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X:\Historic_Rainfall\"/>
    </mc:Choice>
  </mc:AlternateContent>
  <xr:revisionPtr revIDLastSave="0" documentId="13_ncr:1_{909A7FBE-B9FC-4738-B574-417A3C618382}" xr6:coauthVersionLast="47" xr6:coauthVersionMax="47" xr10:uidLastSave="{00000000-0000-0000-0000-000000000000}"/>
  <bookViews>
    <workbookView xWindow="45" yWindow="30" windowWidth="21180" windowHeight="15585" tabRatio="796" xr2:uid="{00000000-000D-0000-FFFF-FFFF00000000}"/>
  </bookViews>
  <sheets>
    <sheet name="StormStats" sheetId="1" r:id="rId1"/>
    <sheet name="Annual_Stats_All" sheetId="4" r:id="rId2"/>
    <sheet name="Annual_Stats_15+yrs" sheetId="34" r:id="rId3"/>
    <sheet name="Max_Periods" sheetId="6" r:id="rId4"/>
    <sheet name="Tr_Stats" sheetId="20" r:id="rId5"/>
    <sheet name="%_Annual_mean" sheetId="28" r:id="rId6"/>
    <sheet name="Monsoon" sheetId="24" r:id="rId7"/>
    <sheet name="Ave_Mon_Rain" sheetId="27" r:id="rId8"/>
    <sheet name="Trends_23" sheetId="36" r:id="rId9"/>
    <sheet name="Trends_22" sheetId="35" r:id="rId10"/>
    <sheet name="MEANvsELEV" sheetId="37" r:id="rId11"/>
    <sheet name="15m_vs_El" sheetId="12" r:id="rId12"/>
    <sheet name="1hr_vs_El" sheetId="13" r:id="rId13"/>
    <sheet name="3hr_vs_El" sheetId="14" r:id="rId14"/>
    <sheet name="6hr_vs_El" sheetId="15" r:id="rId15"/>
    <sheet name="24hr_vs_El" sheetId="16" r:id="rId16"/>
    <sheet name="72hr_vs_El" sheetId="30" r:id="rId17"/>
  </sheets>
  <definedNames>
    <definedName name="_xlnm._FilterDatabase" localSheetId="3" hidden="1">Max_Periods!$A$3:$I$303</definedName>
    <definedName name="_xlnm._FilterDatabase" localSheetId="6" hidden="1">Monsoon!$A$5:$AV$5</definedName>
    <definedName name="_xlnm._FilterDatabase" localSheetId="0" hidden="1">StormStats!$A$8:$R$354</definedName>
    <definedName name="_xlnm._FilterDatabase" localSheetId="4" hidden="1">Tr_Stats!$A$3:$N$305</definedName>
    <definedName name="HTML_CodePage" hidden="1">1252</definedName>
    <definedName name="HTML_Control" hidden="1">{"'Data History'!$A$1:$GZ$227"}</definedName>
    <definedName name="HTML_Description" hidden="1">""</definedName>
    <definedName name="HTML_Email" hidden="1">"sdw@mail.maricopa.gov"</definedName>
    <definedName name="HTML_Header" hidden="1">""</definedName>
    <definedName name="HTML_LastUpdate" hidden="1">"5/7/98"</definedName>
    <definedName name="HTML_LineAfter" hidden="1">FALSE</definedName>
    <definedName name="HTML_LineBefore" hidden="1">FALSE</definedName>
    <definedName name="HTML_Name" hidden="1">"Stephen D. Waters"</definedName>
    <definedName name="HTML_OBDlg2" hidden="1">TRUE</definedName>
    <definedName name="HTML_OBDlg4" hidden="1">TRUE</definedName>
    <definedName name="HTML_OS" hidden="1">0</definedName>
    <definedName name="HTML_PathFile" hidden="1">"C:\temp\ops_hist.htm"</definedName>
    <definedName name="HTML_Title" hidden="1">"Raingage Operational History"</definedName>
    <definedName name="_xlnm.Print_Titles" localSheetId="0">StormStats!$6:$8</definedName>
    <definedName name="_xlnm.Print_Titles" localSheetId="4">Tr_Stats!$3:$3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36" l="1"/>
  <c r="F16" i="36" s="1"/>
  <c r="K16" i="36" l="1"/>
  <c r="N16" i="36"/>
  <c r="Q16" i="36"/>
  <c r="E36" i="1" l="1"/>
  <c r="E98" i="1" l="1"/>
  <c r="E76" i="36" l="1"/>
  <c r="F76" i="36" s="1"/>
  <c r="Q76" i="36" s="1"/>
  <c r="K76" i="36" l="1"/>
  <c r="N76" i="36"/>
  <c r="E85" i="36" l="1"/>
  <c r="F85" i="36"/>
  <c r="K85" i="36" s="1"/>
  <c r="Q85" i="36" l="1"/>
  <c r="N85" i="36"/>
  <c r="E129" i="36" l="1"/>
  <c r="F129" i="36" s="1"/>
  <c r="K129" i="36" l="1"/>
  <c r="N129" i="36"/>
  <c r="Q129" i="36"/>
  <c r="E137" i="36" l="1"/>
  <c r="F137" i="36" s="1"/>
  <c r="N137" i="36" s="1"/>
  <c r="Q137" i="36" l="1"/>
  <c r="K137" i="36"/>
  <c r="E136" i="36"/>
  <c r="F136" i="36" s="1"/>
  <c r="Q136" i="36" s="1"/>
  <c r="K136" i="36" l="1"/>
  <c r="N136" i="36"/>
  <c r="E135" i="36"/>
  <c r="F135" i="36" s="1"/>
  <c r="N135" i="36" l="1"/>
  <c r="K135" i="36"/>
  <c r="Q135" i="36"/>
  <c r="E138" i="36" l="1"/>
  <c r="F138" i="36" s="1"/>
  <c r="K138" i="36" l="1"/>
  <c r="N138" i="36"/>
  <c r="Q138" i="36"/>
  <c r="E139" i="36" l="1"/>
  <c r="F139" i="36" s="1"/>
  <c r="K139" i="36" l="1"/>
  <c r="N139" i="36"/>
  <c r="Q139" i="36"/>
  <c r="E140" i="36" l="1"/>
  <c r="F140" i="36" s="1"/>
  <c r="N140" i="36" l="1"/>
  <c r="Q140" i="36"/>
  <c r="K140" i="36"/>
  <c r="E260" i="1" l="1"/>
  <c r="E161" i="36" l="1"/>
  <c r="F161" i="36" s="1"/>
  <c r="Q161" i="36" s="1"/>
  <c r="K161" i="36" l="1"/>
  <c r="N161" i="36"/>
  <c r="M251" i="20" l="1"/>
  <c r="L251" i="20"/>
  <c r="C251" i="20" l="1"/>
  <c r="K251" i="20"/>
  <c r="N251" i="20" s="1"/>
  <c r="D249" i="6"/>
  <c r="E249" i="6"/>
  <c r="F249" i="6"/>
  <c r="G249" i="6"/>
  <c r="H249" i="6"/>
  <c r="I249" i="6"/>
  <c r="B249" i="6"/>
  <c r="M257" i="20" l="1"/>
  <c r="L257" i="20"/>
  <c r="K257" i="20"/>
  <c r="N257" i="20" s="1"/>
  <c r="C257" i="20"/>
  <c r="D255" i="6"/>
  <c r="E255" i="6"/>
  <c r="F255" i="6"/>
  <c r="G255" i="6"/>
  <c r="H255" i="6"/>
  <c r="I255" i="6"/>
  <c r="B255" i="6"/>
  <c r="E172" i="36" l="1"/>
  <c r="F172" i="36" s="1"/>
  <c r="K172" i="36" l="1"/>
  <c r="N172" i="36"/>
  <c r="Q172" i="36"/>
  <c r="E175" i="36" l="1"/>
  <c r="F175" i="36" s="1"/>
  <c r="Q175" i="36" l="1"/>
  <c r="N175" i="36"/>
  <c r="K175" i="36"/>
  <c r="E327" i="1" l="1"/>
  <c r="E329" i="1"/>
  <c r="G203" i="36" l="1"/>
  <c r="C203" i="36"/>
  <c r="B203" i="36"/>
  <c r="E201" i="36"/>
  <c r="F201" i="36" s="1"/>
  <c r="E200" i="36"/>
  <c r="F200" i="36" s="1"/>
  <c r="E199" i="36"/>
  <c r="F199" i="36" s="1"/>
  <c r="E198" i="36"/>
  <c r="F198" i="36" s="1"/>
  <c r="E197" i="36"/>
  <c r="F197" i="36" s="1"/>
  <c r="E196" i="36"/>
  <c r="F196" i="36" s="1"/>
  <c r="E195" i="36"/>
  <c r="F195" i="36" s="1"/>
  <c r="E194" i="36"/>
  <c r="F194" i="36" s="1"/>
  <c r="E193" i="36"/>
  <c r="F193" i="36" s="1"/>
  <c r="E192" i="36"/>
  <c r="F192" i="36" s="1"/>
  <c r="E191" i="36"/>
  <c r="F191" i="36" s="1"/>
  <c r="E190" i="36"/>
  <c r="F190" i="36" s="1"/>
  <c r="E189" i="36"/>
  <c r="F189" i="36" s="1"/>
  <c r="E188" i="36"/>
  <c r="F188" i="36" s="1"/>
  <c r="E187" i="36"/>
  <c r="F187" i="36" s="1"/>
  <c r="E186" i="36"/>
  <c r="F186" i="36" s="1"/>
  <c r="E185" i="36"/>
  <c r="F185" i="36" s="1"/>
  <c r="E184" i="36"/>
  <c r="F184" i="36" s="1"/>
  <c r="E183" i="36"/>
  <c r="F183" i="36" s="1"/>
  <c r="E182" i="36"/>
  <c r="F182" i="36" s="1"/>
  <c r="E181" i="36"/>
  <c r="F181" i="36" s="1"/>
  <c r="E180" i="36"/>
  <c r="F180" i="36" s="1"/>
  <c r="E179" i="36"/>
  <c r="F179" i="36" s="1"/>
  <c r="E178" i="36"/>
  <c r="F178" i="36" s="1"/>
  <c r="E177" i="36"/>
  <c r="F177" i="36" s="1"/>
  <c r="E176" i="36"/>
  <c r="F176" i="36" s="1"/>
  <c r="E174" i="36"/>
  <c r="F174" i="36" s="1"/>
  <c r="E173" i="36"/>
  <c r="F173" i="36" s="1"/>
  <c r="E171" i="36"/>
  <c r="F171" i="36" s="1"/>
  <c r="E170" i="36"/>
  <c r="F170" i="36" s="1"/>
  <c r="E169" i="36"/>
  <c r="F169" i="36" s="1"/>
  <c r="E168" i="36"/>
  <c r="F168" i="36" s="1"/>
  <c r="E167" i="36"/>
  <c r="F167" i="36" s="1"/>
  <c r="E166" i="36"/>
  <c r="F166" i="36" s="1"/>
  <c r="E165" i="36"/>
  <c r="F165" i="36" s="1"/>
  <c r="E164" i="36"/>
  <c r="F164" i="36" s="1"/>
  <c r="E163" i="36"/>
  <c r="F163" i="36" s="1"/>
  <c r="E162" i="36"/>
  <c r="F162" i="36" s="1"/>
  <c r="E160" i="36"/>
  <c r="F160" i="36" s="1"/>
  <c r="E159" i="36"/>
  <c r="F159" i="36" s="1"/>
  <c r="E158" i="36"/>
  <c r="F158" i="36" s="1"/>
  <c r="E157" i="36"/>
  <c r="F157" i="36" s="1"/>
  <c r="E156" i="36"/>
  <c r="F156" i="36" s="1"/>
  <c r="E155" i="36"/>
  <c r="F155" i="36" s="1"/>
  <c r="E154" i="36"/>
  <c r="F154" i="36" s="1"/>
  <c r="E153" i="36"/>
  <c r="F153" i="36" s="1"/>
  <c r="E152" i="36"/>
  <c r="F152" i="36" s="1"/>
  <c r="E151" i="36"/>
  <c r="F151" i="36" s="1"/>
  <c r="E150" i="36"/>
  <c r="F150" i="36" s="1"/>
  <c r="E149" i="36"/>
  <c r="F149" i="36" s="1"/>
  <c r="E148" i="36"/>
  <c r="F148" i="36" s="1"/>
  <c r="E147" i="36"/>
  <c r="F147" i="36" s="1"/>
  <c r="E146" i="36"/>
  <c r="F146" i="36" s="1"/>
  <c r="E145" i="36"/>
  <c r="F145" i="36" s="1"/>
  <c r="E144" i="36"/>
  <c r="F144" i="36" s="1"/>
  <c r="E143" i="36"/>
  <c r="F143" i="36" s="1"/>
  <c r="E142" i="36"/>
  <c r="F142" i="36" s="1"/>
  <c r="E141" i="36"/>
  <c r="F141" i="36" s="1"/>
  <c r="E134" i="36"/>
  <c r="F134" i="36" s="1"/>
  <c r="E133" i="36"/>
  <c r="F133" i="36" s="1"/>
  <c r="Q133" i="36" s="1"/>
  <c r="E132" i="36"/>
  <c r="F132" i="36" s="1"/>
  <c r="E131" i="36"/>
  <c r="F131" i="36" s="1"/>
  <c r="E130" i="36"/>
  <c r="F130" i="36" s="1"/>
  <c r="E128" i="36"/>
  <c r="F128" i="36" s="1"/>
  <c r="E127" i="36"/>
  <c r="F127" i="36" s="1"/>
  <c r="Q127" i="36" s="1"/>
  <c r="E126" i="36"/>
  <c r="F126" i="36" s="1"/>
  <c r="E125" i="36"/>
  <c r="F125" i="36" s="1"/>
  <c r="E124" i="36"/>
  <c r="F124" i="36" s="1"/>
  <c r="E123" i="36"/>
  <c r="F123" i="36" s="1"/>
  <c r="E122" i="36"/>
  <c r="F122" i="36" s="1"/>
  <c r="E121" i="36"/>
  <c r="F121" i="36" s="1"/>
  <c r="E120" i="36"/>
  <c r="F120" i="36" s="1"/>
  <c r="E119" i="36"/>
  <c r="F119" i="36" s="1"/>
  <c r="E118" i="36"/>
  <c r="F118" i="36" s="1"/>
  <c r="E117" i="36"/>
  <c r="F117" i="36" s="1"/>
  <c r="E116" i="36"/>
  <c r="F116" i="36" s="1"/>
  <c r="E115" i="36"/>
  <c r="F115" i="36" s="1"/>
  <c r="E114" i="36"/>
  <c r="F114" i="36" s="1"/>
  <c r="E113" i="36"/>
  <c r="F113" i="36" s="1"/>
  <c r="E112" i="36"/>
  <c r="F112" i="36" s="1"/>
  <c r="E111" i="36"/>
  <c r="F111" i="36" s="1"/>
  <c r="E110" i="36"/>
  <c r="F110" i="36" s="1"/>
  <c r="E109" i="36"/>
  <c r="F109" i="36" s="1"/>
  <c r="E108" i="36"/>
  <c r="F108" i="36" s="1"/>
  <c r="E107" i="36"/>
  <c r="F107" i="36" s="1"/>
  <c r="E106" i="36"/>
  <c r="F106" i="36" s="1"/>
  <c r="E105" i="36"/>
  <c r="F105" i="36" s="1"/>
  <c r="E104" i="36"/>
  <c r="F104" i="36" s="1"/>
  <c r="E103" i="36"/>
  <c r="F103" i="36" s="1"/>
  <c r="E102" i="36"/>
  <c r="F102" i="36" s="1"/>
  <c r="E101" i="36"/>
  <c r="F101" i="36" s="1"/>
  <c r="E100" i="36"/>
  <c r="F100" i="36" s="1"/>
  <c r="E99" i="36"/>
  <c r="F99" i="36" s="1"/>
  <c r="E98" i="36"/>
  <c r="F98" i="36" s="1"/>
  <c r="E97" i="36"/>
  <c r="F97" i="36" s="1"/>
  <c r="E96" i="36"/>
  <c r="F96" i="36" s="1"/>
  <c r="E95" i="36"/>
  <c r="F95" i="36" s="1"/>
  <c r="E94" i="36"/>
  <c r="F94" i="36" s="1"/>
  <c r="E93" i="36"/>
  <c r="F93" i="36" s="1"/>
  <c r="E92" i="36"/>
  <c r="F92" i="36" s="1"/>
  <c r="E91" i="36"/>
  <c r="F91" i="36" s="1"/>
  <c r="E90" i="36"/>
  <c r="F90" i="36" s="1"/>
  <c r="E89" i="36"/>
  <c r="F89" i="36" s="1"/>
  <c r="E88" i="36"/>
  <c r="F88" i="36" s="1"/>
  <c r="E87" i="36"/>
  <c r="F87" i="36" s="1"/>
  <c r="E86" i="36"/>
  <c r="F86" i="36" s="1"/>
  <c r="E84" i="36"/>
  <c r="F84" i="36" s="1"/>
  <c r="E83" i="36"/>
  <c r="F83" i="36" s="1"/>
  <c r="E82" i="36"/>
  <c r="F82" i="36" s="1"/>
  <c r="E81" i="36"/>
  <c r="F81" i="36" s="1"/>
  <c r="E80" i="36"/>
  <c r="F80" i="36" s="1"/>
  <c r="E79" i="36"/>
  <c r="F79" i="36" s="1"/>
  <c r="E78" i="36"/>
  <c r="F78" i="36" s="1"/>
  <c r="E77" i="36"/>
  <c r="F77" i="36" s="1"/>
  <c r="E75" i="36"/>
  <c r="F75" i="36" s="1"/>
  <c r="E74" i="36"/>
  <c r="F74" i="36" s="1"/>
  <c r="E73" i="36"/>
  <c r="F73" i="36" s="1"/>
  <c r="E72" i="36"/>
  <c r="F72" i="36" s="1"/>
  <c r="E71" i="36"/>
  <c r="F71" i="36" s="1"/>
  <c r="E70" i="36"/>
  <c r="F70" i="36" s="1"/>
  <c r="E69" i="36"/>
  <c r="F69" i="36" s="1"/>
  <c r="E68" i="36"/>
  <c r="F68" i="36" s="1"/>
  <c r="E67" i="36"/>
  <c r="F67" i="36" s="1"/>
  <c r="E66" i="36"/>
  <c r="F66" i="36" s="1"/>
  <c r="E65" i="36"/>
  <c r="F65" i="36" s="1"/>
  <c r="E64" i="36"/>
  <c r="F64" i="36" s="1"/>
  <c r="E63" i="36"/>
  <c r="F63" i="36" s="1"/>
  <c r="E62" i="36"/>
  <c r="F62" i="36" s="1"/>
  <c r="E61" i="36"/>
  <c r="F61" i="36" s="1"/>
  <c r="E60" i="36"/>
  <c r="F60" i="36" s="1"/>
  <c r="E59" i="36"/>
  <c r="F59" i="36" s="1"/>
  <c r="E58" i="36"/>
  <c r="F58" i="36" s="1"/>
  <c r="E57" i="36"/>
  <c r="F57" i="36" s="1"/>
  <c r="E56" i="36"/>
  <c r="F56" i="36" s="1"/>
  <c r="E55" i="36"/>
  <c r="F55" i="36" s="1"/>
  <c r="E54" i="36"/>
  <c r="F54" i="36" s="1"/>
  <c r="E53" i="36"/>
  <c r="F53" i="36" s="1"/>
  <c r="E52" i="36"/>
  <c r="F52" i="36" s="1"/>
  <c r="E51" i="36"/>
  <c r="F51" i="36" s="1"/>
  <c r="E50" i="36"/>
  <c r="F50" i="36" s="1"/>
  <c r="E49" i="36"/>
  <c r="F49" i="36" s="1"/>
  <c r="E48" i="36"/>
  <c r="F48" i="36" s="1"/>
  <c r="E47" i="36"/>
  <c r="F47" i="36" s="1"/>
  <c r="E46" i="36"/>
  <c r="F46" i="36" s="1"/>
  <c r="E45" i="36"/>
  <c r="F45" i="36" s="1"/>
  <c r="E44" i="36"/>
  <c r="F44" i="36" s="1"/>
  <c r="E43" i="36"/>
  <c r="F43" i="36" s="1"/>
  <c r="E42" i="36"/>
  <c r="F42" i="36" s="1"/>
  <c r="E41" i="36"/>
  <c r="F41" i="36" s="1"/>
  <c r="E40" i="36"/>
  <c r="F40" i="36" s="1"/>
  <c r="E39" i="36"/>
  <c r="F39" i="36" s="1"/>
  <c r="E38" i="36"/>
  <c r="F38" i="36" s="1"/>
  <c r="E37" i="36"/>
  <c r="F37" i="36" s="1"/>
  <c r="E36" i="36"/>
  <c r="F36" i="36" s="1"/>
  <c r="E35" i="36"/>
  <c r="F35" i="36" s="1"/>
  <c r="E34" i="36"/>
  <c r="F34" i="36" s="1"/>
  <c r="E33" i="36"/>
  <c r="F33" i="36" s="1"/>
  <c r="E32" i="36"/>
  <c r="F32" i="36" s="1"/>
  <c r="E31" i="36"/>
  <c r="F31" i="36" s="1"/>
  <c r="E30" i="36"/>
  <c r="F30" i="36" s="1"/>
  <c r="E29" i="36"/>
  <c r="F29" i="36" s="1"/>
  <c r="E28" i="36"/>
  <c r="F28" i="36" s="1"/>
  <c r="E27" i="36"/>
  <c r="F27" i="36" s="1"/>
  <c r="E26" i="36"/>
  <c r="F26" i="36" s="1"/>
  <c r="E25" i="36"/>
  <c r="F25" i="36" s="1"/>
  <c r="E24" i="36"/>
  <c r="F24" i="36" s="1"/>
  <c r="E23" i="36"/>
  <c r="F23" i="36" s="1"/>
  <c r="E22" i="36"/>
  <c r="F22" i="36" s="1"/>
  <c r="E21" i="36"/>
  <c r="F21" i="36" s="1"/>
  <c r="E20" i="36"/>
  <c r="F20" i="36" s="1"/>
  <c r="E19" i="36"/>
  <c r="F19" i="36" s="1"/>
  <c r="E18" i="36"/>
  <c r="F18" i="36" s="1"/>
  <c r="E17" i="36"/>
  <c r="F17" i="36" s="1"/>
  <c r="E15" i="36"/>
  <c r="F15" i="36" s="1"/>
  <c r="E14" i="36"/>
  <c r="F14" i="36" s="1"/>
  <c r="E13" i="36"/>
  <c r="F13" i="36" s="1"/>
  <c r="E12" i="36"/>
  <c r="F12" i="36" s="1"/>
  <c r="E11" i="36"/>
  <c r="F11" i="36" s="1"/>
  <c r="E10" i="36"/>
  <c r="F10" i="36" s="1"/>
  <c r="E9" i="36"/>
  <c r="F9" i="36" s="1"/>
  <c r="E8" i="36"/>
  <c r="F8" i="36" s="1"/>
  <c r="E7" i="36"/>
  <c r="F7" i="36" s="1"/>
  <c r="E6" i="36"/>
  <c r="F6" i="36" s="1"/>
  <c r="E5" i="36"/>
  <c r="F5" i="36" s="1"/>
  <c r="LY47" i="4"/>
  <c r="LY53" i="4" s="1"/>
  <c r="LY48" i="4"/>
  <c r="LY49" i="4"/>
  <c r="LY50" i="4"/>
  <c r="LY52" i="4" s="1"/>
  <c r="LY51" i="4"/>
  <c r="LY54" i="4"/>
  <c r="LW47" i="4"/>
  <c r="LW53" i="4" s="1"/>
  <c r="LW48" i="4"/>
  <c r="LW49" i="4"/>
  <c r="LW50" i="4"/>
  <c r="LW51" i="4"/>
  <c r="LW54" i="4"/>
  <c r="JG47" i="4"/>
  <c r="JG48" i="4"/>
  <c r="JG49" i="4"/>
  <c r="JG50" i="4"/>
  <c r="JG51" i="4"/>
  <c r="JG53" i="4"/>
  <c r="JG54" i="4"/>
  <c r="DA47" i="4"/>
  <c r="DA53" i="4" s="1"/>
  <c r="DA48" i="4"/>
  <c r="DA49" i="4"/>
  <c r="DA50" i="4"/>
  <c r="DA51" i="4"/>
  <c r="DA54" i="4"/>
  <c r="AQ47" i="4"/>
  <c r="AQ53" i="4" s="1"/>
  <c r="AQ48" i="4"/>
  <c r="AQ49" i="4"/>
  <c r="AQ50" i="4"/>
  <c r="AQ51" i="4"/>
  <c r="AQ54" i="4"/>
  <c r="AV11" i="24"/>
  <c r="AV14" i="24"/>
  <c r="AV15" i="24"/>
  <c r="AV20" i="24"/>
  <c r="AV21" i="24"/>
  <c r="AV29" i="24"/>
  <c r="AV35" i="24"/>
  <c r="AV39" i="24"/>
  <c r="AV41" i="24"/>
  <c r="AV42" i="24"/>
  <c r="AV43" i="24"/>
  <c r="AV48" i="24"/>
  <c r="AV49" i="24"/>
  <c r="AV52" i="24"/>
  <c r="AV53" i="24"/>
  <c r="AV74" i="24"/>
  <c r="AV75" i="24"/>
  <c r="AV76" i="24"/>
  <c r="AV79" i="24"/>
  <c r="AV80" i="24"/>
  <c r="AV87" i="24"/>
  <c r="AV89" i="24"/>
  <c r="AV92" i="24"/>
  <c r="AV93" i="24"/>
  <c r="AV94" i="24"/>
  <c r="AV95" i="24"/>
  <c r="AV97" i="24"/>
  <c r="AV100" i="24"/>
  <c r="AV101" i="24"/>
  <c r="AV104" i="24"/>
  <c r="AV109" i="24"/>
  <c r="AV111" i="24"/>
  <c r="AV112" i="24"/>
  <c r="AV115" i="24"/>
  <c r="AV116" i="24"/>
  <c r="AV120" i="24"/>
  <c r="AV123" i="24"/>
  <c r="AV126" i="24"/>
  <c r="AV129" i="24"/>
  <c r="AV132" i="24"/>
  <c r="AV152" i="24"/>
  <c r="AV156" i="24"/>
  <c r="AV157" i="24"/>
  <c r="AV158" i="24"/>
  <c r="AV159" i="24"/>
  <c r="AV161" i="24"/>
  <c r="AV166" i="24"/>
  <c r="AV169" i="24"/>
  <c r="AV176" i="24"/>
  <c r="AV178" i="24"/>
  <c r="AV180" i="24"/>
  <c r="AV183" i="24"/>
  <c r="AV188" i="24"/>
  <c r="AV193" i="24"/>
  <c r="AV194" i="24"/>
  <c r="AV195" i="24"/>
  <c r="AV202" i="24"/>
  <c r="AV203" i="24"/>
  <c r="AV206" i="24"/>
  <c r="AV207" i="24"/>
  <c r="AV208" i="24"/>
  <c r="AV213" i="24"/>
  <c r="AV215" i="24"/>
  <c r="AV224" i="24"/>
  <c r="AV226" i="24"/>
  <c r="AV227" i="24"/>
  <c r="AV230" i="24"/>
  <c r="AV231" i="24"/>
  <c r="AV232" i="24"/>
  <c r="AV233" i="24"/>
  <c r="AV242" i="24"/>
  <c r="AV245" i="24"/>
  <c r="AV246" i="24"/>
  <c r="AV251" i="24"/>
  <c r="AV252" i="24"/>
  <c r="AV253" i="24"/>
  <c r="AV263" i="24"/>
  <c r="AV265" i="24"/>
  <c r="AV267" i="24"/>
  <c r="AV268" i="24"/>
  <c r="AV269" i="24"/>
  <c r="AV270" i="24"/>
  <c r="AV271" i="24"/>
  <c r="AV272" i="24"/>
  <c r="AV273" i="24"/>
  <c r="AV275" i="24"/>
  <c r="AV282" i="24"/>
  <c r="AV283" i="24"/>
  <c r="AV6" i="24"/>
  <c r="AU7" i="24"/>
  <c r="AV7" i="24" s="1"/>
  <c r="AU8" i="24"/>
  <c r="AV8" i="24" s="1"/>
  <c r="AU9" i="24"/>
  <c r="AV9" i="24" s="1"/>
  <c r="AU10" i="24"/>
  <c r="AV10" i="24" s="1"/>
  <c r="AU11" i="24"/>
  <c r="AU12" i="24"/>
  <c r="AV12" i="24" s="1"/>
  <c r="AU13" i="24"/>
  <c r="AV13" i="24" s="1"/>
  <c r="AU14" i="24"/>
  <c r="AU15" i="24"/>
  <c r="AU16" i="24"/>
  <c r="AV16" i="24" s="1"/>
  <c r="AU17" i="24"/>
  <c r="AV17" i="24" s="1"/>
  <c r="AU18" i="24"/>
  <c r="AV18" i="24" s="1"/>
  <c r="AU19" i="24"/>
  <c r="AV19" i="24" s="1"/>
  <c r="AU20" i="24"/>
  <c r="AU21" i="24"/>
  <c r="AU22" i="24"/>
  <c r="AV22" i="24" s="1"/>
  <c r="AU23" i="24"/>
  <c r="AV23" i="24" s="1"/>
  <c r="AU24" i="24"/>
  <c r="AV24" i="24" s="1"/>
  <c r="AU25" i="24"/>
  <c r="AV25" i="24" s="1"/>
  <c r="AU26" i="24"/>
  <c r="AV26" i="24" s="1"/>
  <c r="AU27" i="24"/>
  <c r="AV27" i="24" s="1"/>
  <c r="AU28" i="24"/>
  <c r="AV28" i="24" s="1"/>
  <c r="AU29" i="24"/>
  <c r="AU30" i="24"/>
  <c r="AV30" i="24" s="1"/>
  <c r="AU31" i="24"/>
  <c r="AV31" i="24" s="1"/>
  <c r="AU32" i="24"/>
  <c r="AV32" i="24" s="1"/>
  <c r="AU33" i="24"/>
  <c r="AV33" i="24" s="1"/>
  <c r="AU34" i="24"/>
  <c r="AV34" i="24" s="1"/>
  <c r="AU35" i="24"/>
  <c r="AU36" i="24"/>
  <c r="AV36" i="24" s="1"/>
  <c r="AU37" i="24"/>
  <c r="AV37" i="24" s="1"/>
  <c r="AU38" i="24"/>
  <c r="AV38" i="24" s="1"/>
  <c r="AU39" i="24"/>
  <c r="AU40" i="24"/>
  <c r="AV40" i="24" s="1"/>
  <c r="AU41" i="24"/>
  <c r="AU42" i="24"/>
  <c r="AU43" i="24"/>
  <c r="AU44" i="24"/>
  <c r="AV44" i="24" s="1"/>
  <c r="AU45" i="24"/>
  <c r="AV45" i="24" s="1"/>
  <c r="AU46" i="24"/>
  <c r="AV46" i="24" s="1"/>
  <c r="AU47" i="24"/>
  <c r="AV47" i="24" s="1"/>
  <c r="AU48" i="24"/>
  <c r="AU49" i="24"/>
  <c r="AU50" i="24"/>
  <c r="AV50" i="24" s="1"/>
  <c r="AU51" i="24"/>
  <c r="AV51" i="24" s="1"/>
  <c r="AU52" i="24"/>
  <c r="AU53" i="24"/>
  <c r="AU54" i="24"/>
  <c r="AV54" i="24" s="1"/>
  <c r="AU55" i="24"/>
  <c r="AV55" i="24" s="1"/>
  <c r="AU56" i="24"/>
  <c r="AV56" i="24" s="1"/>
  <c r="AU57" i="24"/>
  <c r="AV57" i="24" s="1"/>
  <c r="AU58" i="24"/>
  <c r="AV58" i="24" s="1"/>
  <c r="AU59" i="24"/>
  <c r="AV59" i="24" s="1"/>
  <c r="AU60" i="24"/>
  <c r="AV60" i="24" s="1"/>
  <c r="AU61" i="24"/>
  <c r="AV61" i="24" s="1"/>
  <c r="AU62" i="24"/>
  <c r="AV62" i="24" s="1"/>
  <c r="AU63" i="24"/>
  <c r="AV63" i="24" s="1"/>
  <c r="AU64" i="24"/>
  <c r="AV64" i="24" s="1"/>
  <c r="AU65" i="24"/>
  <c r="AV65" i="24" s="1"/>
  <c r="AU66" i="24"/>
  <c r="AV66" i="24" s="1"/>
  <c r="AU67" i="24"/>
  <c r="AV67" i="24" s="1"/>
  <c r="AU68" i="24"/>
  <c r="AV68" i="24" s="1"/>
  <c r="AU69" i="24"/>
  <c r="AV69" i="24" s="1"/>
  <c r="AU70" i="24"/>
  <c r="AV70" i="24" s="1"/>
  <c r="AU71" i="24"/>
  <c r="AV71" i="24" s="1"/>
  <c r="AU72" i="24"/>
  <c r="AV72" i="24" s="1"/>
  <c r="AU73" i="24"/>
  <c r="AV73" i="24" s="1"/>
  <c r="AU74" i="24"/>
  <c r="AU75" i="24"/>
  <c r="AU76" i="24"/>
  <c r="AU77" i="24"/>
  <c r="AV77" i="24" s="1"/>
  <c r="AU78" i="24"/>
  <c r="AV78" i="24" s="1"/>
  <c r="AU79" i="24"/>
  <c r="AU80" i="24"/>
  <c r="AU81" i="24"/>
  <c r="AV81" i="24" s="1"/>
  <c r="AU82" i="24"/>
  <c r="AV82" i="24" s="1"/>
  <c r="AU83" i="24"/>
  <c r="AV83" i="24" s="1"/>
  <c r="AU84" i="24"/>
  <c r="AV84" i="24" s="1"/>
  <c r="AU85" i="24"/>
  <c r="AV85" i="24" s="1"/>
  <c r="AU86" i="24"/>
  <c r="AV86" i="24" s="1"/>
  <c r="AU87" i="24"/>
  <c r="AU88" i="24"/>
  <c r="AV88" i="24" s="1"/>
  <c r="AU89" i="24"/>
  <c r="AU90" i="24"/>
  <c r="AV90" i="24" s="1"/>
  <c r="AU91" i="24"/>
  <c r="AV91" i="24" s="1"/>
  <c r="AU92" i="24"/>
  <c r="AU93" i="24"/>
  <c r="AU94" i="24"/>
  <c r="AU95" i="24"/>
  <c r="AU96" i="24"/>
  <c r="AV96" i="24" s="1"/>
  <c r="AU97" i="24"/>
  <c r="AU98" i="24"/>
  <c r="AV98" i="24" s="1"/>
  <c r="AU99" i="24"/>
  <c r="AV99" i="24" s="1"/>
  <c r="AU100" i="24"/>
  <c r="AU101" i="24"/>
  <c r="AU102" i="24"/>
  <c r="AV102" i="24" s="1"/>
  <c r="AU103" i="24"/>
  <c r="AV103" i="24" s="1"/>
  <c r="AU104" i="24"/>
  <c r="AU105" i="24"/>
  <c r="AV105" i="24" s="1"/>
  <c r="AU106" i="24"/>
  <c r="AV106" i="24" s="1"/>
  <c r="AU107" i="24"/>
  <c r="AV107" i="24" s="1"/>
  <c r="AU108" i="24"/>
  <c r="AV108" i="24" s="1"/>
  <c r="AU109" i="24"/>
  <c r="AU110" i="24"/>
  <c r="AV110" i="24" s="1"/>
  <c r="AU111" i="24"/>
  <c r="AU112" i="24"/>
  <c r="AU113" i="24"/>
  <c r="AV113" i="24" s="1"/>
  <c r="AU114" i="24"/>
  <c r="AV114" i="24" s="1"/>
  <c r="AU115" i="24"/>
  <c r="AU116" i="24"/>
  <c r="AU117" i="24"/>
  <c r="AV117" i="24" s="1"/>
  <c r="AU118" i="24"/>
  <c r="AV118" i="24" s="1"/>
  <c r="AU119" i="24"/>
  <c r="AV119" i="24" s="1"/>
  <c r="AU120" i="24"/>
  <c r="AU121" i="24"/>
  <c r="AV121" i="24" s="1"/>
  <c r="AU122" i="24"/>
  <c r="AV122" i="24" s="1"/>
  <c r="AU123" i="24"/>
  <c r="AU124" i="24"/>
  <c r="AV124" i="24" s="1"/>
  <c r="AU125" i="24"/>
  <c r="AV125" i="24" s="1"/>
  <c r="AU126" i="24"/>
  <c r="AU127" i="24"/>
  <c r="AV127" i="24" s="1"/>
  <c r="AU128" i="24"/>
  <c r="AV128" i="24" s="1"/>
  <c r="AU129" i="24"/>
  <c r="AU130" i="24"/>
  <c r="AV130" i="24" s="1"/>
  <c r="AU131" i="24"/>
  <c r="AV131" i="24" s="1"/>
  <c r="AU132" i="24"/>
  <c r="AU133" i="24"/>
  <c r="AV133" i="24" s="1"/>
  <c r="AU134" i="24"/>
  <c r="AV134" i="24" s="1"/>
  <c r="AU135" i="24"/>
  <c r="AV135" i="24" s="1"/>
  <c r="AU136" i="24"/>
  <c r="AV136" i="24" s="1"/>
  <c r="AU137" i="24"/>
  <c r="AV137" i="24" s="1"/>
  <c r="AU138" i="24"/>
  <c r="AV138" i="24" s="1"/>
  <c r="AU139" i="24"/>
  <c r="AV139" i="24" s="1"/>
  <c r="AU140" i="24"/>
  <c r="AV140" i="24" s="1"/>
  <c r="AU141" i="24"/>
  <c r="AV141" i="24" s="1"/>
  <c r="AU142" i="24"/>
  <c r="AV142" i="24" s="1"/>
  <c r="AU143" i="24"/>
  <c r="AV143" i="24" s="1"/>
  <c r="AU144" i="24"/>
  <c r="AV144" i="24" s="1"/>
  <c r="AU145" i="24"/>
  <c r="AV145" i="24" s="1"/>
  <c r="AU146" i="24"/>
  <c r="AV146" i="24" s="1"/>
  <c r="AU147" i="24"/>
  <c r="AV147" i="24" s="1"/>
  <c r="AU148" i="24"/>
  <c r="AV148" i="24" s="1"/>
  <c r="AU149" i="24"/>
  <c r="AV149" i="24" s="1"/>
  <c r="AU150" i="24"/>
  <c r="AV150" i="24" s="1"/>
  <c r="AU151" i="24"/>
  <c r="AV151" i="24" s="1"/>
  <c r="AU152" i="24"/>
  <c r="AU153" i="24"/>
  <c r="AV153" i="24" s="1"/>
  <c r="AU154" i="24"/>
  <c r="AV154" i="24" s="1"/>
  <c r="AU155" i="24"/>
  <c r="AV155" i="24" s="1"/>
  <c r="AU156" i="24"/>
  <c r="AU157" i="24"/>
  <c r="AU158" i="24"/>
  <c r="AU159" i="24"/>
  <c r="AU160" i="24"/>
  <c r="AV160" i="24" s="1"/>
  <c r="AU161" i="24"/>
  <c r="AU162" i="24"/>
  <c r="AV162" i="24" s="1"/>
  <c r="AU163" i="24"/>
  <c r="AV163" i="24" s="1"/>
  <c r="AU164" i="24"/>
  <c r="AV164" i="24" s="1"/>
  <c r="AU165" i="24"/>
  <c r="AV165" i="24" s="1"/>
  <c r="AU166" i="24"/>
  <c r="AU167" i="24"/>
  <c r="AV167" i="24" s="1"/>
  <c r="AU168" i="24"/>
  <c r="AV168" i="24" s="1"/>
  <c r="AU169" i="24"/>
  <c r="AU170" i="24"/>
  <c r="AV170" i="24" s="1"/>
  <c r="AU171" i="24"/>
  <c r="AV171" i="24" s="1"/>
  <c r="AU172" i="24"/>
  <c r="AV172" i="24" s="1"/>
  <c r="AU173" i="24"/>
  <c r="AV173" i="24" s="1"/>
  <c r="AU174" i="24"/>
  <c r="AV174" i="24" s="1"/>
  <c r="AU175" i="24"/>
  <c r="AV175" i="24" s="1"/>
  <c r="AU176" i="24"/>
  <c r="AU177" i="24"/>
  <c r="AV177" i="24" s="1"/>
  <c r="AU178" i="24"/>
  <c r="AU179" i="24"/>
  <c r="AV179" i="24" s="1"/>
  <c r="AU180" i="24"/>
  <c r="AU181" i="24"/>
  <c r="AV181" i="24" s="1"/>
  <c r="AU182" i="24"/>
  <c r="AV182" i="24" s="1"/>
  <c r="AU183" i="24"/>
  <c r="AU184" i="24"/>
  <c r="AV184" i="24" s="1"/>
  <c r="AU185" i="24"/>
  <c r="AV185" i="24" s="1"/>
  <c r="AU186" i="24"/>
  <c r="AV186" i="24" s="1"/>
  <c r="AU187" i="24"/>
  <c r="AV187" i="24" s="1"/>
  <c r="AU188" i="24"/>
  <c r="AU189" i="24"/>
  <c r="AV189" i="24" s="1"/>
  <c r="AU190" i="24"/>
  <c r="AV190" i="24" s="1"/>
  <c r="AU191" i="24"/>
  <c r="AV191" i="24" s="1"/>
  <c r="AU192" i="24"/>
  <c r="AV192" i="24" s="1"/>
  <c r="AU193" i="24"/>
  <c r="AU194" i="24"/>
  <c r="AU195" i="24"/>
  <c r="AU196" i="24"/>
  <c r="AV196" i="24" s="1"/>
  <c r="AU197" i="24"/>
  <c r="AV197" i="24" s="1"/>
  <c r="AU198" i="24"/>
  <c r="AV198" i="24" s="1"/>
  <c r="AU199" i="24"/>
  <c r="AV199" i="24" s="1"/>
  <c r="AU200" i="24"/>
  <c r="AV200" i="24" s="1"/>
  <c r="AU201" i="24"/>
  <c r="AV201" i="24" s="1"/>
  <c r="AU202" i="24"/>
  <c r="AU203" i="24"/>
  <c r="AU204" i="24"/>
  <c r="AV204" i="24" s="1"/>
  <c r="AU205" i="24"/>
  <c r="AV205" i="24" s="1"/>
  <c r="AU206" i="24"/>
  <c r="AU207" i="24"/>
  <c r="AU208" i="24"/>
  <c r="AU209" i="24"/>
  <c r="AV209" i="24" s="1"/>
  <c r="AU210" i="24"/>
  <c r="AV210" i="24" s="1"/>
  <c r="AU211" i="24"/>
  <c r="AV211" i="24" s="1"/>
  <c r="AU212" i="24"/>
  <c r="AV212" i="24" s="1"/>
  <c r="AU213" i="24"/>
  <c r="AU214" i="24"/>
  <c r="AV214" i="24" s="1"/>
  <c r="AU215" i="24"/>
  <c r="AU216" i="24"/>
  <c r="AV216" i="24" s="1"/>
  <c r="AU217" i="24"/>
  <c r="AV217" i="24" s="1"/>
  <c r="AU218" i="24"/>
  <c r="AV218" i="24" s="1"/>
  <c r="AU219" i="24"/>
  <c r="AV219" i="24" s="1"/>
  <c r="AU220" i="24"/>
  <c r="AV220" i="24" s="1"/>
  <c r="AU221" i="24"/>
  <c r="AV221" i="24" s="1"/>
  <c r="AU222" i="24"/>
  <c r="AV222" i="24" s="1"/>
  <c r="AU223" i="24"/>
  <c r="AV223" i="24" s="1"/>
  <c r="AU224" i="24"/>
  <c r="AU225" i="24"/>
  <c r="AV225" i="24" s="1"/>
  <c r="AU226" i="24"/>
  <c r="AU227" i="24"/>
  <c r="AU228" i="24"/>
  <c r="AV228" i="24" s="1"/>
  <c r="AU229" i="24"/>
  <c r="AV229" i="24" s="1"/>
  <c r="AU230" i="24"/>
  <c r="AU231" i="24"/>
  <c r="AU232" i="24"/>
  <c r="AU233" i="24"/>
  <c r="AU234" i="24"/>
  <c r="AV234" i="24" s="1"/>
  <c r="AU235" i="24"/>
  <c r="AV235" i="24" s="1"/>
  <c r="AU236" i="24"/>
  <c r="AV236" i="24" s="1"/>
  <c r="AU237" i="24"/>
  <c r="AV237" i="24" s="1"/>
  <c r="AU238" i="24"/>
  <c r="AV238" i="24" s="1"/>
  <c r="AU239" i="24"/>
  <c r="AV239" i="24" s="1"/>
  <c r="AU240" i="24"/>
  <c r="AV240" i="24" s="1"/>
  <c r="AU241" i="24"/>
  <c r="AV241" i="24" s="1"/>
  <c r="AU242" i="24"/>
  <c r="AU243" i="24"/>
  <c r="AV243" i="24" s="1"/>
  <c r="AU244" i="24"/>
  <c r="AV244" i="24" s="1"/>
  <c r="AU245" i="24"/>
  <c r="AU246" i="24"/>
  <c r="AU247" i="24"/>
  <c r="AV247" i="24" s="1"/>
  <c r="AU248" i="24"/>
  <c r="AV248" i="24" s="1"/>
  <c r="AU249" i="24"/>
  <c r="AV249" i="24" s="1"/>
  <c r="AU250" i="24"/>
  <c r="AV250" i="24" s="1"/>
  <c r="AU251" i="24"/>
  <c r="AU252" i="24"/>
  <c r="AU253" i="24"/>
  <c r="AU254" i="24"/>
  <c r="AV254" i="24" s="1"/>
  <c r="AU255" i="24"/>
  <c r="AV255" i="24" s="1"/>
  <c r="AU256" i="24"/>
  <c r="AV256" i="24" s="1"/>
  <c r="AU257" i="24"/>
  <c r="AV257" i="24" s="1"/>
  <c r="AU258" i="24"/>
  <c r="AV258" i="24" s="1"/>
  <c r="AU259" i="24"/>
  <c r="AV259" i="24" s="1"/>
  <c r="AU260" i="24"/>
  <c r="AV260" i="24" s="1"/>
  <c r="AU261" i="24"/>
  <c r="AV261" i="24" s="1"/>
  <c r="AU262" i="24"/>
  <c r="AV262" i="24" s="1"/>
  <c r="AU263" i="24"/>
  <c r="AU264" i="24"/>
  <c r="AV264" i="24" s="1"/>
  <c r="AU265" i="24"/>
  <c r="AU266" i="24"/>
  <c r="AV266" i="24" s="1"/>
  <c r="AU267" i="24"/>
  <c r="AU268" i="24"/>
  <c r="AU269" i="24"/>
  <c r="AU270" i="24"/>
  <c r="AU271" i="24"/>
  <c r="AU272" i="24"/>
  <c r="AU273" i="24"/>
  <c r="AU274" i="24"/>
  <c r="AV274" i="24" s="1"/>
  <c r="AU275" i="24"/>
  <c r="AU276" i="24"/>
  <c r="AV276" i="24" s="1"/>
  <c r="AU277" i="24"/>
  <c r="AV277" i="24" s="1"/>
  <c r="AU278" i="24"/>
  <c r="AV278" i="24" s="1"/>
  <c r="AU279" i="24"/>
  <c r="AV279" i="24" s="1"/>
  <c r="AU280" i="24"/>
  <c r="AV280" i="24" s="1"/>
  <c r="AU281" i="24"/>
  <c r="AV281" i="24" s="1"/>
  <c r="AU282" i="24"/>
  <c r="AU283" i="24"/>
  <c r="AU284" i="24"/>
  <c r="AV284" i="24" s="1"/>
  <c r="AU285" i="24"/>
  <c r="AV285" i="24" s="1"/>
  <c r="AU286" i="24"/>
  <c r="AV286" i="24" s="1"/>
  <c r="AU287" i="24"/>
  <c r="AV287" i="24" s="1"/>
  <c r="AU288" i="24"/>
  <c r="AV288" i="24" s="1"/>
  <c r="AU289" i="24"/>
  <c r="AV289" i="24" s="1"/>
  <c r="AU290" i="24"/>
  <c r="AV290" i="24" s="1"/>
  <c r="AU291" i="24"/>
  <c r="AV291" i="24" s="1"/>
  <c r="AU292" i="24"/>
  <c r="AV292" i="24" s="1"/>
  <c r="AU293" i="24"/>
  <c r="AV293" i="24" s="1"/>
  <c r="AU294" i="24"/>
  <c r="AV294" i="24" s="1"/>
  <c r="AU295" i="24"/>
  <c r="AV295" i="24" s="1"/>
  <c r="AU296" i="24"/>
  <c r="AV296" i="24" s="1"/>
  <c r="AU297" i="24"/>
  <c r="AV297" i="24" s="1"/>
  <c r="AU298" i="24"/>
  <c r="AV298" i="24" s="1"/>
  <c r="AU299" i="24"/>
  <c r="AV299" i="24" s="1"/>
  <c r="AU300" i="24"/>
  <c r="AV300" i="24" s="1"/>
  <c r="AU301" i="24"/>
  <c r="AV301" i="24" s="1"/>
  <c r="AU302" i="24"/>
  <c r="AV302" i="24" s="1"/>
  <c r="AU6" i="24"/>
  <c r="D304" i="24"/>
  <c r="D303" i="2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T54" i="4"/>
  <c r="U54" i="4"/>
  <c r="V54" i="4"/>
  <c r="W54" i="4"/>
  <c r="X54" i="4"/>
  <c r="Y54" i="4"/>
  <c r="Z54" i="4"/>
  <c r="AA54" i="4"/>
  <c r="AB54" i="4"/>
  <c r="AC54" i="4"/>
  <c r="AD54" i="4"/>
  <c r="AE54" i="4"/>
  <c r="AF54" i="4"/>
  <c r="AG54" i="4"/>
  <c r="AH54" i="4"/>
  <c r="AI54" i="4"/>
  <c r="AJ54" i="4"/>
  <c r="AK54" i="4"/>
  <c r="AL54" i="4"/>
  <c r="AM54" i="4"/>
  <c r="AN54" i="4"/>
  <c r="AO54" i="4"/>
  <c r="AP54" i="4"/>
  <c r="AR54" i="4"/>
  <c r="AS54" i="4"/>
  <c r="AT54" i="4"/>
  <c r="AU54" i="4"/>
  <c r="AV54" i="4"/>
  <c r="AW54" i="4"/>
  <c r="AX54" i="4"/>
  <c r="AY54" i="4"/>
  <c r="AZ54" i="4"/>
  <c r="BA54" i="4"/>
  <c r="BB54" i="4"/>
  <c r="BC54" i="4"/>
  <c r="BD54" i="4"/>
  <c r="BE54" i="4"/>
  <c r="BF54" i="4"/>
  <c r="BG54" i="4"/>
  <c r="BH54" i="4"/>
  <c r="BI54" i="4"/>
  <c r="BJ54" i="4"/>
  <c r="BK54" i="4"/>
  <c r="BL54" i="4"/>
  <c r="BM54" i="4"/>
  <c r="BN54" i="4"/>
  <c r="BO54" i="4"/>
  <c r="BP54" i="4"/>
  <c r="BQ54" i="4"/>
  <c r="BR54" i="4"/>
  <c r="BS54" i="4"/>
  <c r="BT54" i="4"/>
  <c r="BU54" i="4"/>
  <c r="BV54" i="4"/>
  <c r="BW54" i="4"/>
  <c r="BX54" i="4"/>
  <c r="BY54" i="4"/>
  <c r="BZ54" i="4"/>
  <c r="CA54" i="4"/>
  <c r="CB54" i="4"/>
  <c r="CC54" i="4"/>
  <c r="CD54" i="4"/>
  <c r="CE54" i="4"/>
  <c r="CF54" i="4"/>
  <c r="CG54" i="4"/>
  <c r="CH54" i="4"/>
  <c r="CI54" i="4"/>
  <c r="CJ54" i="4"/>
  <c r="CK54" i="4"/>
  <c r="CL54" i="4"/>
  <c r="CM54" i="4"/>
  <c r="CN54" i="4"/>
  <c r="CO54" i="4"/>
  <c r="CP54" i="4"/>
  <c r="CQ54" i="4"/>
  <c r="CR54" i="4"/>
  <c r="CS54" i="4"/>
  <c r="CT54" i="4"/>
  <c r="CU54" i="4"/>
  <c r="CV54" i="4"/>
  <c r="CW54" i="4"/>
  <c r="CX54" i="4"/>
  <c r="CY54" i="4"/>
  <c r="CZ54" i="4"/>
  <c r="DB54" i="4"/>
  <c r="DC54" i="4"/>
  <c r="DD54" i="4"/>
  <c r="DE54" i="4"/>
  <c r="DF54" i="4"/>
  <c r="DG54" i="4"/>
  <c r="DH54" i="4"/>
  <c r="DI54" i="4"/>
  <c r="DJ54" i="4"/>
  <c r="DK54" i="4"/>
  <c r="DL54" i="4"/>
  <c r="DM54" i="4"/>
  <c r="DN54" i="4"/>
  <c r="DO54" i="4"/>
  <c r="DP54" i="4"/>
  <c r="DQ54" i="4"/>
  <c r="DR54" i="4"/>
  <c r="DS54" i="4"/>
  <c r="DT54" i="4"/>
  <c r="DU54" i="4"/>
  <c r="DV54" i="4"/>
  <c r="DW54" i="4"/>
  <c r="DX54" i="4"/>
  <c r="DY54" i="4"/>
  <c r="DZ54" i="4"/>
  <c r="EA54" i="4"/>
  <c r="EB54" i="4"/>
  <c r="EC54" i="4"/>
  <c r="ED54" i="4"/>
  <c r="EE54" i="4"/>
  <c r="EF54" i="4"/>
  <c r="EG54" i="4"/>
  <c r="EH54" i="4"/>
  <c r="EI54" i="4"/>
  <c r="EJ54" i="4"/>
  <c r="EK54" i="4"/>
  <c r="EL54" i="4"/>
  <c r="EM54" i="4"/>
  <c r="EN54" i="4"/>
  <c r="EO54" i="4"/>
  <c r="EP54" i="4"/>
  <c r="EQ54" i="4"/>
  <c r="ER54" i="4"/>
  <c r="ES54" i="4"/>
  <c r="ET54" i="4"/>
  <c r="EU54" i="4"/>
  <c r="EV54" i="4"/>
  <c r="EW54" i="4"/>
  <c r="EX54" i="4"/>
  <c r="EY54" i="4"/>
  <c r="EZ54" i="4"/>
  <c r="FA54" i="4"/>
  <c r="FB54" i="4"/>
  <c r="FC54" i="4"/>
  <c r="FD54" i="4"/>
  <c r="FE54" i="4"/>
  <c r="FF54" i="4"/>
  <c r="FG54" i="4"/>
  <c r="FH54" i="4"/>
  <c r="FI54" i="4"/>
  <c r="FJ54" i="4"/>
  <c r="FK54" i="4"/>
  <c r="FL54" i="4"/>
  <c r="FM54" i="4"/>
  <c r="FN54" i="4"/>
  <c r="FO54" i="4"/>
  <c r="FP54" i="4"/>
  <c r="FQ54" i="4"/>
  <c r="FR54" i="4"/>
  <c r="FS54" i="4"/>
  <c r="FT54" i="4"/>
  <c r="FU54" i="4"/>
  <c r="FV54" i="4"/>
  <c r="FW54" i="4"/>
  <c r="FX54" i="4"/>
  <c r="FY54" i="4"/>
  <c r="FZ54" i="4"/>
  <c r="GA54" i="4"/>
  <c r="GB54" i="4"/>
  <c r="GC54" i="4"/>
  <c r="GD54" i="4"/>
  <c r="GE54" i="4"/>
  <c r="GF54" i="4"/>
  <c r="GG54" i="4"/>
  <c r="GH54" i="4"/>
  <c r="GI54" i="4"/>
  <c r="GJ54" i="4"/>
  <c r="GK54" i="4"/>
  <c r="GL54" i="4"/>
  <c r="GM54" i="4"/>
  <c r="GN54" i="4"/>
  <c r="GO54" i="4"/>
  <c r="GP54" i="4"/>
  <c r="GQ54" i="4"/>
  <c r="GR54" i="4"/>
  <c r="GS54" i="4"/>
  <c r="GT54" i="4"/>
  <c r="GU54" i="4"/>
  <c r="GV54" i="4"/>
  <c r="GW54" i="4"/>
  <c r="GX54" i="4"/>
  <c r="GY54" i="4"/>
  <c r="GZ54" i="4"/>
  <c r="HA54" i="4"/>
  <c r="HB54" i="4"/>
  <c r="HC54" i="4"/>
  <c r="HD54" i="4"/>
  <c r="HE54" i="4"/>
  <c r="HF54" i="4"/>
  <c r="HG54" i="4"/>
  <c r="HH54" i="4"/>
  <c r="HI54" i="4"/>
  <c r="HJ54" i="4"/>
  <c r="HK54" i="4"/>
  <c r="HL54" i="4"/>
  <c r="HM54" i="4"/>
  <c r="HN54" i="4"/>
  <c r="HO54" i="4"/>
  <c r="HP54" i="4"/>
  <c r="HQ54" i="4"/>
  <c r="HR54" i="4"/>
  <c r="HS54" i="4"/>
  <c r="HT54" i="4"/>
  <c r="HU54" i="4"/>
  <c r="HV54" i="4"/>
  <c r="HW54" i="4"/>
  <c r="HX54" i="4"/>
  <c r="HY54" i="4"/>
  <c r="HZ54" i="4"/>
  <c r="IA54" i="4"/>
  <c r="IB54" i="4"/>
  <c r="IC54" i="4"/>
  <c r="ID54" i="4"/>
  <c r="IE54" i="4"/>
  <c r="IF54" i="4"/>
  <c r="IG54" i="4"/>
  <c r="IH54" i="4"/>
  <c r="II54" i="4"/>
  <c r="IJ54" i="4"/>
  <c r="IK54" i="4"/>
  <c r="IL54" i="4"/>
  <c r="IM54" i="4"/>
  <c r="IN54" i="4"/>
  <c r="IO54" i="4"/>
  <c r="IP54" i="4"/>
  <c r="IQ54" i="4"/>
  <c r="IR54" i="4"/>
  <c r="IS54" i="4"/>
  <c r="IT54" i="4"/>
  <c r="IU54" i="4"/>
  <c r="IV54" i="4"/>
  <c r="IW54" i="4"/>
  <c r="IX54" i="4"/>
  <c r="IY54" i="4"/>
  <c r="IZ54" i="4"/>
  <c r="JA54" i="4"/>
  <c r="JB54" i="4"/>
  <c r="JC54" i="4"/>
  <c r="JD54" i="4"/>
  <c r="JE54" i="4"/>
  <c r="JF54" i="4"/>
  <c r="JH54" i="4"/>
  <c r="JI54" i="4"/>
  <c r="JJ54" i="4"/>
  <c r="JK54" i="4"/>
  <c r="JL54" i="4"/>
  <c r="JM54" i="4"/>
  <c r="JN54" i="4"/>
  <c r="JO54" i="4"/>
  <c r="JP54" i="4"/>
  <c r="JQ54" i="4"/>
  <c r="JR54" i="4"/>
  <c r="JS54" i="4"/>
  <c r="JT54" i="4"/>
  <c r="JU54" i="4"/>
  <c r="JV54" i="4"/>
  <c r="JW54" i="4"/>
  <c r="JX54" i="4"/>
  <c r="JY54" i="4"/>
  <c r="JZ54" i="4"/>
  <c r="KA54" i="4"/>
  <c r="KB54" i="4"/>
  <c r="KC54" i="4"/>
  <c r="KD54" i="4"/>
  <c r="KE54" i="4"/>
  <c r="KF54" i="4"/>
  <c r="KG54" i="4"/>
  <c r="KH54" i="4"/>
  <c r="KI54" i="4"/>
  <c r="KJ54" i="4"/>
  <c r="KK54" i="4"/>
  <c r="KL54" i="4"/>
  <c r="KM54" i="4"/>
  <c r="KN54" i="4"/>
  <c r="KO54" i="4"/>
  <c r="KP54" i="4"/>
  <c r="KQ54" i="4"/>
  <c r="KR54" i="4"/>
  <c r="KS54" i="4"/>
  <c r="KT54" i="4"/>
  <c r="KU54" i="4"/>
  <c r="KV54" i="4"/>
  <c r="KW54" i="4"/>
  <c r="KX54" i="4"/>
  <c r="KY54" i="4"/>
  <c r="KZ54" i="4"/>
  <c r="LA54" i="4"/>
  <c r="LB54" i="4"/>
  <c r="LC54" i="4"/>
  <c r="LD54" i="4"/>
  <c r="LE54" i="4"/>
  <c r="LF54" i="4"/>
  <c r="LG54" i="4"/>
  <c r="LH54" i="4"/>
  <c r="LI54" i="4"/>
  <c r="LJ54" i="4"/>
  <c r="LK54" i="4"/>
  <c r="LL54" i="4"/>
  <c r="LM54" i="4"/>
  <c r="LN54" i="4"/>
  <c r="LO54" i="4"/>
  <c r="LP54" i="4"/>
  <c r="LQ54" i="4"/>
  <c r="LR54" i="4"/>
  <c r="LS54" i="4"/>
  <c r="LT54" i="4"/>
  <c r="LU54" i="4"/>
  <c r="LV54" i="4"/>
  <c r="LX54" i="4"/>
  <c r="LZ54" i="4"/>
  <c r="MA54" i="4"/>
  <c r="MB54" i="4"/>
  <c r="MC54" i="4"/>
  <c r="MD54" i="4"/>
  <c r="ME54" i="4"/>
  <c r="MF54" i="4"/>
  <c r="MG54" i="4"/>
  <c r="MH54" i="4"/>
  <c r="MI54" i="4"/>
  <c r="MJ54" i="4"/>
  <c r="MK54" i="4"/>
  <c r="ML54" i="4"/>
  <c r="MM54" i="4"/>
  <c r="MN54" i="4"/>
  <c r="MO54" i="4"/>
  <c r="MP54" i="4"/>
  <c r="MQ54" i="4"/>
  <c r="MR54" i="4"/>
  <c r="MS54" i="4"/>
  <c r="MT54" i="4"/>
  <c r="MU54" i="4"/>
  <c r="MV54" i="4"/>
  <c r="MW54" i="4"/>
  <c r="MX54" i="4"/>
  <c r="MY54" i="4"/>
  <c r="MZ54" i="4"/>
  <c r="NA54" i="4"/>
  <c r="NB54" i="4"/>
  <c r="NC54" i="4"/>
  <c r="ND54" i="4"/>
  <c r="NE54" i="4"/>
  <c r="NF54" i="4"/>
  <c r="NG54" i="4"/>
  <c r="NH54" i="4"/>
  <c r="NI54" i="4"/>
  <c r="NJ54" i="4"/>
  <c r="NK54" i="4"/>
  <c r="NL54" i="4"/>
  <c r="NM54" i="4"/>
  <c r="NN54" i="4"/>
  <c r="NO54" i="4"/>
  <c r="C54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S51" i="4"/>
  <c r="T51" i="4"/>
  <c r="U51" i="4"/>
  <c r="V51" i="4"/>
  <c r="W51" i="4"/>
  <c r="X51" i="4"/>
  <c r="Y51" i="4"/>
  <c r="Z51" i="4"/>
  <c r="AA51" i="4"/>
  <c r="AB51" i="4"/>
  <c r="AC51" i="4"/>
  <c r="AD51" i="4"/>
  <c r="AE51" i="4"/>
  <c r="AF51" i="4"/>
  <c r="AG51" i="4"/>
  <c r="AH51" i="4"/>
  <c r="AI51" i="4"/>
  <c r="AJ51" i="4"/>
  <c r="AK51" i="4"/>
  <c r="AL51" i="4"/>
  <c r="AM51" i="4"/>
  <c r="AN51" i="4"/>
  <c r="AO51" i="4"/>
  <c r="AP51" i="4"/>
  <c r="AR51" i="4"/>
  <c r="AS51" i="4"/>
  <c r="AT51" i="4"/>
  <c r="AU51" i="4"/>
  <c r="AV51" i="4"/>
  <c r="AW51" i="4"/>
  <c r="AX51" i="4"/>
  <c r="AY51" i="4"/>
  <c r="AZ51" i="4"/>
  <c r="BA51" i="4"/>
  <c r="BB51" i="4"/>
  <c r="BC51" i="4"/>
  <c r="BD51" i="4"/>
  <c r="BE51" i="4"/>
  <c r="BF51" i="4"/>
  <c r="BG51" i="4"/>
  <c r="BH51" i="4"/>
  <c r="BI51" i="4"/>
  <c r="BJ51" i="4"/>
  <c r="BK51" i="4"/>
  <c r="BL51" i="4"/>
  <c r="BM51" i="4"/>
  <c r="BN51" i="4"/>
  <c r="BO51" i="4"/>
  <c r="BP51" i="4"/>
  <c r="BQ51" i="4"/>
  <c r="BR51" i="4"/>
  <c r="BS51" i="4"/>
  <c r="BT51" i="4"/>
  <c r="BU51" i="4"/>
  <c r="BV51" i="4"/>
  <c r="BW51" i="4"/>
  <c r="BX51" i="4"/>
  <c r="BY51" i="4"/>
  <c r="BZ51" i="4"/>
  <c r="CA51" i="4"/>
  <c r="CB51" i="4"/>
  <c r="CC51" i="4"/>
  <c r="CD51" i="4"/>
  <c r="CE51" i="4"/>
  <c r="CF51" i="4"/>
  <c r="CG51" i="4"/>
  <c r="CH51" i="4"/>
  <c r="CI51" i="4"/>
  <c r="CJ51" i="4"/>
  <c r="CK51" i="4"/>
  <c r="CL51" i="4"/>
  <c r="CM51" i="4"/>
  <c r="CN51" i="4"/>
  <c r="CO51" i="4"/>
  <c r="CP51" i="4"/>
  <c r="CQ51" i="4"/>
  <c r="CR51" i="4"/>
  <c r="CS51" i="4"/>
  <c r="CT51" i="4"/>
  <c r="CU51" i="4"/>
  <c r="CV51" i="4"/>
  <c r="CW51" i="4"/>
  <c r="CX51" i="4"/>
  <c r="CY51" i="4"/>
  <c r="CZ51" i="4"/>
  <c r="DB51" i="4"/>
  <c r="DC51" i="4"/>
  <c r="DD51" i="4"/>
  <c r="DE51" i="4"/>
  <c r="DF51" i="4"/>
  <c r="DG51" i="4"/>
  <c r="DH51" i="4"/>
  <c r="DI51" i="4"/>
  <c r="DJ51" i="4"/>
  <c r="DK51" i="4"/>
  <c r="DL51" i="4"/>
  <c r="DM51" i="4"/>
  <c r="DN51" i="4"/>
  <c r="DO51" i="4"/>
  <c r="DP51" i="4"/>
  <c r="DQ51" i="4"/>
  <c r="DR51" i="4"/>
  <c r="DS51" i="4"/>
  <c r="DT51" i="4"/>
  <c r="DU51" i="4"/>
  <c r="DV51" i="4"/>
  <c r="DW51" i="4"/>
  <c r="DX51" i="4"/>
  <c r="DY51" i="4"/>
  <c r="DZ51" i="4"/>
  <c r="EA51" i="4"/>
  <c r="EB51" i="4"/>
  <c r="EC51" i="4"/>
  <c r="ED51" i="4"/>
  <c r="EE51" i="4"/>
  <c r="EF51" i="4"/>
  <c r="EG51" i="4"/>
  <c r="EH51" i="4"/>
  <c r="EI51" i="4"/>
  <c r="EJ51" i="4"/>
  <c r="EK51" i="4"/>
  <c r="EL51" i="4"/>
  <c r="EM51" i="4"/>
  <c r="EN51" i="4"/>
  <c r="EO51" i="4"/>
  <c r="EP51" i="4"/>
  <c r="EQ51" i="4"/>
  <c r="ER51" i="4"/>
  <c r="ES51" i="4"/>
  <c r="ET51" i="4"/>
  <c r="EU51" i="4"/>
  <c r="EV51" i="4"/>
  <c r="EW51" i="4"/>
  <c r="EX51" i="4"/>
  <c r="EY51" i="4"/>
  <c r="EZ51" i="4"/>
  <c r="FA51" i="4"/>
  <c r="FB51" i="4"/>
  <c r="FC51" i="4"/>
  <c r="FD51" i="4"/>
  <c r="FE51" i="4"/>
  <c r="FF51" i="4"/>
  <c r="FG51" i="4"/>
  <c r="FH51" i="4"/>
  <c r="FI51" i="4"/>
  <c r="FJ51" i="4"/>
  <c r="FK51" i="4"/>
  <c r="FL51" i="4"/>
  <c r="FM51" i="4"/>
  <c r="FN51" i="4"/>
  <c r="FO51" i="4"/>
  <c r="FP51" i="4"/>
  <c r="FQ51" i="4"/>
  <c r="FR51" i="4"/>
  <c r="FS51" i="4"/>
  <c r="FT51" i="4"/>
  <c r="FU51" i="4"/>
  <c r="FV51" i="4"/>
  <c r="FW51" i="4"/>
  <c r="FX51" i="4"/>
  <c r="FY51" i="4"/>
  <c r="FZ51" i="4"/>
  <c r="GA51" i="4"/>
  <c r="GB51" i="4"/>
  <c r="GC51" i="4"/>
  <c r="GD51" i="4"/>
  <c r="GE51" i="4"/>
  <c r="GF51" i="4"/>
  <c r="GG51" i="4"/>
  <c r="GH51" i="4"/>
  <c r="GI51" i="4"/>
  <c r="GJ51" i="4"/>
  <c r="GK51" i="4"/>
  <c r="GL51" i="4"/>
  <c r="GM51" i="4"/>
  <c r="GN51" i="4"/>
  <c r="GO51" i="4"/>
  <c r="GP51" i="4"/>
  <c r="GQ51" i="4"/>
  <c r="GR51" i="4"/>
  <c r="GS51" i="4"/>
  <c r="GT51" i="4"/>
  <c r="GU51" i="4"/>
  <c r="GV51" i="4"/>
  <c r="GW51" i="4"/>
  <c r="GX51" i="4"/>
  <c r="GY51" i="4"/>
  <c r="GZ51" i="4"/>
  <c r="HA51" i="4"/>
  <c r="HB51" i="4"/>
  <c r="HC51" i="4"/>
  <c r="HD51" i="4"/>
  <c r="HE51" i="4"/>
  <c r="HF51" i="4"/>
  <c r="HG51" i="4"/>
  <c r="HH51" i="4"/>
  <c r="HI51" i="4"/>
  <c r="HJ51" i="4"/>
  <c r="HK51" i="4"/>
  <c r="HL51" i="4"/>
  <c r="HM51" i="4"/>
  <c r="HN51" i="4"/>
  <c r="HO51" i="4"/>
  <c r="HP51" i="4"/>
  <c r="HQ51" i="4"/>
  <c r="HR51" i="4"/>
  <c r="HS51" i="4"/>
  <c r="HT51" i="4"/>
  <c r="HU51" i="4"/>
  <c r="HV51" i="4"/>
  <c r="HW51" i="4"/>
  <c r="HX51" i="4"/>
  <c r="HY51" i="4"/>
  <c r="HZ51" i="4"/>
  <c r="IA51" i="4"/>
  <c r="IB51" i="4"/>
  <c r="IC51" i="4"/>
  <c r="ID51" i="4"/>
  <c r="IE51" i="4"/>
  <c r="IF51" i="4"/>
  <c r="IG51" i="4"/>
  <c r="IH51" i="4"/>
  <c r="II51" i="4"/>
  <c r="IJ51" i="4"/>
  <c r="IK51" i="4"/>
  <c r="IL51" i="4"/>
  <c r="IM51" i="4"/>
  <c r="IN51" i="4"/>
  <c r="IO51" i="4"/>
  <c r="IP51" i="4"/>
  <c r="IQ51" i="4"/>
  <c r="IR51" i="4"/>
  <c r="IS51" i="4"/>
  <c r="IT51" i="4"/>
  <c r="IU51" i="4"/>
  <c r="IV51" i="4"/>
  <c r="IW51" i="4"/>
  <c r="IX51" i="4"/>
  <c r="IY51" i="4"/>
  <c r="IZ51" i="4"/>
  <c r="JA51" i="4"/>
  <c r="JB51" i="4"/>
  <c r="JC51" i="4"/>
  <c r="JD51" i="4"/>
  <c r="JE51" i="4"/>
  <c r="JF51" i="4"/>
  <c r="JH51" i="4"/>
  <c r="JI51" i="4"/>
  <c r="JJ51" i="4"/>
  <c r="JK51" i="4"/>
  <c r="JL51" i="4"/>
  <c r="JM51" i="4"/>
  <c r="JN51" i="4"/>
  <c r="JO51" i="4"/>
  <c r="JP51" i="4"/>
  <c r="JQ51" i="4"/>
  <c r="JR51" i="4"/>
  <c r="JS51" i="4"/>
  <c r="JT51" i="4"/>
  <c r="JU51" i="4"/>
  <c r="JV51" i="4"/>
  <c r="JW51" i="4"/>
  <c r="JX51" i="4"/>
  <c r="JY51" i="4"/>
  <c r="JZ51" i="4"/>
  <c r="KA51" i="4"/>
  <c r="KB51" i="4"/>
  <c r="KC51" i="4"/>
  <c r="KD51" i="4"/>
  <c r="KE51" i="4"/>
  <c r="KF51" i="4"/>
  <c r="KG51" i="4"/>
  <c r="KH51" i="4"/>
  <c r="KI51" i="4"/>
  <c r="KJ51" i="4"/>
  <c r="KK51" i="4"/>
  <c r="KL51" i="4"/>
  <c r="KM51" i="4"/>
  <c r="KN51" i="4"/>
  <c r="KO51" i="4"/>
  <c r="KP51" i="4"/>
  <c r="KQ51" i="4"/>
  <c r="KR51" i="4"/>
  <c r="KS51" i="4"/>
  <c r="KT51" i="4"/>
  <c r="KU51" i="4"/>
  <c r="KV51" i="4"/>
  <c r="KW51" i="4"/>
  <c r="KX51" i="4"/>
  <c r="KY51" i="4"/>
  <c r="KZ51" i="4"/>
  <c r="LA51" i="4"/>
  <c r="LB51" i="4"/>
  <c r="LC51" i="4"/>
  <c r="LD51" i="4"/>
  <c r="LE51" i="4"/>
  <c r="LF51" i="4"/>
  <c r="LG51" i="4"/>
  <c r="LH51" i="4"/>
  <c r="LI51" i="4"/>
  <c r="LJ51" i="4"/>
  <c r="LK51" i="4"/>
  <c r="LL51" i="4"/>
  <c r="LM51" i="4"/>
  <c r="LN51" i="4"/>
  <c r="LO51" i="4"/>
  <c r="LP51" i="4"/>
  <c r="LQ51" i="4"/>
  <c r="LR51" i="4"/>
  <c r="LS51" i="4"/>
  <c r="LT51" i="4"/>
  <c r="LU51" i="4"/>
  <c r="LV51" i="4"/>
  <c r="LX51" i="4"/>
  <c r="LZ51" i="4"/>
  <c r="MA51" i="4"/>
  <c r="MB51" i="4"/>
  <c r="MC51" i="4"/>
  <c r="MD51" i="4"/>
  <c r="ME51" i="4"/>
  <c r="MF51" i="4"/>
  <c r="MG51" i="4"/>
  <c r="MH51" i="4"/>
  <c r="MI51" i="4"/>
  <c r="MJ51" i="4"/>
  <c r="MK51" i="4"/>
  <c r="ML51" i="4"/>
  <c r="MM51" i="4"/>
  <c r="MN51" i="4"/>
  <c r="MO51" i="4"/>
  <c r="MP51" i="4"/>
  <c r="MQ51" i="4"/>
  <c r="MR51" i="4"/>
  <c r="MS51" i="4"/>
  <c r="MT51" i="4"/>
  <c r="MU51" i="4"/>
  <c r="MV51" i="4"/>
  <c r="MW51" i="4"/>
  <c r="MX51" i="4"/>
  <c r="MY51" i="4"/>
  <c r="MZ51" i="4"/>
  <c r="NA51" i="4"/>
  <c r="NB51" i="4"/>
  <c r="NC51" i="4"/>
  <c r="ND51" i="4"/>
  <c r="NE51" i="4"/>
  <c r="NF51" i="4"/>
  <c r="NG51" i="4"/>
  <c r="NH51" i="4"/>
  <c r="NI51" i="4"/>
  <c r="NJ51" i="4"/>
  <c r="NK51" i="4"/>
  <c r="NL51" i="4"/>
  <c r="NM51" i="4"/>
  <c r="NN51" i="4"/>
  <c r="NO51" i="4"/>
  <c r="C51" i="4"/>
  <c r="D50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V50" i="4"/>
  <c r="W50" i="4"/>
  <c r="X50" i="4"/>
  <c r="Y50" i="4"/>
  <c r="Z50" i="4"/>
  <c r="AA50" i="4"/>
  <c r="AB50" i="4"/>
  <c r="AC50" i="4"/>
  <c r="AD50" i="4"/>
  <c r="AE50" i="4"/>
  <c r="AF50" i="4"/>
  <c r="AG50" i="4"/>
  <c r="AH50" i="4"/>
  <c r="AI50" i="4"/>
  <c r="AJ50" i="4"/>
  <c r="AK50" i="4"/>
  <c r="AL50" i="4"/>
  <c r="AM50" i="4"/>
  <c r="AN50" i="4"/>
  <c r="AO50" i="4"/>
  <c r="AP50" i="4"/>
  <c r="AR50" i="4"/>
  <c r="AS50" i="4"/>
  <c r="AT50" i="4"/>
  <c r="AU50" i="4"/>
  <c r="AV50" i="4"/>
  <c r="AW50" i="4"/>
  <c r="AX50" i="4"/>
  <c r="AY50" i="4"/>
  <c r="AZ50" i="4"/>
  <c r="BA50" i="4"/>
  <c r="BB50" i="4"/>
  <c r="BC50" i="4"/>
  <c r="BD50" i="4"/>
  <c r="BE50" i="4"/>
  <c r="BF50" i="4"/>
  <c r="BG50" i="4"/>
  <c r="BH50" i="4"/>
  <c r="BI50" i="4"/>
  <c r="BJ50" i="4"/>
  <c r="BK50" i="4"/>
  <c r="BL50" i="4"/>
  <c r="BM50" i="4"/>
  <c r="BN50" i="4"/>
  <c r="BO50" i="4"/>
  <c r="BP50" i="4"/>
  <c r="BQ50" i="4"/>
  <c r="BR50" i="4"/>
  <c r="BS50" i="4"/>
  <c r="BT50" i="4"/>
  <c r="BU50" i="4"/>
  <c r="BV50" i="4"/>
  <c r="BW50" i="4"/>
  <c r="BX50" i="4"/>
  <c r="BY50" i="4"/>
  <c r="BZ50" i="4"/>
  <c r="CA50" i="4"/>
  <c r="CB50" i="4"/>
  <c r="CC50" i="4"/>
  <c r="CD50" i="4"/>
  <c r="CE50" i="4"/>
  <c r="CF50" i="4"/>
  <c r="CG50" i="4"/>
  <c r="CH50" i="4"/>
  <c r="CI50" i="4"/>
  <c r="CJ50" i="4"/>
  <c r="CK50" i="4"/>
  <c r="CL50" i="4"/>
  <c r="CM50" i="4"/>
  <c r="CN50" i="4"/>
  <c r="CO50" i="4"/>
  <c r="CP50" i="4"/>
  <c r="CQ50" i="4"/>
  <c r="CR50" i="4"/>
  <c r="CS50" i="4"/>
  <c r="CT50" i="4"/>
  <c r="CU50" i="4"/>
  <c r="CV50" i="4"/>
  <c r="CW50" i="4"/>
  <c r="CX50" i="4"/>
  <c r="CY50" i="4"/>
  <c r="CZ50" i="4"/>
  <c r="DB50" i="4"/>
  <c r="DC50" i="4"/>
  <c r="DD50" i="4"/>
  <c r="DE50" i="4"/>
  <c r="DF50" i="4"/>
  <c r="DG50" i="4"/>
  <c r="DH50" i="4"/>
  <c r="DI50" i="4"/>
  <c r="DJ50" i="4"/>
  <c r="DK50" i="4"/>
  <c r="DL50" i="4"/>
  <c r="DM50" i="4"/>
  <c r="DN50" i="4"/>
  <c r="DO50" i="4"/>
  <c r="DP50" i="4"/>
  <c r="DQ50" i="4"/>
  <c r="DR50" i="4"/>
  <c r="DS50" i="4"/>
  <c r="DT50" i="4"/>
  <c r="DU50" i="4"/>
  <c r="DV50" i="4"/>
  <c r="DW50" i="4"/>
  <c r="DX50" i="4"/>
  <c r="DY50" i="4"/>
  <c r="DZ50" i="4"/>
  <c r="EA50" i="4"/>
  <c r="EB50" i="4"/>
  <c r="EC50" i="4"/>
  <c r="ED50" i="4"/>
  <c r="EE50" i="4"/>
  <c r="EF50" i="4"/>
  <c r="EG50" i="4"/>
  <c r="EH50" i="4"/>
  <c r="EI50" i="4"/>
  <c r="EJ50" i="4"/>
  <c r="EK50" i="4"/>
  <c r="EL50" i="4"/>
  <c r="EM50" i="4"/>
  <c r="EN50" i="4"/>
  <c r="EO50" i="4"/>
  <c r="EP50" i="4"/>
  <c r="EQ50" i="4"/>
  <c r="ER50" i="4"/>
  <c r="ES50" i="4"/>
  <c r="ET50" i="4"/>
  <c r="EU50" i="4"/>
  <c r="EV50" i="4"/>
  <c r="EW50" i="4"/>
  <c r="EX50" i="4"/>
  <c r="EY50" i="4"/>
  <c r="EZ50" i="4"/>
  <c r="FA50" i="4"/>
  <c r="FB50" i="4"/>
  <c r="FC50" i="4"/>
  <c r="FD50" i="4"/>
  <c r="FE50" i="4"/>
  <c r="FF50" i="4"/>
  <c r="FG50" i="4"/>
  <c r="FH50" i="4"/>
  <c r="FI50" i="4"/>
  <c r="FJ50" i="4"/>
  <c r="FK50" i="4"/>
  <c r="FL50" i="4"/>
  <c r="FM50" i="4"/>
  <c r="FN50" i="4"/>
  <c r="FO50" i="4"/>
  <c r="FP50" i="4"/>
  <c r="FQ50" i="4"/>
  <c r="FR50" i="4"/>
  <c r="FS50" i="4"/>
  <c r="FT50" i="4"/>
  <c r="FU50" i="4"/>
  <c r="FV50" i="4"/>
  <c r="FW50" i="4"/>
  <c r="FX50" i="4"/>
  <c r="FY50" i="4"/>
  <c r="FZ50" i="4"/>
  <c r="GA50" i="4"/>
  <c r="GB50" i="4"/>
  <c r="GC50" i="4"/>
  <c r="GD50" i="4"/>
  <c r="GE50" i="4"/>
  <c r="GF50" i="4"/>
  <c r="GG50" i="4"/>
  <c r="GH50" i="4"/>
  <c r="GI50" i="4"/>
  <c r="GJ50" i="4"/>
  <c r="GK50" i="4"/>
  <c r="GL50" i="4"/>
  <c r="GM50" i="4"/>
  <c r="GN50" i="4"/>
  <c r="GO50" i="4"/>
  <c r="GP50" i="4"/>
  <c r="GQ50" i="4"/>
  <c r="GR50" i="4"/>
  <c r="GS50" i="4"/>
  <c r="GT50" i="4"/>
  <c r="GU50" i="4"/>
  <c r="GV50" i="4"/>
  <c r="GW50" i="4"/>
  <c r="GX50" i="4"/>
  <c r="GY50" i="4"/>
  <c r="GZ50" i="4"/>
  <c r="HA50" i="4"/>
  <c r="HB50" i="4"/>
  <c r="HC50" i="4"/>
  <c r="HD50" i="4"/>
  <c r="HE50" i="4"/>
  <c r="HF50" i="4"/>
  <c r="HG50" i="4"/>
  <c r="HH50" i="4"/>
  <c r="HI50" i="4"/>
  <c r="HJ50" i="4"/>
  <c r="HK50" i="4"/>
  <c r="HL50" i="4"/>
  <c r="HM50" i="4"/>
  <c r="HN50" i="4"/>
  <c r="HO50" i="4"/>
  <c r="HP50" i="4"/>
  <c r="HQ50" i="4"/>
  <c r="HR50" i="4"/>
  <c r="HS50" i="4"/>
  <c r="HT50" i="4"/>
  <c r="HU50" i="4"/>
  <c r="HV50" i="4"/>
  <c r="HW50" i="4"/>
  <c r="HX50" i="4"/>
  <c r="HY50" i="4"/>
  <c r="HZ50" i="4"/>
  <c r="IA50" i="4"/>
  <c r="IB50" i="4"/>
  <c r="IC50" i="4"/>
  <c r="ID50" i="4"/>
  <c r="IE50" i="4"/>
  <c r="IF50" i="4"/>
  <c r="IG50" i="4"/>
  <c r="IH50" i="4"/>
  <c r="II50" i="4"/>
  <c r="IJ50" i="4"/>
  <c r="IK50" i="4"/>
  <c r="IL50" i="4"/>
  <c r="IM50" i="4"/>
  <c r="IN50" i="4"/>
  <c r="IO50" i="4"/>
  <c r="IP50" i="4"/>
  <c r="IQ50" i="4"/>
  <c r="IR50" i="4"/>
  <c r="IS50" i="4"/>
  <c r="IT50" i="4"/>
  <c r="IU50" i="4"/>
  <c r="IV50" i="4"/>
  <c r="IW50" i="4"/>
  <c r="IX50" i="4"/>
  <c r="IY50" i="4"/>
  <c r="IZ50" i="4"/>
  <c r="JA50" i="4"/>
  <c r="JB50" i="4"/>
  <c r="JC50" i="4"/>
  <c r="JD50" i="4"/>
  <c r="JE50" i="4"/>
  <c r="JF50" i="4"/>
  <c r="JH50" i="4"/>
  <c r="JI50" i="4"/>
  <c r="JJ50" i="4"/>
  <c r="JK50" i="4"/>
  <c r="JL50" i="4"/>
  <c r="JM50" i="4"/>
  <c r="JN50" i="4"/>
  <c r="JO50" i="4"/>
  <c r="JP50" i="4"/>
  <c r="JQ50" i="4"/>
  <c r="JR50" i="4"/>
  <c r="JS50" i="4"/>
  <c r="JT50" i="4"/>
  <c r="JU50" i="4"/>
  <c r="JV50" i="4"/>
  <c r="JW50" i="4"/>
  <c r="JX50" i="4"/>
  <c r="JY50" i="4"/>
  <c r="JZ50" i="4"/>
  <c r="KA50" i="4"/>
  <c r="KB50" i="4"/>
  <c r="KC50" i="4"/>
  <c r="KD50" i="4"/>
  <c r="KE50" i="4"/>
  <c r="KF50" i="4"/>
  <c r="KG50" i="4"/>
  <c r="KH50" i="4"/>
  <c r="KI50" i="4"/>
  <c r="KJ50" i="4"/>
  <c r="KK50" i="4"/>
  <c r="KL50" i="4"/>
  <c r="KM50" i="4"/>
  <c r="KN50" i="4"/>
  <c r="KO50" i="4"/>
  <c r="KP50" i="4"/>
  <c r="KQ50" i="4"/>
  <c r="KR50" i="4"/>
  <c r="KS50" i="4"/>
  <c r="KT50" i="4"/>
  <c r="KU50" i="4"/>
  <c r="KV50" i="4"/>
  <c r="KW50" i="4"/>
  <c r="KX50" i="4"/>
  <c r="KY50" i="4"/>
  <c r="KZ50" i="4"/>
  <c r="LA50" i="4"/>
  <c r="LB50" i="4"/>
  <c r="LC50" i="4"/>
  <c r="LD50" i="4"/>
  <c r="LE50" i="4"/>
  <c r="LF50" i="4"/>
  <c r="LG50" i="4"/>
  <c r="LH50" i="4"/>
  <c r="LI50" i="4"/>
  <c r="LJ50" i="4"/>
  <c r="LK50" i="4"/>
  <c r="LL50" i="4"/>
  <c r="LM50" i="4"/>
  <c r="LN50" i="4"/>
  <c r="LO50" i="4"/>
  <c r="LP50" i="4"/>
  <c r="LQ50" i="4"/>
  <c r="LR50" i="4"/>
  <c r="LS50" i="4"/>
  <c r="LT50" i="4"/>
  <c r="LU50" i="4"/>
  <c r="LV50" i="4"/>
  <c r="LX50" i="4"/>
  <c r="LZ50" i="4"/>
  <c r="MA50" i="4"/>
  <c r="MB50" i="4"/>
  <c r="MC50" i="4"/>
  <c r="MD50" i="4"/>
  <c r="ME50" i="4"/>
  <c r="MF50" i="4"/>
  <c r="MG50" i="4"/>
  <c r="MH50" i="4"/>
  <c r="MI50" i="4"/>
  <c r="MJ50" i="4"/>
  <c r="MK50" i="4"/>
  <c r="ML50" i="4"/>
  <c r="MM50" i="4"/>
  <c r="MN50" i="4"/>
  <c r="MO50" i="4"/>
  <c r="MP50" i="4"/>
  <c r="MQ50" i="4"/>
  <c r="MR50" i="4"/>
  <c r="MS50" i="4"/>
  <c r="MT50" i="4"/>
  <c r="MU50" i="4"/>
  <c r="MV50" i="4"/>
  <c r="MW50" i="4"/>
  <c r="MX50" i="4"/>
  <c r="MY50" i="4"/>
  <c r="MZ50" i="4"/>
  <c r="NA50" i="4"/>
  <c r="NB50" i="4"/>
  <c r="NC50" i="4"/>
  <c r="ND50" i="4"/>
  <c r="NE50" i="4"/>
  <c r="NF50" i="4"/>
  <c r="NG50" i="4"/>
  <c r="NH50" i="4"/>
  <c r="NI50" i="4"/>
  <c r="NJ50" i="4"/>
  <c r="NK50" i="4"/>
  <c r="NL50" i="4"/>
  <c r="NM50" i="4"/>
  <c r="NN50" i="4"/>
  <c r="NO50" i="4"/>
  <c r="C50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T49" i="4"/>
  <c r="U49" i="4"/>
  <c r="V49" i="4"/>
  <c r="W49" i="4"/>
  <c r="X49" i="4"/>
  <c r="Y49" i="4"/>
  <c r="Z49" i="4"/>
  <c r="AA49" i="4"/>
  <c r="AB49" i="4"/>
  <c r="AC49" i="4"/>
  <c r="AD49" i="4"/>
  <c r="AE49" i="4"/>
  <c r="AF49" i="4"/>
  <c r="AG49" i="4"/>
  <c r="AH49" i="4"/>
  <c r="AI49" i="4"/>
  <c r="AJ49" i="4"/>
  <c r="AK49" i="4"/>
  <c r="AL49" i="4"/>
  <c r="AM49" i="4"/>
  <c r="AN49" i="4"/>
  <c r="AO49" i="4"/>
  <c r="AP49" i="4"/>
  <c r="AR49" i="4"/>
  <c r="AS49" i="4"/>
  <c r="AT49" i="4"/>
  <c r="AU49" i="4"/>
  <c r="AV49" i="4"/>
  <c r="AW49" i="4"/>
  <c r="AX49" i="4"/>
  <c r="AY49" i="4"/>
  <c r="AZ49" i="4"/>
  <c r="BA49" i="4"/>
  <c r="BB49" i="4"/>
  <c r="BC49" i="4"/>
  <c r="BD49" i="4"/>
  <c r="BE49" i="4"/>
  <c r="BF49" i="4"/>
  <c r="BG49" i="4"/>
  <c r="BH49" i="4"/>
  <c r="BI49" i="4"/>
  <c r="BJ49" i="4"/>
  <c r="BK49" i="4"/>
  <c r="BL49" i="4"/>
  <c r="BM49" i="4"/>
  <c r="BN49" i="4"/>
  <c r="BO49" i="4"/>
  <c r="BP49" i="4"/>
  <c r="BQ49" i="4"/>
  <c r="BR49" i="4"/>
  <c r="BS49" i="4"/>
  <c r="BT49" i="4"/>
  <c r="BU49" i="4"/>
  <c r="BV49" i="4"/>
  <c r="BW49" i="4"/>
  <c r="BX49" i="4"/>
  <c r="BY49" i="4"/>
  <c r="BZ49" i="4"/>
  <c r="CA49" i="4"/>
  <c r="CB49" i="4"/>
  <c r="CC49" i="4"/>
  <c r="CD49" i="4"/>
  <c r="CE49" i="4"/>
  <c r="CF49" i="4"/>
  <c r="CG49" i="4"/>
  <c r="CH49" i="4"/>
  <c r="CI49" i="4"/>
  <c r="CJ49" i="4"/>
  <c r="CK49" i="4"/>
  <c r="CL49" i="4"/>
  <c r="CM49" i="4"/>
  <c r="CN49" i="4"/>
  <c r="CO49" i="4"/>
  <c r="CP49" i="4"/>
  <c r="CQ49" i="4"/>
  <c r="CR49" i="4"/>
  <c r="CS49" i="4"/>
  <c r="CT49" i="4"/>
  <c r="CU49" i="4"/>
  <c r="CV49" i="4"/>
  <c r="CW49" i="4"/>
  <c r="CX49" i="4"/>
  <c r="CY49" i="4"/>
  <c r="CZ49" i="4"/>
  <c r="DB49" i="4"/>
  <c r="DC49" i="4"/>
  <c r="DD49" i="4"/>
  <c r="DE49" i="4"/>
  <c r="DF49" i="4"/>
  <c r="DG49" i="4"/>
  <c r="DH49" i="4"/>
  <c r="DI49" i="4"/>
  <c r="DJ49" i="4"/>
  <c r="DK49" i="4"/>
  <c r="DL49" i="4"/>
  <c r="DM49" i="4"/>
  <c r="DN49" i="4"/>
  <c r="DO49" i="4"/>
  <c r="DP49" i="4"/>
  <c r="DQ49" i="4"/>
  <c r="DR49" i="4"/>
  <c r="DS49" i="4"/>
  <c r="DT49" i="4"/>
  <c r="DU49" i="4"/>
  <c r="DV49" i="4"/>
  <c r="DW49" i="4"/>
  <c r="DX49" i="4"/>
  <c r="DY49" i="4"/>
  <c r="DZ49" i="4"/>
  <c r="EA49" i="4"/>
  <c r="EB49" i="4"/>
  <c r="EC49" i="4"/>
  <c r="ED49" i="4"/>
  <c r="EE49" i="4"/>
  <c r="EF49" i="4"/>
  <c r="EG49" i="4"/>
  <c r="EH49" i="4"/>
  <c r="EI49" i="4"/>
  <c r="EJ49" i="4"/>
  <c r="EK49" i="4"/>
  <c r="EL49" i="4"/>
  <c r="EM49" i="4"/>
  <c r="EN49" i="4"/>
  <c r="EO49" i="4"/>
  <c r="EP49" i="4"/>
  <c r="EQ49" i="4"/>
  <c r="ER49" i="4"/>
  <c r="ES49" i="4"/>
  <c r="ET49" i="4"/>
  <c r="EU49" i="4"/>
  <c r="EV49" i="4"/>
  <c r="EW49" i="4"/>
  <c r="EX49" i="4"/>
  <c r="EY49" i="4"/>
  <c r="EZ49" i="4"/>
  <c r="FA49" i="4"/>
  <c r="FB49" i="4"/>
  <c r="FC49" i="4"/>
  <c r="FD49" i="4"/>
  <c r="FE49" i="4"/>
  <c r="FF49" i="4"/>
  <c r="FG49" i="4"/>
  <c r="FH49" i="4"/>
  <c r="FI49" i="4"/>
  <c r="FJ49" i="4"/>
  <c r="FK49" i="4"/>
  <c r="FL49" i="4"/>
  <c r="FM49" i="4"/>
  <c r="FN49" i="4"/>
  <c r="FO49" i="4"/>
  <c r="FP49" i="4"/>
  <c r="FQ49" i="4"/>
  <c r="FR49" i="4"/>
  <c r="FS49" i="4"/>
  <c r="FT49" i="4"/>
  <c r="FU49" i="4"/>
  <c r="FV49" i="4"/>
  <c r="FW49" i="4"/>
  <c r="FX49" i="4"/>
  <c r="FY49" i="4"/>
  <c r="FZ49" i="4"/>
  <c r="GA49" i="4"/>
  <c r="GB49" i="4"/>
  <c r="GC49" i="4"/>
  <c r="GD49" i="4"/>
  <c r="GE49" i="4"/>
  <c r="GF49" i="4"/>
  <c r="GG49" i="4"/>
  <c r="GH49" i="4"/>
  <c r="GI49" i="4"/>
  <c r="GJ49" i="4"/>
  <c r="GK49" i="4"/>
  <c r="GL49" i="4"/>
  <c r="GM49" i="4"/>
  <c r="GN49" i="4"/>
  <c r="GO49" i="4"/>
  <c r="GP49" i="4"/>
  <c r="GQ49" i="4"/>
  <c r="GR49" i="4"/>
  <c r="GS49" i="4"/>
  <c r="GT49" i="4"/>
  <c r="GU49" i="4"/>
  <c r="GV49" i="4"/>
  <c r="GW49" i="4"/>
  <c r="GX49" i="4"/>
  <c r="GY49" i="4"/>
  <c r="GZ49" i="4"/>
  <c r="HA49" i="4"/>
  <c r="HB49" i="4"/>
  <c r="HC49" i="4"/>
  <c r="HD49" i="4"/>
  <c r="HE49" i="4"/>
  <c r="HF49" i="4"/>
  <c r="HG49" i="4"/>
  <c r="HH49" i="4"/>
  <c r="HI49" i="4"/>
  <c r="HJ49" i="4"/>
  <c r="HK49" i="4"/>
  <c r="HL49" i="4"/>
  <c r="HM49" i="4"/>
  <c r="HN49" i="4"/>
  <c r="HO49" i="4"/>
  <c r="HP49" i="4"/>
  <c r="HQ49" i="4"/>
  <c r="HR49" i="4"/>
  <c r="HS49" i="4"/>
  <c r="HT49" i="4"/>
  <c r="HU49" i="4"/>
  <c r="HV49" i="4"/>
  <c r="HW49" i="4"/>
  <c r="HX49" i="4"/>
  <c r="HY49" i="4"/>
  <c r="HZ49" i="4"/>
  <c r="IA49" i="4"/>
  <c r="IB49" i="4"/>
  <c r="IC49" i="4"/>
  <c r="ID49" i="4"/>
  <c r="IE49" i="4"/>
  <c r="IF49" i="4"/>
  <c r="IG49" i="4"/>
  <c r="IH49" i="4"/>
  <c r="II49" i="4"/>
  <c r="IJ49" i="4"/>
  <c r="IK49" i="4"/>
  <c r="IL49" i="4"/>
  <c r="IM49" i="4"/>
  <c r="IN49" i="4"/>
  <c r="IO49" i="4"/>
  <c r="IP49" i="4"/>
  <c r="IQ49" i="4"/>
  <c r="IR49" i="4"/>
  <c r="IS49" i="4"/>
  <c r="IT49" i="4"/>
  <c r="IU49" i="4"/>
  <c r="IV49" i="4"/>
  <c r="IW49" i="4"/>
  <c r="IX49" i="4"/>
  <c r="IY49" i="4"/>
  <c r="IZ49" i="4"/>
  <c r="JA49" i="4"/>
  <c r="JB49" i="4"/>
  <c r="JC49" i="4"/>
  <c r="JD49" i="4"/>
  <c r="JE49" i="4"/>
  <c r="JF49" i="4"/>
  <c r="JH49" i="4"/>
  <c r="JI49" i="4"/>
  <c r="JJ49" i="4"/>
  <c r="JK49" i="4"/>
  <c r="JL49" i="4"/>
  <c r="JM49" i="4"/>
  <c r="JN49" i="4"/>
  <c r="JO49" i="4"/>
  <c r="JP49" i="4"/>
  <c r="JQ49" i="4"/>
  <c r="JR49" i="4"/>
  <c r="JS49" i="4"/>
  <c r="JT49" i="4"/>
  <c r="JU49" i="4"/>
  <c r="JV49" i="4"/>
  <c r="JW49" i="4"/>
  <c r="JX49" i="4"/>
  <c r="JY49" i="4"/>
  <c r="JZ49" i="4"/>
  <c r="KA49" i="4"/>
  <c r="KB49" i="4"/>
  <c r="KC49" i="4"/>
  <c r="KD49" i="4"/>
  <c r="KE49" i="4"/>
  <c r="KF49" i="4"/>
  <c r="KG49" i="4"/>
  <c r="KH49" i="4"/>
  <c r="KI49" i="4"/>
  <c r="KJ49" i="4"/>
  <c r="KK49" i="4"/>
  <c r="KL49" i="4"/>
  <c r="KM49" i="4"/>
  <c r="KN49" i="4"/>
  <c r="KO49" i="4"/>
  <c r="KP49" i="4"/>
  <c r="KQ49" i="4"/>
  <c r="KR49" i="4"/>
  <c r="KS49" i="4"/>
  <c r="KT49" i="4"/>
  <c r="KU49" i="4"/>
  <c r="KV49" i="4"/>
  <c r="KW49" i="4"/>
  <c r="KX49" i="4"/>
  <c r="KY49" i="4"/>
  <c r="KZ49" i="4"/>
  <c r="LA49" i="4"/>
  <c r="LB49" i="4"/>
  <c r="LC49" i="4"/>
  <c r="LD49" i="4"/>
  <c r="LE49" i="4"/>
  <c r="LF49" i="4"/>
  <c r="LG49" i="4"/>
  <c r="LH49" i="4"/>
  <c r="LI49" i="4"/>
  <c r="LJ49" i="4"/>
  <c r="LK49" i="4"/>
  <c r="LL49" i="4"/>
  <c r="LM49" i="4"/>
  <c r="LN49" i="4"/>
  <c r="LO49" i="4"/>
  <c r="LP49" i="4"/>
  <c r="LQ49" i="4"/>
  <c r="LR49" i="4"/>
  <c r="LS49" i="4"/>
  <c r="LT49" i="4"/>
  <c r="LU49" i="4"/>
  <c r="LV49" i="4"/>
  <c r="LX49" i="4"/>
  <c r="LZ49" i="4"/>
  <c r="MA49" i="4"/>
  <c r="MB49" i="4"/>
  <c r="MC49" i="4"/>
  <c r="MD49" i="4"/>
  <c r="ME49" i="4"/>
  <c r="MF49" i="4"/>
  <c r="MG49" i="4"/>
  <c r="MH49" i="4"/>
  <c r="MI49" i="4"/>
  <c r="MJ49" i="4"/>
  <c r="MK49" i="4"/>
  <c r="ML49" i="4"/>
  <c r="MM49" i="4"/>
  <c r="MN49" i="4"/>
  <c r="MO49" i="4"/>
  <c r="MP49" i="4"/>
  <c r="MQ49" i="4"/>
  <c r="MR49" i="4"/>
  <c r="MS49" i="4"/>
  <c r="MT49" i="4"/>
  <c r="MU49" i="4"/>
  <c r="MV49" i="4"/>
  <c r="MW49" i="4"/>
  <c r="MX49" i="4"/>
  <c r="MY49" i="4"/>
  <c r="MZ49" i="4"/>
  <c r="NA49" i="4"/>
  <c r="NB49" i="4"/>
  <c r="NC49" i="4"/>
  <c r="ND49" i="4"/>
  <c r="NE49" i="4"/>
  <c r="NF49" i="4"/>
  <c r="NG49" i="4"/>
  <c r="NH49" i="4"/>
  <c r="NI49" i="4"/>
  <c r="NJ49" i="4"/>
  <c r="NK49" i="4"/>
  <c r="NL49" i="4"/>
  <c r="NM49" i="4"/>
  <c r="NN49" i="4"/>
  <c r="NO49" i="4"/>
  <c r="C49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S48" i="4"/>
  <c r="T48" i="4"/>
  <c r="U48" i="4"/>
  <c r="V48" i="4"/>
  <c r="W48" i="4"/>
  <c r="X48" i="4"/>
  <c r="Y48" i="4"/>
  <c r="Z48" i="4"/>
  <c r="AA48" i="4"/>
  <c r="AB48" i="4"/>
  <c r="AC48" i="4"/>
  <c r="AD48" i="4"/>
  <c r="AE48" i="4"/>
  <c r="AF48" i="4"/>
  <c r="AG48" i="4"/>
  <c r="AH48" i="4"/>
  <c r="AI48" i="4"/>
  <c r="AJ48" i="4"/>
  <c r="AK48" i="4"/>
  <c r="AL48" i="4"/>
  <c r="AM48" i="4"/>
  <c r="AN48" i="4"/>
  <c r="AO48" i="4"/>
  <c r="AP48" i="4"/>
  <c r="AR48" i="4"/>
  <c r="AS48" i="4"/>
  <c r="AT48" i="4"/>
  <c r="AU48" i="4"/>
  <c r="AV48" i="4"/>
  <c r="AW48" i="4"/>
  <c r="AX48" i="4"/>
  <c r="AY48" i="4"/>
  <c r="AZ48" i="4"/>
  <c r="BA48" i="4"/>
  <c r="BB48" i="4"/>
  <c r="BC48" i="4"/>
  <c r="BD48" i="4"/>
  <c r="BE48" i="4"/>
  <c r="BF48" i="4"/>
  <c r="BG48" i="4"/>
  <c r="BH48" i="4"/>
  <c r="BI48" i="4"/>
  <c r="BJ48" i="4"/>
  <c r="BK48" i="4"/>
  <c r="BL48" i="4"/>
  <c r="BM48" i="4"/>
  <c r="BN48" i="4"/>
  <c r="BO48" i="4"/>
  <c r="BP48" i="4"/>
  <c r="BQ48" i="4"/>
  <c r="BR48" i="4"/>
  <c r="BS48" i="4"/>
  <c r="BT48" i="4"/>
  <c r="BU48" i="4"/>
  <c r="BV48" i="4"/>
  <c r="BW48" i="4"/>
  <c r="BX48" i="4"/>
  <c r="BY48" i="4"/>
  <c r="BZ48" i="4"/>
  <c r="CA48" i="4"/>
  <c r="CB48" i="4"/>
  <c r="CC48" i="4"/>
  <c r="CD48" i="4"/>
  <c r="CE48" i="4"/>
  <c r="CF48" i="4"/>
  <c r="CG48" i="4"/>
  <c r="CH48" i="4"/>
  <c r="CI48" i="4"/>
  <c r="CJ48" i="4"/>
  <c r="CK48" i="4"/>
  <c r="CL48" i="4"/>
  <c r="CM48" i="4"/>
  <c r="CN48" i="4"/>
  <c r="CO48" i="4"/>
  <c r="CP48" i="4"/>
  <c r="CQ48" i="4"/>
  <c r="CR48" i="4"/>
  <c r="CS48" i="4"/>
  <c r="CT48" i="4"/>
  <c r="CU48" i="4"/>
  <c r="CV48" i="4"/>
  <c r="CW48" i="4"/>
  <c r="CX48" i="4"/>
  <c r="CY48" i="4"/>
  <c r="CZ48" i="4"/>
  <c r="DB48" i="4"/>
  <c r="DC48" i="4"/>
  <c r="DD48" i="4"/>
  <c r="DE48" i="4"/>
  <c r="DF48" i="4"/>
  <c r="DG48" i="4"/>
  <c r="DH48" i="4"/>
  <c r="DI48" i="4"/>
  <c r="DJ48" i="4"/>
  <c r="DK48" i="4"/>
  <c r="DL48" i="4"/>
  <c r="DM48" i="4"/>
  <c r="DN48" i="4"/>
  <c r="DO48" i="4"/>
  <c r="DP48" i="4"/>
  <c r="DQ48" i="4"/>
  <c r="DR48" i="4"/>
  <c r="DS48" i="4"/>
  <c r="DT48" i="4"/>
  <c r="DU48" i="4"/>
  <c r="DV48" i="4"/>
  <c r="DW48" i="4"/>
  <c r="DX48" i="4"/>
  <c r="DY48" i="4"/>
  <c r="DZ48" i="4"/>
  <c r="EA48" i="4"/>
  <c r="EB48" i="4"/>
  <c r="EC48" i="4"/>
  <c r="ED48" i="4"/>
  <c r="EE48" i="4"/>
  <c r="EF48" i="4"/>
  <c r="EG48" i="4"/>
  <c r="EH48" i="4"/>
  <c r="EI48" i="4"/>
  <c r="EJ48" i="4"/>
  <c r="EK48" i="4"/>
  <c r="EL48" i="4"/>
  <c r="EM48" i="4"/>
  <c r="EN48" i="4"/>
  <c r="EO48" i="4"/>
  <c r="EP48" i="4"/>
  <c r="EQ48" i="4"/>
  <c r="ER48" i="4"/>
  <c r="ES48" i="4"/>
  <c r="ET48" i="4"/>
  <c r="EU48" i="4"/>
  <c r="EV48" i="4"/>
  <c r="EW48" i="4"/>
  <c r="EX48" i="4"/>
  <c r="EY48" i="4"/>
  <c r="EZ48" i="4"/>
  <c r="FA48" i="4"/>
  <c r="FB48" i="4"/>
  <c r="FC48" i="4"/>
  <c r="FD48" i="4"/>
  <c r="FE48" i="4"/>
  <c r="FF48" i="4"/>
  <c r="FG48" i="4"/>
  <c r="FH48" i="4"/>
  <c r="FI48" i="4"/>
  <c r="FJ48" i="4"/>
  <c r="FK48" i="4"/>
  <c r="FL48" i="4"/>
  <c r="FM48" i="4"/>
  <c r="FN48" i="4"/>
  <c r="FO48" i="4"/>
  <c r="FP48" i="4"/>
  <c r="FQ48" i="4"/>
  <c r="FR48" i="4"/>
  <c r="FS48" i="4"/>
  <c r="FT48" i="4"/>
  <c r="FU48" i="4"/>
  <c r="FV48" i="4"/>
  <c r="FW48" i="4"/>
  <c r="FX48" i="4"/>
  <c r="FY48" i="4"/>
  <c r="FZ48" i="4"/>
  <c r="GA48" i="4"/>
  <c r="GB48" i="4"/>
  <c r="GC48" i="4"/>
  <c r="GD48" i="4"/>
  <c r="GE48" i="4"/>
  <c r="GF48" i="4"/>
  <c r="GG48" i="4"/>
  <c r="GH48" i="4"/>
  <c r="GI48" i="4"/>
  <c r="GJ48" i="4"/>
  <c r="GK48" i="4"/>
  <c r="GL48" i="4"/>
  <c r="GM48" i="4"/>
  <c r="GN48" i="4"/>
  <c r="GO48" i="4"/>
  <c r="GP48" i="4"/>
  <c r="GQ48" i="4"/>
  <c r="GR48" i="4"/>
  <c r="GS48" i="4"/>
  <c r="GT48" i="4"/>
  <c r="GU48" i="4"/>
  <c r="GV48" i="4"/>
  <c r="GW48" i="4"/>
  <c r="GX48" i="4"/>
  <c r="GY48" i="4"/>
  <c r="GZ48" i="4"/>
  <c r="HA48" i="4"/>
  <c r="HB48" i="4"/>
  <c r="HC48" i="4"/>
  <c r="HD48" i="4"/>
  <c r="HE48" i="4"/>
  <c r="HF48" i="4"/>
  <c r="HG48" i="4"/>
  <c r="HH48" i="4"/>
  <c r="HI48" i="4"/>
  <c r="HJ48" i="4"/>
  <c r="HK48" i="4"/>
  <c r="HL48" i="4"/>
  <c r="HM48" i="4"/>
  <c r="HN48" i="4"/>
  <c r="HO48" i="4"/>
  <c r="HP48" i="4"/>
  <c r="HQ48" i="4"/>
  <c r="HR48" i="4"/>
  <c r="HS48" i="4"/>
  <c r="HT48" i="4"/>
  <c r="HU48" i="4"/>
  <c r="HV48" i="4"/>
  <c r="HW48" i="4"/>
  <c r="HX48" i="4"/>
  <c r="HY48" i="4"/>
  <c r="HZ48" i="4"/>
  <c r="IA48" i="4"/>
  <c r="IB48" i="4"/>
  <c r="IC48" i="4"/>
  <c r="ID48" i="4"/>
  <c r="IE48" i="4"/>
  <c r="IF48" i="4"/>
  <c r="IG48" i="4"/>
  <c r="IH48" i="4"/>
  <c r="II48" i="4"/>
  <c r="IJ48" i="4"/>
  <c r="IK48" i="4"/>
  <c r="IL48" i="4"/>
  <c r="IM48" i="4"/>
  <c r="IN48" i="4"/>
  <c r="IO48" i="4"/>
  <c r="IP48" i="4"/>
  <c r="IQ48" i="4"/>
  <c r="IR48" i="4"/>
  <c r="IS48" i="4"/>
  <c r="IT48" i="4"/>
  <c r="IU48" i="4"/>
  <c r="IV48" i="4"/>
  <c r="IW48" i="4"/>
  <c r="IX48" i="4"/>
  <c r="IY48" i="4"/>
  <c r="IZ48" i="4"/>
  <c r="JA48" i="4"/>
  <c r="JB48" i="4"/>
  <c r="JC48" i="4"/>
  <c r="JD48" i="4"/>
  <c r="JE48" i="4"/>
  <c r="JF48" i="4"/>
  <c r="JH48" i="4"/>
  <c r="JI48" i="4"/>
  <c r="JJ48" i="4"/>
  <c r="JK48" i="4"/>
  <c r="JL48" i="4"/>
  <c r="JM48" i="4"/>
  <c r="JN48" i="4"/>
  <c r="JO48" i="4"/>
  <c r="JP48" i="4"/>
  <c r="JQ48" i="4"/>
  <c r="JR48" i="4"/>
  <c r="JS48" i="4"/>
  <c r="JT48" i="4"/>
  <c r="JU48" i="4"/>
  <c r="JV48" i="4"/>
  <c r="JW48" i="4"/>
  <c r="JX48" i="4"/>
  <c r="JY48" i="4"/>
  <c r="JZ48" i="4"/>
  <c r="KA48" i="4"/>
  <c r="KB48" i="4"/>
  <c r="KC48" i="4"/>
  <c r="KD48" i="4"/>
  <c r="KE48" i="4"/>
  <c r="KF48" i="4"/>
  <c r="KG48" i="4"/>
  <c r="KH48" i="4"/>
  <c r="KI48" i="4"/>
  <c r="KJ48" i="4"/>
  <c r="KK48" i="4"/>
  <c r="KL48" i="4"/>
  <c r="KM48" i="4"/>
  <c r="KN48" i="4"/>
  <c r="KO48" i="4"/>
  <c r="KP48" i="4"/>
  <c r="KQ48" i="4"/>
  <c r="KR48" i="4"/>
  <c r="KS48" i="4"/>
  <c r="KT48" i="4"/>
  <c r="KU48" i="4"/>
  <c r="KV48" i="4"/>
  <c r="KW48" i="4"/>
  <c r="KX48" i="4"/>
  <c r="KY48" i="4"/>
  <c r="KZ48" i="4"/>
  <c r="LA48" i="4"/>
  <c r="LB48" i="4"/>
  <c r="LC48" i="4"/>
  <c r="LD48" i="4"/>
  <c r="LE48" i="4"/>
  <c r="LF48" i="4"/>
  <c r="LG48" i="4"/>
  <c r="LH48" i="4"/>
  <c r="LI48" i="4"/>
  <c r="LJ48" i="4"/>
  <c r="LK48" i="4"/>
  <c r="LL48" i="4"/>
  <c r="LM48" i="4"/>
  <c r="LN48" i="4"/>
  <c r="LO48" i="4"/>
  <c r="LP48" i="4"/>
  <c r="LQ48" i="4"/>
  <c r="LR48" i="4"/>
  <c r="LS48" i="4"/>
  <c r="LT48" i="4"/>
  <c r="LU48" i="4"/>
  <c r="LV48" i="4"/>
  <c r="LX48" i="4"/>
  <c r="LZ48" i="4"/>
  <c r="MA48" i="4"/>
  <c r="MB48" i="4"/>
  <c r="MC48" i="4"/>
  <c r="MD48" i="4"/>
  <c r="ME48" i="4"/>
  <c r="MF48" i="4"/>
  <c r="MG48" i="4"/>
  <c r="MH48" i="4"/>
  <c r="MI48" i="4"/>
  <c r="MJ48" i="4"/>
  <c r="MK48" i="4"/>
  <c r="ML48" i="4"/>
  <c r="MM48" i="4"/>
  <c r="MN48" i="4"/>
  <c r="MO48" i="4"/>
  <c r="MP48" i="4"/>
  <c r="MQ48" i="4"/>
  <c r="MR48" i="4"/>
  <c r="MS48" i="4"/>
  <c r="MT48" i="4"/>
  <c r="MU48" i="4"/>
  <c r="MV48" i="4"/>
  <c r="MW48" i="4"/>
  <c r="MX48" i="4"/>
  <c r="MY48" i="4"/>
  <c r="MZ48" i="4"/>
  <c r="NA48" i="4"/>
  <c r="NB48" i="4"/>
  <c r="NC48" i="4"/>
  <c r="ND48" i="4"/>
  <c r="NE48" i="4"/>
  <c r="NF48" i="4"/>
  <c r="NG48" i="4"/>
  <c r="NH48" i="4"/>
  <c r="NI48" i="4"/>
  <c r="NJ48" i="4"/>
  <c r="NK48" i="4"/>
  <c r="NL48" i="4"/>
  <c r="NM48" i="4"/>
  <c r="NN48" i="4"/>
  <c r="NO48" i="4"/>
  <c r="C48" i="4"/>
  <c r="D47" i="4"/>
  <c r="D53" i="4" s="1"/>
  <c r="E47" i="4"/>
  <c r="E53" i="4" s="1"/>
  <c r="F47" i="4"/>
  <c r="F53" i="4" s="1"/>
  <c r="G47" i="4"/>
  <c r="G53" i="4" s="1"/>
  <c r="H47" i="4"/>
  <c r="H53" i="4" s="1"/>
  <c r="I47" i="4"/>
  <c r="I53" i="4" s="1"/>
  <c r="J47" i="4"/>
  <c r="J53" i="4" s="1"/>
  <c r="K47" i="4"/>
  <c r="K53" i="4" s="1"/>
  <c r="L47" i="4"/>
  <c r="L53" i="4" s="1"/>
  <c r="M47" i="4"/>
  <c r="M53" i="4" s="1"/>
  <c r="N47" i="4"/>
  <c r="N53" i="4" s="1"/>
  <c r="O47" i="4"/>
  <c r="O53" i="4" s="1"/>
  <c r="P47" i="4"/>
  <c r="P53" i="4" s="1"/>
  <c r="Q47" i="4"/>
  <c r="Q53" i="4" s="1"/>
  <c r="R47" i="4"/>
  <c r="R53" i="4" s="1"/>
  <c r="S47" i="4"/>
  <c r="S53" i="4" s="1"/>
  <c r="T47" i="4"/>
  <c r="T53" i="4" s="1"/>
  <c r="U47" i="4"/>
  <c r="U53" i="4" s="1"/>
  <c r="V47" i="4"/>
  <c r="V53" i="4" s="1"/>
  <c r="W47" i="4"/>
  <c r="W53" i="4" s="1"/>
  <c r="X47" i="4"/>
  <c r="X53" i="4" s="1"/>
  <c r="Y47" i="4"/>
  <c r="Y53" i="4" s="1"/>
  <c r="Z47" i="4"/>
  <c r="Z53" i="4" s="1"/>
  <c r="AA47" i="4"/>
  <c r="AA53" i="4" s="1"/>
  <c r="AB47" i="4"/>
  <c r="AB53" i="4" s="1"/>
  <c r="AC47" i="4"/>
  <c r="AC53" i="4" s="1"/>
  <c r="AD47" i="4"/>
  <c r="AD53" i="4" s="1"/>
  <c r="AE47" i="4"/>
  <c r="AE53" i="4" s="1"/>
  <c r="AF47" i="4"/>
  <c r="AF53" i="4" s="1"/>
  <c r="AG47" i="4"/>
  <c r="AG53" i="4" s="1"/>
  <c r="AH47" i="4"/>
  <c r="AH53" i="4" s="1"/>
  <c r="AI47" i="4"/>
  <c r="AI53" i="4" s="1"/>
  <c r="AJ47" i="4"/>
  <c r="AJ53" i="4" s="1"/>
  <c r="AK47" i="4"/>
  <c r="AK53" i="4" s="1"/>
  <c r="AL47" i="4"/>
  <c r="AL53" i="4" s="1"/>
  <c r="AM47" i="4"/>
  <c r="AM53" i="4" s="1"/>
  <c r="AN47" i="4"/>
  <c r="AN53" i="4" s="1"/>
  <c r="AO47" i="4"/>
  <c r="AO53" i="4" s="1"/>
  <c r="AP47" i="4"/>
  <c r="AP53" i="4" s="1"/>
  <c r="AR47" i="4"/>
  <c r="AR53" i="4" s="1"/>
  <c r="AS47" i="4"/>
  <c r="AS53" i="4" s="1"/>
  <c r="AT47" i="4"/>
  <c r="AT53" i="4" s="1"/>
  <c r="AU47" i="4"/>
  <c r="AU53" i="4" s="1"/>
  <c r="AV47" i="4"/>
  <c r="AV53" i="4" s="1"/>
  <c r="AW47" i="4"/>
  <c r="AW53" i="4" s="1"/>
  <c r="AX47" i="4"/>
  <c r="AX53" i="4" s="1"/>
  <c r="AY47" i="4"/>
  <c r="AY53" i="4" s="1"/>
  <c r="AZ47" i="4"/>
  <c r="AZ53" i="4" s="1"/>
  <c r="BA47" i="4"/>
  <c r="BA53" i="4" s="1"/>
  <c r="BB47" i="4"/>
  <c r="BB53" i="4" s="1"/>
  <c r="BC47" i="4"/>
  <c r="BC53" i="4" s="1"/>
  <c r="BD47" i="4"/>
  <c r="BD53" i="4" s="1"/>
  <c r="BE47" i="4"/>
  <c r="BE53" i="4" s="1"/>
  <c r="BF47" i="4"/>
  <c r="BF53" i="4" s="1"/>
  <c r="BG47" i="4"/>
  <c r="BG53" i="4" s="1"/>
  <c r="BH47" i="4"/>
  <c r="BH53" i="4" s="1"/>
  <c r="BI47" i="4"/>
  <c r="BI53" i="4" s="1"/>
  <c r="BJ47" i="4"/>
  <c r="BJ53" i="4" s="1"/>
  <c r="BK47" i="4"/>
  <c r="BK53" i="4" s="1"/>
  <c r="BL47" i="4"/>
  <c r="BL53" i="4" s="1"/>
  <c r="BM47" i="4"/>
  <c r="BM53" i="4" s="1"/>
  <c r="BN47" i="4"/>
  <c r="BN53" i="4" s="1"/>
  <c r="BO47" i="4"/>
  <c r="BO53" i="4" s="1"/>
  <c r="BP47" i="4"/>
  <c r="BP53" i="4" s="1"/>
  <c r="BQ47" i="4"/>
  <c r="BQ53" i="4" s="1"/>
  <c r="BR47" i="4"/>
  <c r="BR53" i="4" s="1"/>
  <c r="BS47" i="4"/>
  <c r="BS53" i="4" s="1"/>
  <c r="BT47" i="4"/>
  <c r="BT53" i="4" s="1"/>
  <c r="BU47" i="4"/>
  <c r="BU53" i="4" s="1"/>
  <c r="BV47" i="4"/>
  <c r="BV53" i="4" s="1"/>
  <c r="BW47" i="4"/>
  <c r="BW53" i="4" s="1"/>
  <c r="BX47" i="4"/>
  <c r="BX53" i="4" s="1"/>
  <c r="BY47" i="4"/>
  <c r="BY53" i="4" s="1"/>
  <c r="BZ47" i="4"/>
  <c r="BZ53" i="4" s="1"/>
  <c r="CA47" i="4"/>
  <c r="CA53" i="4" s="1"/>
  <c r="CB47" i="4"/>
  <c r="CB53" i="4" s="1"/>
  <c r="CC47" i="4"/>
  <c r="CC53" i="4" s="1"/>
  <c r="CD47" i="4"/>
  <c r="CD53" i="4" s="1"/>
  <c r="CE47" i="4"/>
  <c r="CE53" i="4" s="1"/>
  <c r="CF47" i="4"/>
  <c r="CF53" i="4" s="1"/>
  <c r="CG47" i="4"/>
  <c r="CG53" i="4" s="1"/>
  <c r="CH47" i="4"/>
  <c r="CH53" i="4" s="1"/>
  <c r="CI47" i="4"/>
  <c r="CI53" i="4" s="1"/>
  <c r="CJ47" i="4"/>
  <c r="CJ53" i="4" s="1"/>
  <c r="CK47" i="4"/>
  <c r="CK53" i="4" s="1"/>
  <c r="CL47" i="4"/>
  <c r="CL53" i="4" s="1"/>
  <c r="CM47" i="4"/>
  <c r="CM53" i="4" s="1"/>
  <c r="CN47" i="4"/>
  <c r="CN53" i="4" s="1"/>
  <c r="CO47" i="4"/>
  <c r="CO53" i="4" s="1"/>
  <c r="CP47" i="4"/>
  <c r="CP53" i="4" s="1"/>
  <c r="CQ47" i="4"/>
  <c r="CQ53" i="4" s="1"/>
  <c r="CR47" i="4"/>
  <c r="CR53" i="4" s="1"/>
  <c r="CS47" i="4"/>
  <c r="CS53" i="4" s="1"/>
  <c r="CT47" i="4"/>
  <c r="CT53" i="4" s="1"/>
  <c r="CU47" i="4"/>
  <c r="CU53" i="4" s="1"/>
  <c r="CV47" i="4"/>
  <c r="CV53" i="4" s="1"/>
  <c r="CW47" i="4"/>
  <c r="CW53" i="4" s="1"/>
  <c r="CX47" i="4"/>
  <c r="CX53" i="4" s="1"/>
  <c r="CY47" i="4"/>
  <c r="CY53" i="4" s="1"/>
  <c r="CZ47" i="4"/>
  <c r="CZ53" i="4" s="1"/>
  <c r="DB47" i="4"/>
  <c r="DB53" i="4" s="1"/>
  <c r="DC47" i="4"/>
  <c r="DC53" i="4" s="1"/>
  <c r="DD47" i="4"/>
  <c r="DD53" i="4" s="1"/>
  <c r="DE47" i="4"/>
  <c r="DE53" i="4" s="1"/>
  <c r="DF47" i="4"/>
  <c r="DF53" i="4" s="1"/>
  <c r="DG47" i="4"/>
  <c r="DG53" i="4" s="1"/>
  <c r="DH47" i="4"/>
  <c r="DH53" i="4" s="1"/>
  <c r="DI47" i="4"/>
  <c r="DI53" i="4" s="1"/>
  <c r="DJ47" i="4"/>
  <c r="DJ53" i="4" s="1"/>
  <c r="DK47" i="4"/>
  <c r="DK53" i="4" s="1"/>
  <c r="DL47" i="4"/>
  <c r="DL53" i="4" s="1"/>
  <c r="DM47" i="4"/>
  <c r="DM53" i="4" s="1"/>
  <c r="DN47" i="4"/>
  <c r="DN53" i="4" s="1"/>
  <c r="DO47" i="4"/>
  <c r="DO53" i="4" s="1"/>
  <c r="DP47" i="4"/>
  <c r="DP53" i="4" s="1"/>
  <c r="DQ47" i="4"/>
  <c r="DQ53" i="4" s="1"/>
  <c r="DR47" i="4"/>
  <c r="DR53" i="4" s="1"/>
  <c r="DS47" i="4"/>
  <c r="DS53" i="4" s="1"/>
  <c r="DT47" i="4"/>
  <c r="DT53" i="4" s="1"/>
  <c r="DU47" i="4"/>
  <c r="DU53" i="4" s="1"/>
  <c r="DV47" i="4"/>
  <c r="DV53" i="4" s="1"/>
  <c r="DW47" i="4"/>
  <c r="DW53" i="4" s="1"/>
  <c r="DX47" i="4"/>
  <c r="DX53" i="4" s="1"/>
  <c r="DY47" i="4"/>
  <c r="DY53" i="4" s="1"/>
  <c r="DZ47" i="4"/>
  <c r="DZ53" i="4" s="1"/>
  <c r="EA47" i="4"/>
  <c r="EA53" i="4" s="1"/>
  <c r="EB47" i="4"/>
  <c r="EB53" i="4" s="1"/>
  <c r="EC47" i="4"/>
  <c r="EC53" i="4" s="1"/>
  <c r="ED47" i="4"/>
  <c r="ED53" i="4" s="1"/>
  <c r="EE47" i="4"/>
  <c r="EE53" i="4" s="1"/>
  <c r="EF47" i="4"/>
  <c r="EF53" i="4" s="1"/>
  <c r="EG47" i="4"/>
  <c r="EG53" i="4" s="1"/>
  <c r="EH47" i="4"/>
  <c r="EH53" i="4" s="1"/>
  <c r="EI47" i="4"/>
  <c r="EI53" i="4" s="1"/>
  <c r="EJ47" i="4"/>
  <c r="EJ53" i="4" s="1"/>
  <c r="EK47" i="4"/>
  <c r="EK53" i="4" s="1"/>
  <c r="EL47" i="4"/>
  <c r="EL53" i="4" s="1"/>
  <c r="EM47" i="4"/>
  <c r="EM53" i="4" s="1"/>
  <c r="EN47" i="4"/>
  <c r="EN53" i="4" s="1"/>
  <c r="EO47" i="4"/>
  <c r="EO53" i="4" s="1"/>
  <c r="EP47" i="4"/>
  <c r="EP53" i="4" s="1"/>
  <c r="EQ47" i="4"/>
  <c r="EQ53" i="4" s="1"/>
  <c r="ER47" i="4"/>
  <c r="ER53" i="4" s="1"/>
  <c r="ES47" i="4"/>
  <c r="ES53" i="4" s="1"/>
  <c r="ET47" i="4"/>
  <c r="ET53" i="4" s="1"/>
  <c r="EU47" i="4"/>
  <c r="EU53" i="4" s="1"/>
  <c r="EV47" i="4"/>
  <c r="EV53" i="4" s="1"/>
  <c r="EW47" i="4"/>
  <c r="EW53" i="4" s="1"/>
  <c r="EX47" i="4"/>
  <c r="EX53" i="4" s="1"/>
  <c r="EY47" i="4"/>
  <c r="EY53" i="4" s="1"/>
  <c r="EZ47" i="4"/>
  <c r="EZ53" i="4" s="1"/>
  <c r="FA47" i="4"/>
  <c r="FA53" i="4" s="1"/>
  <c r="FB47" i="4"/>
  <c r="FB53" i="4" s="1"/>
  <c r="FC47" i="4"/>
  <c r="FC53" i="4" s="1"/>
  <c r="FD47" i="4"/>
  <c r="FD53" i="4" s="1"/>
  <c r="FE47" i="4"/>
  <c r="FE53" i="4" s="1"/>
  <c r="FF47" i="4"/>
  <c r="FF53" i="4" s="1"/>
  <c r="FG47" i="4"/>
  <c r="FG53" i="4" s="1"/>
  <c r="FH47" i="4"/>
  <c r="FH53" i="4" s="1"/>
  <c r="FI47" i="4"/>
  <c r="FI53" i="4" s="1"/>
  <c r="FJ47" i="4"/>
  <c r="FJ53" i="4" s="1"/>
  <c r="FK47" i="4"/>
  <c r="FK53" i="4" s="1"/>
  <c r="FL47" i="4"/>
  <c r="FL53" i="4" s="1"/>
  <c r="FM47" i="4"/>
  <c r="FM53" i="4" s="1"/>
  <c r="FN47" i="4"/>
  <c r="FN53" i="4" s="1"/>
  <c r="FO47" i="4"/>
  <c r="FO53" i="4" s="1"/>
  <c r="FP47" i="4"/>
  <c r="FP53" i="4" s="1"/>
  <c r="FQ47" i="4"/>
  <c r="FQ53" i="4" s="1"/>
  <c r="FR47" i="4"/>
  <c r="FR53" i="4" s="1"/>
  <c r="FS47" i="4"/>
  <c r="FS53" i="4" s="1"/>
  <c r="FT47" i="4"/>
  <c r="FT53" i="4" s="1"/>
  <c r="FU47" i="4"/>
  <c r="FU53" i="4" s="1"/>
  <c r="FV47" i="4"/>
  <c r="FV53" i="4" s="1"/>
  <c r="FW47" i="4"/>
  <c r="FW53" i="4" s="1"/>
  <c r="FX47" i="4"/>
  <c r="FX53" i="4" s="1"/>
  <c r="FY47" i="4"/>
  <c r="FY53" i="4" s="1"/>
  <c r="FZ47" i="4"/>
  <c r="FZ53" i="4" s="1"/>
  <c r="GA47" i="4"/>
  <c r="GA53" i="4" s="1"/>
  <c r="GB47" i="4"/>
  <c r="GB53" i="4" s="1"/>
  <c r="GC47" i="4"/>
  <c r="GC53" i="4" s="1"/>
  <c r="GD47" i="4"/>
  <c r="GD53" i="4" s="1"/>
  <c r="GE47" i="4"/>
  <c r="GE53" i="4" s="1"/>
  <c r="GF47" i="4"/>
  <c r="GF53" i="4" s="1"/>
  <c r="GG47" i="4"/>
  <c r="GG53" i="4" s="1"/>
  <c r="GH47" i="4"/>
  <c r="GH53" i="4" s="1"/>
  <c r="GI47" i="4"/>
  <c r="GI53" i="4" s="1"/>
  <c r="GJ47" i="4"/>
  <c r="GJ53" i="4" s="1"/>
  <c r="GK47" i="4"/>
  <c r="GK53" i="4" s="1"/>
  <c r="GL47" i="4"/>
  <c r="GL53" i="4" s="1"/>
  <c r="GM47" i="4"/>
  <c r="GM53" i="4" s="1"/>
  <c r="GN47" i="4"/>
  <c r="GN53" i="4" s="1"/>
  <c r="GO47" i="4"/>
  <c r="GO53" i="4" s="1"/>
  <c r="GP47" i="4"/>
  <c r="GP53" i="4" s="1"/>
  <c r="GQ47" i="4"/>
  <c r="GQ53" i="4" s="1"/>
  <c r="GR47" i="4"/>
  <c r="GR53" i="4" s="1"/>
  <c r="GS47" i="4"/>
  <c r="GS53" i="4" s="1"/>
  <c r="GT47" i="4"/>
  <c r="GT53" i="4" s="1"/>
  <c r="GU47" i="4"/>
  <c r="GU53" i="4" s="1"/>
  <c r="GV47" i="4"/>
  <c r="GV53" i="4" s="1"/>
  <c r="GW47" i="4"/>
  <c r="GW53" i="4" s="1"/>
  <c r="GX47" i="4"/>
  <c r="GX53" i="4" s="1"/>
  <c r="GY47" i="4"/>
  <c r="GY53" i="4" s="1"/>
  <c r="GZ47" i="4"/>
  <c r="GZ53" i="4" s="1"/>
  <c r="HA47" i="4"/>
  <c r="HA53" i="4" s="1"/>
  <c r="HB47" i="4"/>
  <c r="HB53" i="4" s="1"/>
  <c r="HC47" i="4"/>
  <c r="HC53" i="4" s="1"/>
  <c r="HD47" i="4"/>
  <c r="HD53" i="4" s="1"/>
  <c r="HE47" i="4"/>
  <c r="HE53" i="4" s="1"/>
  <c r="HF47" i="4"/>
  <c r="HF53" i="4" s="1"/>
  <c r="HG47" i="4"/>
  <c r="HG53" i="4" s="1"/>
  <c r="HH47" i="4"/>
  <c r="HH53" i="4" s="1"/>
  <c r="HI47" i="4"/>
  <c r="HI53" i="4" s="1"/>
  <c r="HJ47" i="4"/>
  <c r="HJ53" i="4" s="1"/>
  <c r="HK47" i="4"/>
  <c r="HK53" i="4" s="1"/>
  <c r="HL47" i="4"/>
  <c r="HL53" i="4" s="1"/>
  <c r="HM47" i="4"/>
  <c r="HM53" i="4" s="1"/>
  <c r="HN47" i="4"/>
  <c r="HN53" i="4" s="1"/>
  <c r="HO47" i="4"/>
  <c r="HO53" i="4" s="1"/>
  <c r="HP47" i="4"/>
  <c r="HP53" i="4" s="1"/>
  <c r="HQ47" i="4"/>
  <c r="HQ53" i="4" s="1"/>
  <c r="HR47" i="4"/>
  <c r="HR53" i="4" s="1"/>
  <c r="HS47" i="4"/>
  <c r="HS53" i="4" s="1"/>
  <c r="HT47" i="4"/>
  <c r="HT53" i="4" s="1"/>
  <c r="HU47" i="4"/>
  <c r="HU53" i="4" s="1"/>
  <c r="HV47" i="4"/>
  <c r="HV53" i="4" s="1"/>
  <c r="HW47" i="4"/>
  <c r="HW53" i="4" s="1"/>
  <c r="HX47" i="4"/>
  <c r="HX53" i="4" s="1"/>
  <c r="HY47" i="4"/>
  <c r="HY53" i="4" s="1"/>
  <c r="HZ47" i="4"/>
  <c r="HZ53" i="4" s="1"/>
  <c r="IA47" i="4"/>
  <c r="IA53" i="4" s="1"/>
  <c r="IB47" i="4"/>
  <c r="IB53" i="4" s="1"/>
  <c r="IC47" i="4"/>
  <c r="IC53" i="4" s="1"/>
  <c r="ID47" i="4"/>
  <c r="ID53" i="4" s="1"/>
  <c r="IE47" i="4"/>
  <c r="IE53" i="4" s="1"/>
  <c r="IF47" i="4"/>
  <c r="IF53" i="4" s="1"/>
  <c r="IG47" i="4"/>
  <c r="IG53" i="4" s="1"/>
  <c r="IH47" i="4"/>
  <c r="IH53" i="4" s="1"/>
  <c r="II47" i="4"/>
  <c r="II53" i="4" s="1"/>
  <c r="IJ47" i="4"/>
  <c r="IJ53" i="4" s="1"/>
  <c r="IK47" i="4"/>
  <c r="IK53" i="4" s="1"/>
  <c r="IL47" i="4"/>
  <c r="IL53" i="4" s="1"/>
  <c r="IM47" i="4"/>
  <c r="IM53" i="4" s="1"/>
  <c r="IN47" i="4"/>
  <c r="IN53" i="4" s="1"/>
  <c r="IO47" i="4"/>
  <c r="IO53" i="4" s="1"/>
  <c r="IP47" i="4"/>
  <c r="IP53" i="4" s="1"/>
  <c r="IQ47" i="4"/>
  <c r="IQ53" i="4" s="1"/>
  <c r="IR47" i="4"/>
  <c r="IR53" i="4" s="1"/>
  <c r="IS47" i="4"/>
  <c r="IS53" i="4" s="1"/>
  <c r="IT47" i="4"/>
  <c r="IT53" i="4" s="1"/>
  <c r="IU47" i="4"/>
  <c r="IU53" i="4" s="1"/>
  <c r="IV47" i="4"/>
  <c r="IV53" i="4" s="1"/>
  <c r="IW47" i="4"/>
  <c r="IW53" i="4" s="1"/>
  <c r="IX47" i="4"/>
  <c r="IX53" i="4" s="1"/>
  <c r="IY47" i="4"/>
  <c r="IY53" i="4" s="1"/>
  <c r="IZ47" i="4"/>
  <c r="IZ53" i="4" s="1"/>
  <c r="JA47" i="4"/>
  <c r="JA53" i="4" s="1"/>
  <c r="JB47" i="4"/>
  <c r="JB53" i="4" s="1"/>
  <c r="JC47" i="4"/>
  <c r="JC53" i="4" s="1"/>
  <c r="JD47" i="4"/>
  <c r="JD53" i="4" s="1"/>
  <c r="JE47" i="4"/>
  <c r="JE53" i="4" s="1"/>
  <c r="JF47" i="4"/>
  <c r="JF53" i="4" s="1"/>
  <c r="JH47" i="4"/>
  <c r="JH53" i="4" s="1"/>
  <c r="JI47" i="4"/>
  <c r="JI53" i="4" s="1"/>
  <c r="JJ47" i="4"/>
  <c r="JJ53" i="4" s="1"/>
  <c r="JK47" i="4"/>
  <c r="JK53" i="4" s="1"/>
  <c r="JL47" i="4"/>
  <c r="JL53" i="4" s="1"/>
  <c r="JM47" i="4"/>
  <c r="JM53" i="4" s="1"/>
  <c r="JN47" i="4"/>
  <c r="JN53" i="4" s="1"/>
  <c r="JO47" i="4"/>
  <c r="JO53" i="4" s="1"/>
  <c r="JP47" i="4"/>
  <c r="JP53" i="4" s="1"/>
  <c r="JQ47" i="4"/>
  <c r="JQ53" i="4" s="1"/>
  <c r="JR47" i="4"/>
  <c r="JR53" i="4" s="1"/>
  <c r="JS47" i="4"/>
  <c r="JS53" i="4" s="1"/>
  <c r="JT47" i="4"/>
  <c r="JT53" i="4" s="1"/>
  <c r="JU47" i="4"/>
  <c r="JU53" i="4" s="1"/>
  <c r="JV47" i="4"/>
  <c r="JV53" i="4" s="1"/>
  <c r="JW47" i="4"/>
  <c r="JW53" i="4" s="1"/>
  <c r="JX47" i="4"/>
  <c r="JX53" i="4" s="1"/>
  <c r="JY47" i="4"/>
  <c r="JY53" i="4" s="1"/>
  <c r="JZ47" i="4"/>
  <c r="JZ53" i="4" s="1"/>
  <c r="KA47" i="4"/>
  <c r="KA53" i="4" s="1"/>
  <c r="KB47" i="4"/>
  <c r="KB53" i="4" s="1"/>
  <c r="KC47" i="4"/>
  <c r="KC53" i="4" s="1"/>
  <c r="KD47" i="4"/>
  <c r="KD53" i="4" s="1"/>
  <c r="KE47" i="4"/>
  <c r="KE53" i="4" s="1"/>
  <c r="KF47" i="4"/>
  <c r="KF53" i="4" s="1"/>
  <c r="KG47" i="4"/>
  <c r="KG53" i="4" s="1"/>
  <c r="KH47" i="4"/>
  <c r="KH53" i="4" s="1"/>
  <c r="KI47" i="4"/>
  <c r="KI53" i="4" s="1"/>
  <c r="KJ47" i="4"/>
  <c r="KJ53" i="4" s="1"/>
  <c r="KK47" i="4"/>
  <c r="KK53" i="4" s="1"/>
  <c r="KL47" i="4"/>
  <c r="KL53" i="4" s="1"/>
  <c r="KM47" i="4"/>
  <c r="KM53" i="4" s="1"/>
  <c r="KN47" i="4"/>
  <c r="KN53" i="4" s="1"/>
  <c r="KO47" i="4"/>
  <c r="KO53" i="4" s="1"/>
  <c r="KP47" i="4"/>
  <c r="KP53" i="4" s="1"/>
  <c r="KQ47" i="4"/>
  <c r="KQ53" i="4" s="1"/>
  <c r="KR47" i="4"/>
  <c r="KR53" i="4" s="1"/>
  <c r="KS47" i="4"/>
  <c r="KS53" i="4" s="1"/>
  <c r="KT47" i="4"/>
  <c r="KT53" i="4" s="1"/>
  <c r="KU47" i="4"/>
  <c r="KU53" i="4" s="1"/>
  <c r="KV47" i="4"/>
  <c r="KV53" i="4" s="1"/>
  <c r="KW47" i="4"/>
  <c r="KW53" i="4" s="1"/>
  <c r="KX47" i="4"/>
  <c r="KX53" i="4" s="1"/>
  <c r="KY47" i="4"/>
  <c r="KY53" i="4" s="1"/>
  <c r="KZ47" i="4"/>
  <c r="KZ53" i="4" s="1"/>
  <c r="LA47" i="4"/>
  <c r="LA53" i="4" s="1"/>
  <c r="LB47" i="4"/>
  <c r="LB53" i="4" s="1"/>
  <c r="LC47" i="4"/>
  <c r="LC53" i="4" s="1"/>
  <c r="LD47" i="4"/>
  <c r="LD53" i="4" s="1"/>
  <c r="LE47" i="4"/>
  <c r="LE53" i="4" s="1"/>
  <c r="LF47" i="4"/>
  <c r="LF53" i="4" s="1"/>
  <c r="LG47" i="4"/>
  <c r="LG53" i="4" s="1"/>
  <c r="LH47" i="4"/>
  <c r="LH53" i="4" s="1"/>
  <c r="LI47" i="4"/>
  <c r="LI53" i="4" s="1"/>
  <c r="LJ47" i="4"/>
  <c r="LJ53" i="4" s="1"/>
  <c r="LK47" i="4"/>
  <c r="LK53" i="4" s="1"/>
  <c r="LL47" i="4"/>
  <c r="LL53" i="4" s="1"/>
  <c r="LM47" i="4"/>
  <c r="LM53" i="4" s="1"/>
  <c r="LN47" i="4"/>
  <c r="LN53" i="4" s="1"/>
  <c r="LO47" i="4"/>
  <c r="LO53" i="4" s="1"/>
  <c r="LP47" i="4"/>
  <c r="LP53" i="4" s="1"/>
  <c r="LQ47" i="4"/>
  <c r="LQ53" i="4" s="1"/>
  <c r="LR47" i="4"/>
  <c r="LR53" i="4" s="1"/>
  <c r="LS47" i="4"/>
  <c r="LS53" i="4" s="1"/>
  <c r="LT47" i="4"/>
  <c r="LT53" i="4" s="1"/>
  <c r="LU47" i="4"/>
  <c r="LU53" i="4" s="1"/>
  <c r="LV47" i="4"/>
  <c r="LV53" i="4" s="1"/>
  <c r="LX47" i="4"/>
  <c r="LX53" i="4" s="1"/>
  <c r="LZ47" i="4"/>
  <c r="LZ53" i="4" s="1"/>
  <c r="MA47" i="4"/>
  <c r="MA53" i="4" s="1"/>
  <c r="MB47" i="4"/>
  <c r="MB53" i="4" s="1"/>
  <c r="MC47" i="4"/>
  <c r="MC53" i="4" s="1"/>
  <c r="MD47" i="4"/>
  <c r="MD53" i="4" s="1"/>
  <c r="ME47" i="4"/>
  <c r="ME53" i="4" s="1"/>
  <c r="MF47" i="4"/>
  <c r="MF53" i="4" s="1"/>
  <c r="MG47" i="4"/>
  <c r="MG53" i="4" s="1"/>
  <c r="MH47" i="4"/>
  <c r="MH53" i="4" s="1"/>
  <c r="MI47" i="4"/>
  <c r="MI53" i="4" s="1"/>
  <c r="MJ47" i="4"/>
  <c r="MJ53" i="4" s="1"/>
  <c r="MK47" i="4"/>
  <c r="MK53" i="4" s="1"/>
  <c r="ML47" i="4"/>
  <c r="ML53" i="4" s="1"/>
  <c r="MM47" i="4"/>
  <c r="MM53" i="4" s="1"/>
  <c r="MN47" i="4"/>
  <c r="MN53" i="4" s="1"/>
  <c r="MO47" i="4"/>
  <c r="MO53" i="4" s="1"/>
  <c r="MP47" i="4"/>
  <c r="MP53" i="4" s="1"/>
  <c r="MQ47" i="4"/>
  <c r="MQ53" i="4" s="1"/>
  <c r="MR47" i="4"/>
  <c r="MR53" i="4" s="1"/>
  <c r="MS47" i="4"/>
  <c r="MS53" i="4" s="1"/>
  <c r="MT47" i="4"/>
  <c r="MT53" i="4" s="1"/>
  <c r="MU47" i="4"/>
  <c r="MU53" i="4" s="1"/>
  <c r="MV47" i="4"/>
  <c r="MV53" i="4" s="1"/>
  <c r="MW47" i="4"/>
  <c r="MW53" i="4" s="1"/>
  <c r="MX47" i="4"/>
  <c r="MX53" i="4" s="1"/>
  <c r="MY47" i="4"/>
  <c r="MY53" i="4" s="1"/>
  <c r="MZ47" i="4"/>
  <c r="MZ53" i="4" s="1"/>
  <c r="NA47" i="4"/>
  <c r="NA53" i="4" s="1"/>
  <c r="NB47" i="4"/>
  <c r="NB53" i="4" s="1"/>
  <c r="NC47" i="4"/>
  <c r="NC53" i="4" s="1"/>
  <c r="ND47" i="4"/>
  <c r="ND53" i="4" s="1"/>
  <c r="NE47" i="4"/>
  <c r="NE53" i="4" s="1"/>
  <c r="NF47" i="4"/>
  <c r="NF53" i="4" s="1"/>
  <c r="NG47" i="4"/>
  <c r="NG53" i="4" s="1"/>
  <c r="NH47" i="4"/>
  <c r="NH53" i="4" s="1"/>
  <c r="NI47" i="4"/>
  <c r="NI53" i="4" s="1"/>
  <c r="NJ47" i="4"/>
  <c r="NJ53" i="4" s="1"/>
  <c r="NK47" i="4"/>
  <c r="NK53" i="4" s="1"/>
  <c r="NL47" i="4"/>
  <c r="NL53" i="4" s="1"/>
  <c r="NM47" i="4"/>
  <c r="NM53" i="4" s="1"/>
  <c r="NN47" i="4"/>
  <c r="NN53" i="4" s="1"/>
  <c r="NO47" i="4"/>
  <c r="NO53" i="4" s="1"/>
  <c r="C47" i="4"/>
  <c r="C53" i="4" s="1"/>
  <c r="C303" i="20"/>
  <c r="C302" i="20"/>
  <c r="C301" i="20"/>
  <c r="C293" i="20"/>
  <c r="C294" i="20"/>
  <c r="C295" i="20"/>
  <c r="C296" i="20"/>
  <c r="C297" i="20"/>
  <c r="C298" i="20"/>
  <c r="C299" i="20"/>
  <c r="C300" i="20"/>
  <c r="C292" i="20"/>
  <c r="C291" i="20"/>
  <c r="C290" i="20"/>
  <c r="C289" i="20"/>
  <c r="C288" i="20"/>
  <c r="C287" i="20"/>
  <c r="C286" i="20"/>
  <c r="C285" i="20"/>
  <c r="C284" i="20"/>
  <c r="C283" i="20"/>
  <c r="C282" i="20"/>
  <c r="C281" i="20"/>
  <c r="C280" i="20"/>
  <c r="C279" i="20"/>
  <c r="C278" i="20"/>
  <c r="C277" i="20"/>
  <c r="C276" i="20"/>
  <c r="C275" i="20"/>
  <c r="C274" i="20"/>
  <c r="C273" i="20"/>
  <c r="C272" i="20"/>
  <c r="C271" i="20"/>
  <c r="C270" i="20"/>
  <c r="C269" i="20"/>
  <c r="C268" i="20"/>
  <c r="C267" i="20"/>
  <c r="C266" i="20"/>
  <c r="C265" i="20"/>
  <c r="C264" i="20"/>
  <c r="C263" i="20"/>
  <c r="C262" i="20"/>
  <c r="C261" i="20"/>
  <c r="C260" i="20"/>
  <c r="C259" i="20"/>
  <c r="C258" i="20"/>
  <c r="C256" i="20"/>
  <c r="C255" i="20"/>
  <c r="C254" i="20"/>
  <c r="C253" i="20"/>
  <c r="C252" i="20"/>
  <c r="C250" i="20"/>
  <c r="C249" i="20"/>
  <c r="C248" i="20"/>
  <c r="C247" i="20"/>
  <c r="C246" i="20"/>
  <c r="C245" i="20"/>
  <c r="C244" i="20"/>
  <c r="C243" i="20"/>
  <c r="C242" i="20"/>
  <c r="C241" i="20"/>
  <c r="C240" i="20"/>
  <c r="C239" i="20"/>
  <c r="C238" i="20"/>
  <c r="C237" i="20"/>
  <c r="C236" i="20"/>
  <c r="C234" i="20"/>
  <c r="C235" i="20"/>
  <c r="C233" i="20"/>
  <c r="C232" i="20"/>
  <c r="C231" i="20"/>
  <c r="C230" i="20"/>
  <c r="C229" i="20"/>
  <c r="C228" i="20"/>
  <c r="C227" i="20"/>
  <c r="C226" i="20"/>
  <c r="C225" i="20"/>
  <c r="C224" i="20"/>
  <c r="C223" i="20"/>
  <c r="C222" i="20"/>
  <c r="C221" i="20"/>
  <c r="C220" i="20"/>
  <c r="C219" i="20"/>
  <c r="C218" i="20"/>
  <c r="C217" i="20"/>
  <c r="C216" i="20"/>
  <c r="C215" i="20"/>
  <c r="C214" i="20"/>
  <c r="C213" i="20"/>
  <c r="C210" i="20"/>
  <c r="C211" i="20"/>
  <c r="C212" i="20"/>
  <c r="C209" i="20"/>
  <c r="C208" i="20"/>
  <c r="C207" i="20"/>
  <c r="C206" i="20"/>
  <c r="C205" i="20"/>
  <c r="C204" i="20"/>
  <c r="C203" i="20"/>
  <c r="C202" i="20"/>
  <c r="C201" i="20"/>
  <c r="C200" i="20"/>
  <c r="C196" i="20"/>
  <c r="C197" i="20"/>
  <c r="C198" i="20"/>
  <c r="C199" i="20"/>
  <c r="C195" i="20"/>
  <c r="C194" i="20"/>
  <c r="C193" i="20"/>
  <c r="C192" i="20"/>
  <c r="C191" i="20"/>
  <c r="C190" i="20"/>
  <c r="C189" i="20"/>
  <c r="C188" i="20"/>
  <c r="C187" i="20"/>
  <c r="C186" i="20"/>
  <c r="C185" i="20"/>
  <c r="C165" i="20"/>
  <c r="C166" i="20"/>
  <c r="C167" i="20"/>
  <c r="C168" i="20"/>
  <c r="C169" i="20"/>
  <c r="C170" i="20"/>
  <c r="C171" i="20"/>
  <c r="C172" i="20"/>
  <c r="C173" i="20"/>
  <c r="C174" i="20"/>
  <c r="C175" i="20"/>
  <c r="C176" i="20"/>
  <c r="C177" i="20"/>
  <c r="C178" i="20"/>
  <c r="C179" i="20"/>
  <c r="C180" i="20"/>
  <c r="C181" i="20"/>
  <c r="C182" i="20"/>
  <c r="C183" i="20"/>
  <c r="C184" i="20"/>
  <c r="C164" i="20"/>
  <c r="C163" i="20"/>
  <c r="C162" i="20"/>
  <c r="C161" i="20"/>
  <c r="C160" i="20"/>
  <c r="C159" i="20"/>
  <c r="C158" i="20"/>
  <c r="C157" i="20"/>
  <c r="C156" i="20"/>
  <c r="C150" i="20"/>
  <c r="C151" i="20"/>
  <c r="C152" i="20"/>
  <c r="C153" i="20"/>
  <c r="C154" i="20"/>
  <c r="C155" i="20"/>
  <c r="C149" i="20"/>
  <c r="C137" i="20"/>
  <c r="C138" i="20"/>
  <c r="C139" i="20"/>
  <c r="C140" i="20"/>
  <c r="C141" i="20"/>
  <c r="C142" i="20"/>
  <c r="C143" i="20"/>
  <c r="C144" i="20"/>
  <c r="C145" i="20"/>
  <c r="C146" i="20"/>
  <c r="C147" i="20"/>
  <c r="C148" i="20"/>
  <c r="C136" i="20"/>
  <c r="C135" i="20"/>
  <c r="C134" i="20"/>
  <c r="C133" i="20"/>
  <c r="C132" i="20"/>
  <c r="C131" i="20"/>
  <c r="C130" i="20"/>
  <c r="C129" i="20"/>
  <c r="C128" i="20"/>
  <c r="C127" i="20"/>
  <c r="C126" i="20"/>
  <c r="C125" i="20"/>
  <c r="C124" i="20"/>
  <c r="C123" i="20"/>
  <c r="C122" i="20"/>
  <c r="C121" i="20"/>
  <c r="C120" i="20"/>
  <c r="C119" i="20"/>
  <c r="C118" i="20"/>
  <c r="C117" i="20"/>
  <c r="C116" i="20"/>
  <c r="C115" i="20"/>
  <c r="C114" i="20"/>
  <c r="C113" i="20"/>
  <c r="C110" i="20"/>
  <c r="C111" i="20"/>
  <c r="C112" i="20"/>
  <c r="C109" i="20"/>
  <c r="C108" i="20"/>
  <c r="C107" i="20"/>
  <c r="C106" i="20"/>
  <c r="C105" i="20"/>
  <c r="C101" i="20"/>
  <c r="C102" i="20"/>
  <c r="C103" i="20"/>
  <c r="C104" i="20"/>
  <c r="C100" i="20"/>
  <c r="C99" i="20"/>
  <c r="C49" i="20"/>
  <c r="C50" i="20"/>
  <c r="C51" i="20"/>
  <c r="C52" i="20"/>
  <c r="C53" i="20"/>
  <c r="C54" i="20"/>
  <c r="C55" i="20"/>
  <c r="C56" i="20"/>
  <c r="C6" i="20"/>
  <c r="K301" i="20"/>
  <c r="I299" i="6"/>
  <c r="H299" i="6"/>
  <c r="G299" i="6"/>
  <c r="F299" i="6"/>
  <c r="E299" i="6"/>
  <c r="D299" i="6"/>
  <c r="B299" i="6"/>
  <c r="N41" i="36" l="1"/>
  <c r="K41" i="36"/>
  <c r="Q41" i="36"/>
  <c r="Q128" i="36"/>
  <c r="N128" i="36"/>
  <c r="K128" i="36"/>
  <c r="K130" i="36"/>
  <c r="N130" i="36"/>
  <c r="Q130" i="36"/>
  <c r="N134" i="36"/>
  <c r="K134" i="36"/>
  <c r="Q131" i="36"/>
  <c r="N131" i="36"/>
  <c r="K131" i="36"/>
  <c r="Q132" i="36"/>
  <c r="K132" i="36"/>
  <c r="N132" i="36"/>
  <c r="K20" i="36"/>
  <c r="N20" i="36"/>
  <c r="Q20" i="36"/>
  <c r="K90" i="36"/>
  <c r="N90" i="36"/>
  <c r="Q90" i="36"/>
  <c r="K74" i="36"/>
  <c r="N74" i="36"/>
  <c r="Q74" i="36"/>
  <c r="K52" i="36"/>
  <c r="N52" i="36"/>
  <c r="Q52" i="36"/>
  <c r="K184" i="36"/>
  <c r="N184" i="36"/>
  <c r="Q184" i="36"/>
  <c r="K200" i="36"/>
  <c r="N200" i="36"/>
  <c r="Q200" i="36"/>
  <c r="K108" i="36"/>
  <c r="N108" i="36"/>
  <c r="Q108" i="36"/>
  <c r="K133" i="36"/>
  <c r="N133" i="36"/>
  <c r="K176" i="36"/>
  <c r="N176" i="36"/>
  <c r="Q176" i="36"/>
  <c r="K11" i="36"/>
  <c r="N11" i="36"/>
  <c r="Q11" i="36"/>
  <c r="K155" i="36"/>
  <c r="N155" i="36"/>
  <c r="Q155" i="36"/>
  <c r="K118" i="36"/>
  <c r="N118" i="36"/>
  <c r="Q118" i="36"/>
  <c r="K180" i="36"/>
  <c r="N180" i="36"/>
  <c r="Q180" i="36"/>
  <c r="K64" i="36"/>
  <c r="N64" i="36"/>
  <c r="Q64" i="36"/>
  <c r="K196" i="36"/>
  <c r="N196" i="36"/>
  <c r="Q196" i="36"/>
  <c r="Q27" i="36"/>
  <c r="K27" i="36"/>
  <c r="N27" i="36"/>
  <c r="N6" i="36"/>
  <c r="Q6" i="36"/>
  <c r="K6" i="36"/>
  <c r="K28" i="36"/>
  <c r="N28" i="36"/>
  <c r="Q28" i="36"/>
  <c r="K48" i="36"/>
  <c r="N48" i="36"/>
  <c r="Q48" i="36"/>
  <c r="Q55" i="36"/>
  <c r="K55" i="36"/>
  <c r="N55" i="36"/>
  <c r="N62" i="36"/>
  <c r="Q62" i="36"/>
  <c r="K62" i="36"/>
  <c r="K69" i="36"/>
  <c r="N69" i="36"/>
  <c r="Q69" i="36"/>
  <c r="K84" i="36"/>
  <c r="N84" i="36"/>
  <c r="Q84" i="36"/>
  <c r="K92" i="36"/>
  <c r="N92" i="36"/>
  <c r="Q92" i="36"/>
  <c r="K99" i="36"/>
  <c r="N99" i="36"/>
  <c r="Q99" i="36"/>
  <c r="K106" i="36"/>
  <c r="N106" i="36"/>
  <c r="Q106" i="36"/>
  <c r="Q113" i="36"/>
  <c r="K113" i="36"/>
  <c r="N113" i="36"/>
  <c r="N120" i="36"/>
  <c r="Q120" i="36"/>
  <c r="K120" i="36"/>
  <c r="K141" i="36"/>
  <c r="N141" i="36"/>
  <c r="Q141" i="36"/>
  <c r="K148" i="36"/>
  <c r="N148" i="36"/>
  <c r="Q148" i="36"/>
  <c r="K163" i="36"/>
  <c r="N163" i="36"/>
  <c r="Q163" i="36"/>
  <c r="K170" i="36"/>
  <c r="N170" i="36"/>
  <c r="Q170" i="36"/>
  <c r="N178" i="36"/>
  <c r="Q178" i="36"/>
  <c r="K178" i="36"/>
  <c r="K191" i="36"/>
  <c r="N191" i="36"/>
  <c r="Q191" i="36"/>
  <c r="K198" i="36"/>
  <c r="N198" i="36"/>
  <c r="Q198" i="36"/>
  <c r="Q7" i="36"/>
  <c r="K7" i="36"/>
  <c r="N7" i="36"/>
  <c r="K13" i="36"/>
  <c r="Q13" i="36"/>
  <c r="N13" i="36"/>
  <c r="K21" i="36"/>
  <c r="N21" i="36"/>
  <c r="Q21" i="36"/>
  <c r="Q35" i="36"/>
  <c r="K35" i="36"/>
  <c r="N35" i="36"/>
  <c r="K49" i="36"/>
  <c r="N49" i="36"/>
  <c r="Q49" i="36"/>
  <c r="Q63" i="36"/>
  <c r="K63" i="36"/>
  <c r="N63" i="36"/>
  <c r="N70" i="36"/>
  <c r="Q70" i="36"/>
  <c r="K70" i="36"/>
  <c r="K77" i="36"/>
  <c r="N77" i="36"/>
  <c r="Q77" i="36"/>
  <c r="K86" i="36"/>
  <c r="N86" i="36"/>
  <c r="Q86" i="36"/>
  <c r="K93" i="36"/>
  <c r="N93" i="36"/>
  <c r="Q93" i="36"/>
  <c r="K107" i="36"/>
  <c r="N107" i="36"/>
  <c r="Q107" i="36"/>
  <c r="K114" i="36"/>
  <c r="N114" i="36"/>
  <c r="Q114" i="36"/>
  <c r="Q121" i="36"/>
  <c r="K121" i="36"/>
  <c r="N121" i="36"/>
  <c r="K142" i="36"/>
  <c r="N142" i="36"/>
  <c r="Q142" i="36"/>
  <c r="K149" i="36"/>
  <c r="N149" i="36"/>
  <c r="Q149" i="36"/>
  <c r="K156" i="36"/>
  <c r="N156" i="36"/>
  <c r="Q156" i="36"/>
  <c r="Q179" i="36"/>
  <c r="K179" i="36"/>
  <c r="N179" i="36"/>
  <c r="K185" i="36"/>
  <c r="N185" i="36"/>
  <c r="Q185" i="36"/>
  <c r="K192" i="36"/>
  <c r="N192" i="36"/>
  <c r="Q192" i="36"/>
  <c r="K199" i="36"/>
  <c r="N199" i="36"/>
  <c r="Q199" i="36"/>
  <c r="Q8" i="36"/>
  <c r="K8" i="36"/>
  <c r="N8" i="36"/>
  <c r="N14" i="36"/>
  <c r="Q14" i="36"/>
  <c r="K14" i="36"/>
  <c r="K22" i="36"/>
  <c r="N22" i="36"/>
  <c r="Q22" i="36"/>
  <c r="K29" i="36"/>
  <c r="N29" i="36"/>
  <c r="Q29" i="36"/>
  <c r="K36" i="36"/>
  <c r="N36" i="36"/>
  <c r="Q36" i="36"/>
  <c r="K42" i="36"/>
  <c r="N42" i="36"/>
  <c r="Q42" i="36"/>
  <c r="K50" i="36"/>
  <c r="N50" i="36"/>
  <c r="Q50" i="36"/>
  <c r="K56" i="36"/>
  <c r="N56" i="36"/>
  <c r="Q56" i="36"/>
  <c r="Q71" i="36"/>
  <c r="K71" i="36"/>
  <c r="N71" i="36"/>
  <c r="K78" i="36"/>
  <c r="N78" i="36"/>
  <c r="Q78" i="36"/>
  <c r="K87" i="36"/>
  <c r="N87" i="36"/>
  <c r="Q87" i="36"/>
  <c r="K94" i="36"/>
  <c r="N94" i="36"/>
  <c r="Q94" i="36"/>
  <c r="K100" i="36"/>
  <c r="N100" i="36"/>
  <c r="Q100" i="36"/>
  <c r="K115" i="36"/>
  <c r="N115" i="36"/>
  <c r="Q115" i="36"/>
  <c r="K122" i="36"/>
  <c r="N122" i="36"/>
  <c r="Q122" i="36"/>
  <c r="N143" i="36"/>
  <c r="Q143" i="36"/>
  <c r="K143" i="36"/>
  <c r="K150" i="36"/>
  <c r="N150" i="36"/>
  <c r="Q150" i="36"/>
  <c r="K157" i="36"/>
  <c r="N157" i="36"/>
  <c r="Q157" i="36"/>
  <c r="K164" i="36"/>
  <c r="N164" i="36"/>
  <c r="Q164" i="36"/>
  <c r="K171" i="36"/>
  <c r="N171" i="36"/>
  <c r="Q171" i="36"/>
  <c r="N186" i="36"/>
  <c r="Q186" i="36"/>
  <c r="K186" i="36"/>
  <c r="K193" i="36"/>
  <c r="N193" i="36"/>
  <c r="Q193" i="36"/>
  <c r="K5" i="36"/>
  <c r="N5" i="36"/>
  <c r="Q5" i="36"/>
  <c r="Q9" i="36"/>
  <c r="K9" i="36"/>
  <c r="N9" i="36"/>
  <c r="Q15" i="36"/>
  <c r="K15" i="36"/>
  <c r="N15" i="36"/>
  <c r="N23" i="36"/>
  <c r="Q23" i="36"/>
  <c r="K23" i="36"/>
  <c r="K30" i="36"/>
  <c r="N30" i="36"/>
  <c r="Q30" i="36"/>
  <c r="K37" i="36"/>
  <c r="N37" i="36"/>
  <c r="Q37" i="36"/>
  <c r="K43" i="36"/>
  <c r="N43" i="36"/>
  <c r="Q43" i="36"/>
  <c r="K51" i="36"/>
  <c r="N51" i="36"/>
  <c r="Q51" i="36"/>
  <c r="Q57" i="36"/>
  <c r="K57" i="36"/>
  <c r="N57" i="36"/>
  <c r="K72" i="36"/>
  <c r="N72" i="36"/>
  <c r="Q72" i="36"/>
  <c r="N79" i="36"/>
  <c r="Q79" i="36"/>
  <c r="K79" i="36"/>
  <c r="N88" i="36"/>
  <c r="Q88" i="36"/>
  <c r="K88" i="36"/>
  <c r="K95" i="36"/>
  <c r="N95" i="36"/>
  <c r="Q95" i="36"/>
  <c r="K101" i="36"/>
  <c r="N101" i="36"/>
  <c r="Q101" i="36"/>
  <c r="K116" i="36"/>
  <c r="Q116" i="36"/>
  <c r="N116" i="36"/>
  <c r="K123" i="36"/>
  <c r="N123" i="36"/>
  <c r="Q123" i="36"/>
  <c r="Q144" i="36"/>
  <c r="K144" i="36"/>
  <c r="N144" i="36"/>
  <c r="N151" i="36"/>
  <c r="Q151" i="36"/>
  <c r="K151" i="36"/>
  <c r="K158" i="36"/>
  <c r="N158" i="36"/>
  <c r="Q158" i="36"/>
  <c r="K165" i="36"/>
  <c r="N165" i="36"/>
  <c r="Q165" i="36"/>
  <c r="K173" i="36"/>
  <c r="N173" i="36"/>
  <c r="Q173" i="36"/>
  <c r="Q187" i="36"/>
  <c r="K187" i="36"/>
  <c r="N187" i="36"/>
  <c r="N194" i="36"/>
  <c r="Q194" i="36"/>
  <c r="K194" i="36"/>
  <c r="K10" i="36"/>
  <c r="N10" i="36"/>
  <c r="Q10" i="36"/>
  <c r="Q17" i="36"/>
  <c r="K17" i="36"/>
  <c r="N17" i="36"/>
  <c r="Q24" i="36"/>
  <c r="K24" i="36"/>
  <c r="N24" i="36"/>
  <c r="N31" i="36"/>
  <c r="Q31" i="36"/>
  <c r="K31" i="36"/>
  <c r="K38" i="36"/>
  <c r="N38" i="36"/>
  <c r="Q38" i="36"/>
  <c r="K44" i="36"/>
  <c r="N44" i="36"/>
  <c r="Q44" i="36"/>
  <c r="K58" i="36"/>
  <c r="Q58" i="36"/>
  <c r="N58" i="36"/>
  <c r="K65" i="36"/>
  <c r="N65" i="36"/>
  <c r="Q65" i="36"/>
  <c r="K73" i="36"/>
  <c r="N73" i="36"/>
  <c r="Q73" i="36"/>
  <c r="Q80" i="36"/>
  <c r="K80" i="36"/>
  <c r="N80" i="36"/>
  <c r="Q89" i="36"/>
  <c r="K89" i="36"/>
  <c r="N89" i="36"/>
  <c r="N96" i="36"/>
  <c r="Q96" i="36"/>
  <c r="K96" i="36"/>
  <c r="K102" i="36"/>
  <c r="N102" i="36"/>
  <c r="Q102" i="36"/>
  <c r="K109" i="36"/>
  <c r="N109" i="36"/>
  <c r="Q109" i="36"/>
  <c r="K117" i="36"/>
  <c r="N117" i="36"/>
  <c r="Q117" i="36"/>
  <c r="K124" i="36"/>
  <c r="N124" i="36"/>
  <c r="Q124" i="36"/>
  <c r="K145" i="36"/>
  <c r="N145" i="36"/>
  <c r="Q145" i="36"/>
  <c r="Q152" i="36"/>
  <c r="K152" i="36"/>
  <c r="N152" i="36"/>
  <c r="N159" i="36"/>
  <c r="Q159" i="36"/>
  <c r="K159" i="36"/>
  <c r="K166" i="36"/>
  <c r="N166" i="36"/>
  <c r="Q166" i="36"/>
  <c r="K174" i="36"/>
  <c r="N174" i="36"/>
  <c r="Q174" i="36"/>
  <c r="K181" i="36"/>
  <c r="N181" i="36"/>
  <c r="Q181" i="36"/>
  <c r="K188" i="36"/>
  <c r="N188" i="36"/>
  <c r="Q188" i="36"/>
  <c r="Q195" i="36"/>
  <c r="K195" i="36"/>
  <c r="N195" i="36"/>
  <c r="K201" i="36"/>
  <c r="N201" i="36"/>
  <c r="Q201" i="36"/>
  <c r="K18" i="36"/>
  <c r="Q18" i="36"/>
  <c r="N18" i="36"/>
  <c r="Q25" i="36"/>
  <c r="K25" i="36"/>
  <c r="N25" i="36"/>
  <c r="Q32" i="36"/>
  <c r="K32" i="36"/>
  <c r="N32" i="36"/>
  <c r="N39" i="36"/>
  <c r="Q39" i="36"/>
  <c r="K39" i="36"/>
  <c r="K45" i="36"/>
  <c r="N45" i="36"/>
  <c r="Q45" i="36"/>
  <c r="K59" i="36"/>
  <c r="N59" i="36"/>
  <c r="Q59" i="36"/>
  <c r="K66" i="36"/>
  <c r="N66" i="36"/>
  <c r="Q66" i="36"/>
  <c r="K81" i="36"/>
  <c r="N81" i="36"/>
  <c r="Q81" i="36"/>
  <c r="Q97" i="36"/>
  <c r="K97" i="36"/>
  <c r="N97" i="36"/>
  <c r="K103" i="36"/>
  <c r="N103" i="36"/>
  <c r="Q103" i="36"/>
  <c r="K110" i="36"/>
  <c r="N110" i="36"/>
  <c r="Q110" i="36"/>
  <c r="K125" i="36"/>
  <c r="N125" i="36"/>
  <c r="Q125" i="36"/>
  <c r="K146" i="36"/>
  <c r="N146" i="36"/>
  <c r="Q146" i="36"/>
  <c r="K153" i="36"/>
  <c r="N153" i="36"/>
  <c r="Q153" i="36"/>
  <c r="Q160" i="36"/>
  <c r="K160" i="36"/>
  <c r="N160" i="36"/>
  <c r="K167" i="36"/>
  <c r="N167" i="36"/>
  <c r="Q167" i="36"/>
  <c r="K182" i="36"/>
  <c r="N182" i="36"/>
  <c r="Q182" i="36"/>
  <c r="K189" i="36"/>
  <c r="N189" i="36"/>
  <c r="Q189" i="36"/>
  <c r="K19" i="36"/>
  <c r="Q19" i="36"/>
  <c r="N19" i="36"/>
  <c r="Q26" i="36"/>
  <c r="K26" i="36"/>
  <c r="N26" i="36"/>
  <c r="K33" i="36"/>
  <c r="N33" i="36"/>
  <c r="Q33" i="36"/>
  <c r="Q40" i="36"/>
  <c r="K40" i="36"/>
  <c r="N40" i="36"/>
  <c r="N46" i="36"/>
  <c r="Q46" i="36"/>
  <c r="K46" i="36"/>
  <c r="K53" i="36"/>
  <c r="N53" i="36"/>
  <c r="Q53" i="36"/>
  <c r="K60" i="36"/>
  <c r="N60" i="36"/>
  <c r="Q60" i="36"/>
  <c r="K67" i="36"/>
  <c r="N67" i="36"/>
  <c r="Q67" i="36"/>
  <c r="K82" i="36"/>
  <c r="N82" i="36"/>
  <c r="Q82" i="36"/>
  <c r="N104" i="36"/>
  <c r="Q104" i="36"/>
  <c r="K104" i="36"/>
  <c r="K111" i="36"/>
  <c r="N111" i="36"/>
  <c r="Q111" i="36"/>
  <c r="K126" i="36"/>
  <c r="N126" i="36"/>
  <c r="Q126" i="36"/>
  <c r="K154" i="36"/>
  <c r="N154" i="36"/>
  <c r="Q154" i="36"/>
  <c r="N168" i="36"/>
  <c r="Q168" i="36"/>
  <c r="K168" i="36"/>
  <c r="K183" i="36"/>
  <c r="N183" i="36"/>
  <c r="Q183" i="36"/>
  <c r="K12" i="36"/>
  <c r="N12" i="36"/>
  <c r="Q12" i="36"/>
  <c r="Q34" i="36"/>
  <c r="K34" i="36"/>
  <c r="N34" i="36"/>
  <c r="Q47" i="36"/>
  <c r="K47" i="36"/>
  <c r="N47" i="36"/>
  <c r="N54" i="36"/>
  <c r="Q54" i="36"/>
  <c r="K54" i="36"/>
  <c r="K61" i="36"/>
  <c r="N61" i="36"/>
  <c r="Q61" i="36"/>
  <c r="K68" i="36"/>
  <c r="N68" i="36"/>
  <c r="Q68" i="36"/>
  <c r="K75" i="36"/>
  <c r="N75" i="36"/>
  <c r="Q75" i="36"/>
  <c r="K83" i="36"/>
  <c r="Q83" i="36"/>
  <c r="N83" i="36"/>
  <c r="K91" i="36"/>
  <c r="N91" i="36"/>
  <c r="Q91" i="36"/>
  <c r="K98" i="36"/>
  <c r="N98" i="36"/>
  <c r="Q98" i="36"/>
  <c r="Q105" i="36"/>
  <c r="K105" i="36"/>
  <c r="N105" i="36"/>
  <c r="N112" i="36"/>
  <c r="Q112" i="36"/>
  <c r="K112" i="36"/>
  <c r="K119" i="36"/>
  <c r="N119" i="36"/>
  <c r="Q119" i="36"/>
  <c r="K127" i="36"/>
  <c r="N127" i="36"/>
  <c r="Q134" i="36"/>
  <c r="K147" i="36"/>
  <c r="N147" i="36"/>
  <c r="Q147" i="36"/>
  <c r="K162" i="36"/>
  <c r="N162" i="36"/>
  <c r="Q162" i="36"/>
  <c r="Q169" i="36"/>
  <c r="K169" i="36"/>
  <c r="N169" i="36"/>
  <c r="K177" i="36"/>
  <c r="N177" i="36"/>
  <c r="Q177" i="36"/>
  <c r="K190" i="36"/>
  <c r="N190" i="36"/>
  <c r="Q190" i="36"/>
  <c r="K197" i="36"/>
  <c r="N197" i="36"/>
  <c r="Q197" i="36"/>
  <c r="E203" i="36"/>
  <c r="JG52" i="4"/>
  <c r="LW52" i="4"/>
  <c r="DA52" i="4"/>
  <c r="AQ52" i="4"/>
  <c r="K282" i="20"/>
  <c r="D280" i="6"/>
  <c r="E280" i="6"/>
  <c r="F280" i="6"/>
  <c r="G280" i="6"/>
  <c r="H280" i="6"/>
  <c r="I280" i="6"/>
  <c r="B280" i="6"/>
  <c r="N203" i="36" l="1"/>
  <c r="Q203" i="36"/>
  <c r="K203" i="36"/>
  <c r="N172" i="35"/>
  <c r="K172" i="35"/>
  <c r="Q172" i="35"/>
  <c r="E172" i="35"/>
  <c r="F172" i="35"/>
  <c r="E171" i="35" l="1"/>
  <c r="F171" i="35" s="1"/>
  <c r="Q171" i="35" s="1"/>
  <c r="K171" i="35" l="1"/>
  <c r="N171" i="35"/>
  <c r="E170" i="35"/>
  <c r="F170" i="35" s="1"/>
  <c r="Q170" i="35" l="1"/>
  <c r="N170" i="35"/>
  <c r="K170" i="35"/>
  <c r="E169" i="35"/>
  <c r="F169" i="35" s="1"/>
  <c r="Q169" i="35" s="1"/>
  <c r="N169" i="35" l="1"/>
  <c r="K169" i="35"/>
  <c r="E168" i="35"/>
  <c r="F168" i="35" s="1"/>
  <c r="N168" i="35" l="1"/>
  <c r="K168" i="35"/>
  <c r="Q168" i="35"/>
  <c r="E167" i="35"/>
  <c r="F167" i="35" s="1"/>
  <c r="N167" i="35" l="1"/>
  <c r="K167" i="35"/>
  <c r="Q167" i="35"/>
  <c r="E166" i="35"/>
  <c r="F166" i="35" s="1"/>
  <c r="N166" i="35" s="1"/>
  <c r="Q166" i="35" l="1"/>
  <c r="K166" i="35"/>
  <c r="E161" i="35"/>
  <c r="F161" i="35" s="1"/>
  <c r="Q161" i="35" s="1"/>
  <c r="N161" i="35" l="1"/>
  <c r="K161" i="35"/>
  <c r="E149" i="35"/>
  <c r="F149" i="35" s="1"/>
  <c r="Q149" i="35" s="1"/>
  <c r="K149" i="35" l="1"/>
  <c r="N149" i="35"/>
  <c r="E159" i="1"/>
  <c r="C98" i="20" l="1"/>
  <c r="C97" i="20"/>
  <c r="C96" i="20"/>
  <c r="C95" i="20"/>
  <c r="C94" i="20"/>
  <c r="C93" i="20"/>
  <c r="C92" i="20"/>
  <c r="C91" i="20" l="1"/>
  <c r="C90" i="20"/>
  <c r="C89" i="20"/>
  <c r="C88" i="20"/>
  <c r="C69" i="20"/>
  <c r="C70" i="20"/>
  <c r="C71" i="20"/>
  <c r="C72" i="20"/>
  <c r="C68" i="20"/>
  <c r="C60" i="20"/>
  <c r="C61" i="20"/>
  <c r="C62" i="20"/>
  <c r="C63" i="20"/>
  <c r="C64" i="20"/>
  <c r="C65" i="20"/>
  <c r="C66" i="20"/>
  <c r="C67" i="20"/>
  <c r="C59" i="20"/>
  <c r="C58" i="20"/>
  <c r="C57" i="20"/>
  <c r="C48" i="20"/>
  <c r="C47" i="20"/>
  <c r="C46" i="20"/>
  <c r="C45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30" i="20"/>
  <c r="C29" i="20"/>
  <c r="C28" i="20"/>
  <c r="C27" i="20"/>
  <c r="C26" i="20"/>
  <c r="C25" i="20"/>
  <c r="C24" i="20"/>
  <c r="C23" i="20"/>
  <c r="C22" i="20"/>
  <c r="C21" i="20"/>
  <c r="C20" i="20"/>
  <c r="C19" i="20"/>
  <c r="C18" i="20"/>
  <c r="C17" i="20"/>
  <c r="C16" i="20"/>
  <c r="C15" i="20"/>
  <c r="C14" i="20"/>
  <c r="C13" i="20"/>
  <c r="C87" i="20"/>
  <c r="C86" i="20"/>
  <c r="C85" i="20"/>
  <c r="C84" i="20"/>
  <c r="C83" i="20"/>
  <c r="C82" i="20"/>
  <c r="C81" i="20"/>
  <c r="C80" i="20"/>
  <c r="C79" i="20" l="1"/>
  <c r="C78" i="20" l="1"/>
  <c r="C77" i="20" l="1"/>
  <c r="C76" i="20"/>
  <c r="C75" i="20" l="1"/>
  <c r="C74" i="20" l="1"/>
  <c r="C73" i="20" l="1"/>
  <c r="C12" i="20"/>
  <c r="C11" i="20"/>
  <c r="C10" i="20"/>
  <c r="C9" i="20"/>
  <c r="C8" i="20"/>
  <c r="C7" i="20"/>
  <c r="K73" i="20"/>
  <c r="D73" i="6"/>
  <c r="E73" i="6"/>
  <c r="F73" i="6"/>
  <c r="G73" i="6"/>
  <c r="H73" i="6"/>
  <c r="I73" i="6"/>
  <c r="B73" i="6"/>
  <c r="E35" i="35" l="1"/>
  <c r="F35" i="35" s="1"/>
  <c r="Q35" i="35" s="1"/>
  <c r="N35" i="35" l="1"/>
  <c r="K35" i="35"/>
  <c r="E33" i="35"/>
  <c r="F33" i="35" s="1"/>
  <c r="Q33" i="35" s="1"/>
  <c r="N33" i="35" l="1"/>
  <c r="K33" i="35"/>
  <c r="E30" i="35"/>
  <c r="F30" i="35" s="1"/>
  <c r="N30" i="35" l="1"/>
  <c r="K30" i="35"/>
  <c r="Q30" i="35"/>
  <c r="E24" i="35"/>
  <c r="F24" i="35" s="1"/>
  <c r="K24" i="35" l="1"/>
  <c r="N24" i="35"/>
  <c r="Q24" i="35"/>
  <c r="G191" i="35"/>
  <c r="E6" i="35" l="1"/>
  <c r="C191" i="35" l="1"/>
  <c r="B191" i="35"/>
  <c r="E189" i="35"/>
  <c r="F189" i="35" s="1"/>
  <c r="E188" i="35"/>
  <c r="F188" i="35" s="1"/>
  <c r="K188" i="35" s="1"/>
  <c r="E187" i="35"/>
  <c r="F187" i="35" s="1"/>
  <c r="E186" i="35"/>
  <c r="F186" i="35" s="1"/>
  <c r="K186" i="35" s="1"/>
  <c r="E185" i="35"/>
  <c r="F185" i="35" s="1"/>
  <c r="E184" i="35"/>
  <c r="F184" i="35" s="1"/>
  <c r="Q184" i="35" s="1"/>
  <c r="E183" i="35"/>
  <c r="F183" i="35" s="1"/>
  <c r="E182" i="35"/>
  <c r="F182" i="35" s="1"/>
  <c r="E181" i="35"/>
  <c r="F181" i="35" s="1"/>
  <c r="Q181" i="35" s="1"/>
  <c r="E180" i="35"/>
  <c r="F180" i="35" s="1"/>
  <c r="K180" i="35" s="1"/>
  <c r="E179" i="35"/>
  <c r="F179" i="35" s="1"/>
  <c r="E178" i="35"/>
  <c r="F178" i="35" s="1"/>
  <c r="K178" i="35" s="1"/>
  <c r="E177" i="35"/>
  <c r="F177" i="35" s="1"/>
  <c r="E176" i="35"/>
  <c r="F176" i="35" s="1"/>
  <c r="Q176" i="35" s="1"/>
  <c r="E175" i="35"/>
  <c r="F175" i="35" s="1"/>
  <c r="Q175" i="35" s="1"/>
  <c r="E174" i="35"/>
  <c r="F174" i="35" s="1"/>
  <c r="E173" i="35"/>
  <c r="F173" i="35" s="1"/>
  <c r="Q173" i="35" s="1"/>
  <c r="E165" i="35"/>
  <c r="F165" i="35" s="1"/>
  <c r="E164" i="35"/>
  <c r="F164" i="35" s="1"/>
  <c r="E163" i="35"/>
  <c r="F163" i="35" s="1"/>
  <c r="E162" i="35"/>
  <c r="F162" i="35" s="1"/>
  <c r="Q162" i="35" s="1"/>
  <c r="E160" i="35"/>
  <c r="F160" i="35" s="1"/>
  <c r="E159" i="35"/>
  <c r="F159" i="35" s="1"/>
  <c r="Q159" i="35" s="1"/>
  <c r="E158" i="35"/>
  <c r="F158" i="35" s="1"/>
  <c r="K158" i="35" s="1"/>
  <c r="E157" i="35"/>
  <c r="F157" i="35" s="1"/>
  <c r="E156" i="35"/>
  <c r="F156" i="35" s="1"/>
  <c r="K156" i="35" s="1"/>
  <c r="E155" i="35"/>
  <c r="F155" i="35" s="1"/>
  <c r="E154" i="35"/>
  <c r="F154" i="35" s="1"/>
  <c r="Q154" i="35" s="1"/>
  <c r="E153" i="35"/>
  <c r="F153" i="35" s="1"/>
  <c r="Q153" i="35" s="1"/>
  <c r="E152" i="35"/>
  <c r="F152" i="35" s="1"/>
  <c r="E151" i="35"/>
  <c r="F151" i="35" s="1"/>
  <c r="E150" i="35"/>
  <c r="F150" i="35" s="1"/>
  <c r="K150" i="35" s="1"/>
  <c r="E148" i="35"/>
  <c r="F148" i="35" s="1"/>
  <c r="K148" i="35" s="1"/>
  <c r="E147" i="35"/>
  <c r="F147" i="35" s="1"/>
  <c r="E146" i="35"/>
  <c r="F146" i="35" s="1"/>
  <c r="Q146" i="35" s="1"/>
  <c r="E145" i="35"/>
  <c r="F145" i="35" s="1"/>
  <c r="Q145" i="35" s="1"/>
  <c r="E144" i="35"/>
  <c r="F144" i="35" s="1"/>
  <c r="E143" i="35"/>
  <c r="F143" i="35" s="1"/>
  <c r="Q143" i="35" s="1"/>
  <c r="E142" i="35"/>
  <c r="F142" i="35" s="1"/>
  <c r="E141" i="35"/>
  <c r="F141" i="35" s="1"/>
  <c r="E140" i="35"/>
  <c r="F140" i="35" s="1"/>
  <c r="K140" i="35" s="1"/>
  <c r="E139" i="35"/>
  <c r="F139" i="35" s="1"/>
  <c r="E138" i="35"/>
  <c r="F138" i="35" s="1"/>
  <c r="Q138" i="35" s="1"/>
  <c r="E137" i="35"/>
  <c r="F137" i="35" s="1"/>
  <c r="Q137" i="35" s="1"/>
  <c r="E136" i="35"/>
  <c r="F136" i="35" s="1"/>
  <c r="E135" i="35"/>
  <c r="F135" i="35" s="1"/>
  <c r="E134" i="35"/>
  <c r="F134" i="35" s="1"/>
  <c r="K134" i="35" s="1"/>
  <c r="E133" i="35"/>
  <c r="F133" i="35" s="1"/>
  <c r="E132" i="35"/>
  <c r="F132" i="35" s="1"/>
  <c r="K132" i="35" s="1"/>
  <c r="E131" i="35"/>
  <c r="F131" i="35" s="1"/>
  <c r="E130" i="35"/>
  <c r="F130" i="35" s="1"/>
  <c r="Q130" i="35" s="1"/>
  <c r="E129" i="35"/>
  <c r="F129" i="35" s="1"/>
  <c r="Q129" i="35" s="1"/>
  <c r="E128" i="35"/>
  <c r="F128" i="35" s="1"/>
  <c r="E127" i="35"/>
  <c r="F127" i="35" s="1"/>
  <c r="E126" i="35"/>
  <c r="F126" i="35" s="1"/>
  <c r="K126" i="35" s="1"/>
  <c r="E125" i="35"/>
  <c r="F125" i="35" s="1"/>
  <c r="E124" i="35"/>
  <c r="F124" i="35" s="1"/>
  <c r="K124" i="35" s="1"/>
  <c r="E123" i="35"/>
  <c r="F123" i="35" s="1"/>
  <c r="E122" i="35"/>
  <c r="F122" i="35" s="1"/>
  <c r="Q122" i="35" s="1"/>
  <c r="E121" i="35"/>
  <c r="F121" i="35" s="1"/>
  <c r="Q121" i="35" s="1"/>
  <c r="E120" i="35"/>
  <c r="F120" i="35" s="1"/>
  <c r="E119" i="35"/>
  <c r="F119" i="35" s="1"/>
  <c r="E118" i="35"/>
  <c r="F118" i="35" s="1"/>
  <c r="K118" i="35" s="1"/>
  <c r="E117" i="35"/>
  <c r="F117" i="35" s="1"/>
  <c r="E116" i="35"/>
  <c r="F116" i="35" s="1"/>
  <c r="K116" i="35" s="1"/>
  <c r="E115" i="35"/>
  <c r="F115" i="35" s="1"/>
  <c r="E114" i="35"/>
  <c r="F114" i="35" s="1"/>
  <c r="Q114" i="35" s="1"/>
  <c r="E113" i="35"/>
  <c r="F113" i="35" s="1"/>
  <c r="Q113" i="35" s="1"/>
  <c r="E112" i="35"/>
  <c r="F112" i="35" s="1"/>
  <c r="E111" i="35"/>
  <c r="F111" i="35" s="1"/>
  <c r="E110" i="35"/>
  <c r="F110" i="35" s="1"/>
  <c r="K110" i="35" s="1"/>
  <c r="E109" i="35"/>
  <c r="F109" i="35" s="1"/>
  <c r="E108" i="35"/>
  <c r="F108" i="35" s="1"/>
  <c r="K108" i="35" s="1"/>
  <c r="E107" i="35"/>
  <c r="F107" i="35" s="1"/>
  <c r="E106" i="35"/>
  <c r="F106" i="35" s="1"/>
  <c r="Q106" i="35" s="1"/>
  <c r="E105" i="35"/>
  <c r="F105" i="35" s="1"/>
  <c r="Q105" i="35" s="1"/>
  <c r="E104" i="35"/>
  <c r="F104" i="35" s="1"/>
  <c r="E103" i="35"/>
  <c r="F103" i="35" s="1"/>
  <c r="Q103" i="35" s="1"/>
  <c r="E102" i="35"/>
  <c r="F102" i="35" s="1"/>
  <c r="K102" i="35" s="1"/>
  <c r="E101" i="35"/>
  <c r="F101" i="35" s="1"/>
  <c r="E100" i="35"/>
  <c r="F100" i="35" s="1"/>
  <c r="K100" i="35" s="1"/>
  <c r="E99" i="35"/>
  <c r="F99" i="35" s="1"/>
  <c r="E98" i="35"/>
  <c r="F98" i="35" s="1"/>
  <c r="Q98" i="35" s="1"/>
  <c r="E97" i="35"/>
  <c r="F97" i="35" s="1"/>
  <c r="Q97" i="35" s="1"/>
  <c r="E96" i="35"/>
  <c r="F96" i="35" s="1"/>
  <c r="E95" i="35"/>
  <c r="F95" i="35" s="1"/>
  <c r="Q95" i="35" s="1"/>
  <c r="E94" i="35"/>
  <c r="F94" i="35" s="1"/>
  <c r="K94" i="35" s="1"/>
  <c r="E93" i="35"/>
  <c r="F93" i="35" s="1"/>
  <c r="E92" i="35"/>
  <c r="F92" i="35" s="1"/>
  <c r="K92" i="35" s="1"/>
  <c r="E91" i="35"/>
  <c r="F91" i="35" s="1"/>
  <c r="E90" i="35"/>
  <c r="F90" i="35" s="1"/>
  <c r="Q90" i="35" s="1"/>
  <c r="E89" i="35"/>
  <c r="F89" i="35" s="1"/>
  <c r="Q89" i="35" s="1"/>
  <c r="E88" i="35"/>
  <c r="F88" i="35" s="1"/>
  <c r="E87" i="35"/>
  <c r="F87" i="35" s="1"/>
  <c r="Q87" i="35" s="1"/>
  <c r="E86" i="35"/>
  <c r="F86" i="35" s="1"/>
  <c r="K86" i="35" s="1"/>
  <c r="E85" i="35"/>
  <c r="F85" i="35" s="1"/>
  <c r="E84" i="35"/>
  <c r="F84" i="35" s="1"/>
  <c r="K84" i="35" s="1"/>
  <c r="E83" i="35"/>
  <c r="F83" i="35" s="1"/>
  <c r="E82" i="35"/>
  <c r="F82" i="35" s="1"/>
  <c r="Q82" i="35" s="1"/>
  <c r="E81" i="35"/>
  <c r="F81" i="35" s="1"/>
  <c r="Q81" i="35" s="1"/>
  <c r="E80" i="35"/>
  <c r="F80" i="35" s="1"/>
  <c r="E79" i="35"/>
  <c r="F79" i="35" s="1"/>
  <c r="Q79" i="35" s="1"/>
  <c r="E78" i="35"/>
  <c r="F78" i="35" s="1"/>
  <c r="E77" i="35"/>
  <c r="F77" i="35" s="1"/>
  <c r="E76" i="35"/>
  <c r="F76" i="35" s="1"/>
  <c r="K76" i="35" s="1"/>
  <c r="E75" i="35"/>
  <c r="F75" i="35" s="1"/>
  <c r="E74" i="35"/>
  <c r="F74" i="35" s="1"/>
  <c r="Q74" i="35" s="1"/>
  <c r="E73" i="35"/>
  <c r="F73" i="35" s="1"/>
  <c r="Q73" i="35" s="1"/>
  <c r="E72" i="35"/>
  <c r="F72" i="35" s="1"/>
  <c r="E71" i="35"/>
  <c r="F71" i="35" s="1"/>
  <c r="E70" i="35"/>
  <c r="F70" i="35" s="1"/>
  <c r="K70" i="35" s="1"/>
  <c r="E69" i="35"/>
  <c r="F69" i="35" s="1"/>
  <c r="E68" i="35"/>
  <c r="F68" i="35" s="1"/>
  <c r="K68" i="35" s="1"/>
  <c r="E67" i="35"/>
  <c r="F67" i="35" s="1"/>
  <c r="E66" i="35"/>
  <c r="F66" i="35" s="1"/>
  <c r="Q66" i="35" s="1"/>
  <c r="E65" i="35"/>
  <c r="F65" i="35" s="1"/>
  <c r="E64" i="35"/>
  <c r="F64" i="35" s="1"/>
  <c r="E63" i="35"/>
  <c r="F63" i="35" s="1"/>
  <c r="Q63" i="35" s="1"/>
  <c r="E62" i="35"/>
  <c r="F62" i="35" s="1"/>
  <c r="K62" i="35" s="1"/>
  <c r="E61" i="35"/>
  <c r="F61" i="35" s="1"/>
  <c r="E60" i="35"/>
  <c r="F60" i="35" s="1"/>
  <c r="K60" i="35" s="1"/>
  <c r="E59" i="35"/>
  <c r="F59" i="35" s="1"/>
  <c r="E58" i="35"/>
  <c r="F58" i="35" s="1"/>
  <c r="E57" i="35"/>
  <c r="F57" i="35" s="1"/>
  <c r="Q57" i="35" s="1"/>
  <c r="E56" i="35"/>
  <c r="F56" i="35" s="1"/>
  <c r="E55" i="35"/>
  <c r="F55" i="35" s="1"/>
  <c r="Q55" i="35" s="1"/>
  <c r="E54" i="35"/>
  <c r="F54" i="35" s="1"/>
  <c r="K54" i="35" s="1"/>
  <c r="E53" i="35"/>
  <c r="F53" i="35" s="1"/>
  <c r="E52" i="35"/>
  <c r="F52" i="35" s="1"/>
  <c r="K52" i="35" s="1"/>
  <c r="E51" i="35"/>
  <c r="F51" i="35" s="1"/>
  <c r="E50" i="35"/>
  <c r="F50" i="35" s="1"/>
  <c r="Q50" i="35" s="1"/>
  <c r="E49" i="35"/>
  <c r="F49" i="35" s="1"/>
  <c r="Q49" i="35" s="1"/>
  <c r="E48" i="35"/>
  <c r="F48" i="35" s="1"/>
  <c r="E47" i="35"/>
  <c r="F47" i="35" s="1"/>
  <c r="Q47" i="35" s="1"/>
  <c r="E46" i="35"/>
  <c r="F46" i="35" s="1"/>
  <c r="E45" i="35"/>
  <c r="F45" i="35" s="1"/>
  <c r="E44" i="35"/>
  <c r="F44" i="35" s="1"/>
  <c r="K44" i="35" s="1"/>
  <c r="E43" i="35"/>
  <c r="F43" i="35" s="1"/>
  <c r="E42" i="35"/>
  <c r="F42" i="35" s="1"/>
  <c r="Q42" i="35" s="1"/>
  <c r="E41" i="35"/>
  <c r="F41" i="35" s="1"/>
  <c r="Q41" i="35" s="1"/>
  <c r="E40" i="35"/>
  <c r="F40" i="35" s="1"/>
  <c r="E39" i="35"/>
  <c r="F39" i="35" s="1"/>
  <c r="E38" i="35"/>
  <c r="F38" i="35" s="1"/>
  <c r="E37" i="35"/>
  <c r="F37" i="35" s="1"/>
  <c r="E36" i="35"/>
  <c r="F36" i="35" s="1"/>
  <c r="K36" i="35" s="1"/>
  <c r="E34" i="35"/>
  <c r="F34" i="35" s="1"/>
  <c r="E32" i="35"/>
  <c r="F32" i="35" s="1"/>
  <c r="Q32" i="35" s="1"/>
  <c r="E31" i="35"/>
  <c r="F31" i="35" s="1"/>
  <c r="E29" i="35"/>
  <c r="F29" i="35" s="1"/>
  <c r="E28" i="35"/>
  <c r="F28" i="35" s="1"/>
  <c r="E27" i="35"/>
  <c r="F27" i="35" s="1"/>
  <c r="K27" i="35" s="1"/>
  <c r="E26" i="35"/>
  <c r="F26" i="35" s="1"/>
  <c r="E25" i="35"/>
  <c r="F25" i="35" s="1"/>
  <c r="K25" i="35" s="1"/>
  <c r="E23" i="35"/>
  <c r="F23" i="35" s="1"/>
  <c r="E22" i="35"/>
  <c r="F22" i="35" s="1"/>
  <c r="Q22" i="35" s="1"/>
  <c r="E21" i="35"/>
  <c r="F21" i="35" s="1"/>
  <c r="E20" i="35"/>
  <c r="F20" i="35" s="1"/>
  <c r="E19" i="35"/>
  <c r="F19" i="35" s="1"/>
  <c r="Q19" i="35" s="1"/>
  <c r="E18" i="35"/>
  <c r="F18" i="35" s="1"/>
  <c r="K18" i="35" s="1"/>
  <c r="E17" i="35"/>
  <c r="F17" i="35" s="1"/>
  <c r="K17" i="35" s="1"/>
  <c r="E16" i="35"/>
  <c r="F16" i="35" s="1"/>
  <c r="K16" i="35" s="1"/>
  <c r="E15" i="35"/>
  <c r="F15" i="35" s="1"/>
  <c r="Q15" i="35" s="1"/>
  <c r="E14" i="35"/>
  <c r="F14" i="35" s="1"/>
  <c r="E13" i="35"/>
  <c r="F13" i="35" s="1"/>
  <c r="Q13" i="35" s="1"/>
  <c r="E12" i="35"/>
  <c r="F12" i="35" s="1"/>
  <c r="N12" i="35" s="1"/>
  <c r="E11" i="35"/>
  <c r="F11" i="35" s="1"/>
  <c r="E10" i="35"/>
  <c r="F10" i="35" s="1"/>
  <c r="E9" i="35"/>
  <c r="F9" i="35" s="1"/>
  <c r="E8" i="35"/>
  <c r="F8" i="35" s="1"/>
  <c r="E7" i="35"/>
  <c r="F7" i="35" s="1"/>
  <c r="F6" i="35"/>
  <c r="Q6" i="35" s="1"/>
  <c r="E5" i="35"/>
  <c r="JZ5" i="34"/>
  <c r="JZ6" i="34"/>
  <c r="JZ7" i="34"/>
  <c r="JZ8" i="34"/>
  <c r="JZ9" i="34"/>
  <c r="JZ10" i="34"/>
  <c r="JZ11" i="34"/>
  <c r="JZ12" i="34"/>
  <c r="JZ13" i="34"/>
  <c r="JZ14" i="34"/>
  <c r="JZ15" i="34"/>
  <c r="JZ16" i="34"/>
  <c r="JZ17" i="34"/>
  <c r="JZ4" i="34"/>
  <c r="KA46" i="34"/>
  <c r="JZ46" i="34"/>
  <c r="JZ3" i="34"/>
  <c r="JZ54" i="34"/>
  <c r="JY53" i="34"/>
  <c r="JX53" i="34"/>
  <c r="JW53" i="34"/>
  <c r="JV53" i="34"/>
  <c r="JU53" i="34"/>
  <c r="JT53" i="34"/>
  <c r="JS53" i="34"/>
  <c r="JR53" i="34"/>
  <c r="JQ53" i="34"/>
  <c r="JP53" i="34"/>
  <c r="JO53" i="34"/>
  <c r="JN53" i="34"/>
  <c r="JM53" i="34"/>
  <c r="JL53" i="34"/>
  <c r="JK53" i="34"/>
  <c r="JJ53" i="34"/>
  <c r="JI53" i="34"/>
  <c r="JH53" i="34"/>
  <c r="JG53" i="34"/>
  <c r="JF53" i="34"/>
  <c r="JE53" i="34"/>
  <c r="JD53" i="34"/>
  <c r="JC53" i="34"/>
  <c r="JB53" i="34"/>
  <c r="JA53" i="34"/>
  <c r="IZ53" i="34"/>
  <c r="IY53" i="34"/>
  <c r="IX53" i="34"/>
  <c r="IW53" i="34"/>
  <c r="IV53" i="34"/>
  <c r="IU53" i="34"/>
  <c r="IT53" i="34"/>
  <c r="IS53" i="34"/>
  <c r="IR53" i="34"/>
  <c r="IQ53" i="34"/>
  <c r="IP53" i="34"/>
  <c r="IO53" i="34"/>
  <c r="IN53" i="34"/>
  <c r="IM53" i="34"/>
  <c r="IL53" i="34"/>
  <c r="IK53" i="34"/>
  <c r="IJ53" i="34"/>
  <c r="II53" i="34"/>
  <c r="IH53" i="34"/>
  <c r="IG53" i="34"/>
  <c r="IF53" i="34"/>
  <c r="IE53" i="34"/>
  <c r="ID53" i="34"/>
  <c r="IC53" i="34"/>
  <c r="IB53" i="34"/>
  <c r="IA53" i="34"/>
  <c r="HZ53" i="34"/>
  <c r="HY53" i="34"/>
  <c r="HX53" i="34"/>
  <c r="HW53" i="34"/>
  <c r="HV53" i="34"/>
  <c r="HU53" i="34"/>
  <c r="HT53" i="34"/>
  <c r="HS53" i="34"/>
  <c r="HR53" i="34"/>
  <c r="HQ53" i="34"/>
  <c r="HP53" i="34"/>
  <c r="HO53" i="34"/>
  <c r="HN53" i="34"/>
  <c r="HM53" i="34"/>
  <c r="HL53" i="34"/>
  <c r="HK53" i="34"/>
  <c r="HJ53" i="34"/>
  <c r="HI53" i="34"/>
  <c r="HH53" i="34"/>
  <c r="HG53" i="34"/>
  <c r="HF53" i="34"/>
  <c r="HE53" i="34"/>
  <c r="HD53" i="34"/>
  <c r="HC53" i="34"/>
  <c r="HB53" i="34"/>
  <c r="HA53" i="34"/>
  <c r="GZ53" i="34"/>
  <c r="GY53" i="34"/>
  <c r="GX53" i="34"/>
  <c r="GW53" i="34"/>
  <c r="GV53" i="34"/>
  <c r="GU53" i="34"/>
  <c r="GT53" i="34"/>
  <c r="GS53" i="34"/>
  <c r="GR53" i="34"/>
  <c r="GQ53" i="34"/>
  <c r="GP53" i="34"/>
  <c r="GO53" i="34"/>
  <c r="GN53" i="34"/>
  <c r="GM53" i="34"/>
  <c r="GL53" i="34"/>
  <c r="GK53" i="34"/>
  <c r="GJ53" i="34"/>
  <c r="GI53" i="34"/>
  <c r="GH53" i="34"/>
  <c r="GG53" i="34"/>
  <c r="GF53" i="34"/>
  <c r="GE53" i="34"/>
  <c r="GD53" i="34"/>
  <c r="GC53" i="34"/>
  <c r="GB53" i="34"/>
  <c r="GA53" i="34"/>
  <c r="FZ53" i="34"/>
  <c r="FY53" i="34"/>
  <c r="FX53" i="34"/>
  <c r="FW53" i="34"/>
  <c r="FV53" i="34"/>
  <c r="FU53" i="34"/>
  <c r="FT53" i="34"/>
  <c r="FS53" i="34"/>
  <c r="FR53" i="34"/>
  <c r="FQ53" i="34"/>
  <c r="FP53" i="34"/>
  <c r="FO53" i="34"/>
  <c r="FN53" i="34"/>
  <c r="FM53" i="34"/>
  <c r="FL53" i="34"/>
  <c r="FK53" i="34"/>
  <c r="FJ53" i="34"/>
  <c r="FI53" i="34"/>
  <c r="FH53" i="34"/>
  <c r="FG53" i="34"/>
  <c r="FF53" i="34"/>
  <c r="FE53" i="34"/>
  <c r="FD53" i="34"/>
  <c r="FC53" i="34"/>
  <c r="FB53" i="34"/>
  <c r="FA53" i="34"/>
  <c r="EZ53" i="34"/>
  <c r="EY53" i="34"/>
  <c r="EX53" i="34"/>
  <c r="EW53" i="34"/>
  <c r="EV53" i="34"/>
  <c r="EU53" i="34"/>
  <c r="ET53" i="34"/>
  <c r="ES53" i="34"/>
  <c r="ER53" i="34"/>
  <c r="EQ53" i="34"/>
  <c r="EP53" i="34"/>
  <c r="EO53" i="34"/>
  <c r="EN53" i="34"/>
  <c r="EM53" i="34"/>
  <c r="EL53" i="34"/>
  <c r="EK53" i="34"/>
  <c r="EJ53" i="34"/>
  <c r="EI53" i="34"/>
  <c r="EH53" i="34"/>
  <c r="EG53" i="34"/>
  <c r="EF53" i="34"/>
  <c r="EE53" i="34"/>
  <c r="ED53" i="34"/>
  <c r="EC53" i="34"/>
  <c r="EB53" i="34"/>
  <c r="EA53" i="34"/>
  <c r="DZ53" i="34"/>
  <c r="DY53" i="34"/>
  <c r="DX53" i="34"/>
  <c r="DW53" i="34"/>
  <c r="DV53" i="34"/>
  <c r="DU53" i="34"/>
  <c r="DT53" i="34"/>
  <c r="DS53" i="34"/>
  <c r="DR53" i="34"/>
  <c r="DQ53" i="34"/>
  <c r="DP53" i="34"/>
  <c r="DO53" i="34"/>
  <c r="DN53" i="34"/>
  <c r="DM53" i="34"/>
  <c r="DL53" i="34"/>
  <c r="DK53" i="34"/>
  <c r="DJ53" i="34"/>
  <c r="DI53" i="34"/>
  <c r="DH53" i="34"/>
  <c r="DG53" i="34"/>
  <c r="DF53" i="34"/>
  <c r="DE53" i="34"/>
  <c r="DD53" i="34"/>
  <c r="DC53" i="34"/>
  <c r="DB53" i="34"/>
  <c r="DA53" i="34"/>
  <c r="CZ53" i="34"/>
  <c r="CY53" i="34"/>
  <c r="CX53" i="34"/>
  <c r="CW53" i="34"/>
  <c r="CV53" i="34"/>
  <c r="CU53" i="34"/>
  <c r="CT53" i="34"/>
  <c r="CS53" i="34"/>
  <c r="CR53" i="34"/>
  <c r="CQ53" i="34"/>
  <c r="CP53" i="34"/>
  <c r="CO53" i="34"/>
  <c r="CN53" i="34"/>
  <c r="CM53" i="34"/>
  <c r="CL53" i="34"/>
  <c r="CK53" i="34"/>
  <c r="CJ53" i="34"/>
  <c r="CI53" i="34"/>
  <c r="CH53" i="34"/>
  <c r="CG53" i="34"/>
  <c r="CF53" i="34"/>
  <c r="CE53" i="34"/>
  <c r="CD53" i="34"/>
  <c r="CC53" i="34"/>
  <c r="CB53" i="34"/>
  <c r="CA53" i="34"/>
  <c r="BZ53" i="34"/>
  <c r="BY53" i="34"/>
  <c r="BX53" i="34"/>
  <c r="BW53" i="34"/>
  <c r="BV53" i="34"/>
  <c r="BU53" i="34"/>
  <c r="BT53" i="34"/>
  <c r="BS53" i="34"/>
  <c r="BR53" i="34"/>
  <c r="BQ53" i="34"/>
  <c r="BP53" i="34"/>
  <c r="BO53" i="34"/>
  <c r="BN53" i="34"/>
  <c r="BM53" i="34"/>
  <c r="BL53" i="34"/>
  <c r="BK53" i="34"/>
  <c r="BJ53" i="34"/>
  <c r="BI53" i="34"/>
  <c r="BH53" i="34"/>
  <c r="BG53" i="34"/>
  <c r="BF53" i="34"/>
  <c r="BE53" i="34"/>
  <c r="BD53" i="34"/>
  <c r="BC53" i="34"/>
  <c r="BB53" i="34"/>
  <c r="BA53" i="34"/>
  <c r="AZ53" i="34"/>
  <c r="AY53" i="34"/>
  <c r="AX53" i="34"/>
  <c r="AW53" i="34"/>
  <c r="AV53" i="34"/>
  <c r="AU53" i="34"/>
  <c r="AT53" i="34"/>
  <c r="AS53" i="34"/>
  <c r="AR53" i="34"/>
  <c r="AQ53" i="34"/>
  <c r="AP53" i="34"/>
  <c r="AO53" i="34"/>
  <c r="AN53" i="34"/>
  <c r="AM53" i="34"/>
  <c r="AL53" i="34"/>
  <c r="AK53" i="34"/>
  <c r="AJ53" i="34"/>
  <c r="AI53" i="34"/>
  <c r="AH53" i="34"/>
  <c r="AG53" i="34"/>
  <c r="AF53" i="34"/>
  <c r="AE53" i="34"/>
  <c r="AD53" i="34"/>
  <c r="AC53" i="34"/>
  <c r="AB53" i="34"/>
  <c r="AA53" i="34"/>
  <c r="Z53" i="34"/>
  <c r="Y53" i="34"/>
  <c r="X53" i="34"/>
  <c r="W53" i="34"/>
  <c r="V53" i="34"/>
  <c r="U53" i="34"/>
  <c r="T53" i="34"/>
  <c r="S53" i="34"/>
  <c r="R53" i="34"/>
  <c r="Q53" i="34"/>
  <c r="P53" i="34"/>
  <c r="O53" i="34"/>
  <c r="N53" i="34"/>
  <c r="M53" i="34"/>
  <c r="L53" i="34"/>
  <c r="K53" i="34"/>
  <c r="J53" i="34"/>
  <c r="I53" i="34"/>
  <c r="H53" i="34"/>
  <c r="G53" i="34"/>
  <c r="F53" i="34"/>
  <c r="E53" i="34"/>
  <c r="D53" i="34"/>
  <c r="C53" i="34"/>
  <c r="B53" i="34"/>
  <c r="JY50" i="34"/>
  <c r="JX50" i="34"/>
  <c r="JW50" i="34"/>
  <c r="JV50" i="34"/>
  <c r="JU50" i="34"/>
  <c r="JT50" i="34"/>
  <c r="JS50" i="34"/>
  <c r="JR50" i="34"/>
  <c r="JQ50" i="34"/>
  <c r="JP50" i="34"/>
  <c r="JO50" i="34"/>
  <c r="JN50" i="34"/>
  <c r="JM50" i="34"/>
  <c r="JL50" i="34"/>
  <c r="JK50" i="34"/>
  <c r="JJ50" i="34"/>
  <c r="JI50" i="34"/>
  <c r="JH50" i="34"/>
  <c r="JG50" i="34"/>
  <c r="JF50" i="34"/>
  <c r="JE50" i="34"/>
  <c r="JD50" i="34"/>
  <c r="JC50" i="34"/>
  <c r="JB50" i="34"/>
  <c r="JA50" i="34"/>
  <c r="IZ50" i="34"/>
  <c r="IY50" i="34"/>
  <c r="IX50" i="34"/>
  <c r="IW50" i="34"/>
  <c r="IV50" i="34"/>
  <c r="IU50" i="34"/>
  <c r="IT50" i="34"/>
  <c r="IS50" i="34"/>
  <c r="IR50" i="34"/>
  <c r="IQ50" i="34"/>
  <c r="IP50" i="34"/>
  <c r="IO50" i="34"/>
  <c r="IN50" i="34"/>
  <c r="IM50" i="34"/>
  <c r="IL50" i="34"/>
  <c r="IK50" i="34"/>
  <c r="IJ50" i="34"/>
  <c r="II50" i="34"/>
  <c r="IH50" i="34"/>
  <c r="IG50" i="34"/>
  <c r="IF50" i="34"/>
  <c r="IE50" i="34"/>
  <c r="ID50" i="34"/>
  <c r="IC50" i="34"/>
  <c r="IB50" i="34"/>
  <c r="IA50" i="34"/>
  <c r="HZ50" i="34"/>
  <c r="HY50" i="34"/>
  <c r="HX50" i="34"/>
  <c r="HW50" i="34"/>
  <c r="HV50" i="34"/>
  <c r="HU50" i="34"/>
  <c r="HT50" i="34"/>
  <c r="HS50" i="34"/>
  <c r="HR50" i="34"/>
  <c r="HQ50" i="34"/>
  <c r="HP50" i="34"/>
  <c r="HO50" i="34"/>
  <c r="HN50" i="34"/>
  <c r="HM50" i="34"/>
  <c r="HL50" i="34"/>
  <c r="HK50" i="34"/>
  <c r="HJ50" i="34"/>
  <c r="HI50" i="34"/>
  <c r="HH50" i="34"/>
  <c r="HG50" i="34"/>
  <c r="HF50" i="34"/>
  <c r="HE50" i="34"/>
  <c r="HD50" i="34"/>
  <c r="HC50" i="34"/>
  <c r="HB50" i="34"/>
  <c r="HA50" i="34"/>
  <c r="GZ50" i="34"/>
  <c r="GY50" i="34"/>
  <c r="GX50" i="34"/>
  <c r="GW50" i="34"/>
  <c r="GV50" i="34"/>
  <c r="GU50" i="34"/>
  <c r="GT50" i="34"/>
  <c r="GS50" i="34"/>
  <c r="GR50" i="34"/>
  <c r="GQ50" i="34"/>
  <c r="GP50" i="34"/>
  <c r="GO50" i="34"/>
  <c r="GN50" i="34"/>
  <c r="GM50" i="34"/>
  <c r="GL50" i="34"/>
  <c r="GK50" i="34"/>
  <c r="GJ50" i="34"/>
  <c r="GI50" i="34"/>
  <c r="GH50" i="34"/>
  <c r="GG50" i="34"/>
  <c r="GF50" i="34"/>
  <c r="GE50" i="34"/>
  <c r="GD50" i="34"/>
  <c r="GC50" i="34"/>
  <c r="GB50" i="34"/>
  <c r="GA50" i="34"/>
  <c r="FZ50" i="34"/>
  <c r="FY50" i="34"/>
  <c r="FX50" i="34"/>
  <c r="FW50" i="34"/>
  <c r="FV50" i="34"/>
  <c r="FU50" i="34"/>
  <c r="FT50" i="34"/>
  <c r="FS50" i="34"/>
  <c r="FR50" i="34"/>
  <c r="FQ50" i="34"/>
  <c r="FP50" i="34"/>
  <c r="FO50" i="34"/>
  <c r="FN50" i="34"/>
  <c r="FM50" i="34"/>
  <c r="FL50" i="34"/>
  <c r="FK50" i="34"/>
  <c r="FJ50" i="34"/>
  <c r="FI50" i="34"/>
  <c r="FH50" i="34"/>
  <c r="FG50" i="34"/>
  <c r="FF50" i="34"/>
  <c r="FE50" i="34"/>
  <c r="FD50" i="34"/>
  <c r="FC50" i="34"/>
  <c r="FB50" i="34"/>
  <c r="FA50" i="34"/>
  <c r="EZ50" i="34"/>
  <c r="EY50" i="34"/>
  <c r="EX50" i="34"/>
  <c r="EW50" i="34"/>
  <c r="EV50" i="34"/>
  <c r="EU50" i="34"/>
  <c r="ET50" i="34"/>
  <c r="ES50" i="34"/>
  <c r="ER50" i="34"/>
  <c r="EQ50" i="34"/>
  <c r="EP50" i="34"/>
  <c r="EO50" i="34"/>
  <c r="EN50" i="34"/>
  <c r="EM50" i="34"/>
  <c r="EL50" i="34"/>
  <c r="EK50" i="34"/>
  <c r="EJ50" i="34"/>
  <c r="EI50" i="34"/>
  <c r="EH50" i="34"/>
  <c r="EG50" i="34"/>
  <c r="EF50" i="34"/>
  <c r="EE50" i="34"/>
  <c r="ED50" i="34"/>
  <c r="EC50" i="34"/>
  <c r="EB50" i="34"/>
  <c r="EA50" i="34"/>
  <c r="DZ50" i="34"/>
  <c r="DY50" i="34"/>
  <c r="DX50" i="34"/>
  <c r="DW50" i="34"/>
  <c r="DV50" i="34"/>
  <c r="DU50" i="34"/>
  <c r="DT50" i="34"/>
  <c r="DS50" i="34"/>
  <c r="DR50" i="34"/>
  <c r="DQ50" i="34"/>
  <c r="DP50" i="34"/>
  <c r="DO50" i="34"/>
  <c r="DN50" i="34"/>
  <c r="DM50" i="34"/>
  <c r="DL50" i="34"/>
  <c r="DK50" i="34"/>
  <c r="DJ50" i="34"/>
  <c r="DI50" i="34"/>
  <c r="DH50" i="34"/>
  <c r="DG50" i="34"/>
  <c r="DF50" i="34"/>
  <c r="DE50" i="34"/>
  <c r="DD50" i="34"/>
  <c r="DC50" i="34"/>
  <c r="DB50" i="34"/>
  <c r="DA50" i="34"/>
  <c r="CZ50" i="34"/>
  <c r="CY50" i="34"/>
  <c r="CX50" i="34"/>
  <c r="CW50" i="34"/>
  <c r="CV50" i="34"/>
  <c r="CU50" i="34"/>
  <c r="CT50" i="34"/>
  <c r="CS50" i="34"/>
  <c r="CR50" i="34"/>
  <c r="CQ50" i="34"/>
  <c r="CP50" i="34"/>
  <c r="CO50" i="34"/>
  <c r="CN50" i="34"/>
  <c r="CM50" i="34"/>
  <c r="CL50" i="34"/>
  <c r="CK50" i="34"/>
  <c r="CJ50" i="34"/>
  <c r="CI50" i="34"/>
  <c r="CH50" i="34"/>
  <c r="CG50" i="34"/>
  <c r="CF50" i="34"/>
  <c r="CE50" i="34"/>
  <c r="CD50" i="34"/>
  <c r="CC50" i="34"/>
  <c r="CB50" i="34"/>
  <c r="CA50" i="34"/>
  <c r="BZ50" i="34"/>
  <c r="BY50" i="34"/>
  <c r="BX50" i="34"/>
  <c r="BW50" i="34"/>
  <c r="BV50" i="34"/>
  <c r="BU50" i="34"/>
  <c r="BT50" i="34"/>
  <c r="BS50" i="34"/>
  <c r="BR50" i="34"/>
  <c r="BQ50" i="34"/>
  <c r="BP50" i="34"/>
  <c r="BO50" i="34"/>
  <c r="BN50" i="34"/>
  <c r="BM50" i="34"/>
  <c r="BL50" i="34"/>
  <c r="BK50" i="34"/>
  <c r="BJ50" i="34"/>
  <c r="BI50" i="34"/>
  <c r="BH50" i="34"/>
  <c r="BG50" i="34"/>
  <c r="BF50" i="34"/>
  <c r="BE50" i="34"/>
  <c r="BD50" i="34"/>
  <c r="BC50" i="34"/>
  <c r="BB50" i="34"/>
  <c r="BA50" i="34"/>
  <c r="AZ50" i="34"/>
  <c r="AY50" i="34"/>
  <c r="AX50" i="34"/>
  <c r="AW50" i="34"/>
  <c r="AV50" i="34"/>
  <c r="AU50" i="34"/>
  <c r="AT50" i="34"/>
  <c r="AS50" i="34"/>
  <c r="AR50" i="34"/>
  <c r="AQ50" i="34"/>
  <c r="AP50" i="34"/>
  <c r="AO50" i="34"/>
  <c r="AN50" i="34"/>
  <c r="AM50" i="34"/>
  <c r="AL50" i="34"/>
  <c r="AK50" i="34"/>
  <c r="AJ50" i="34"/>
  <c r="AI50" i="34"/>
  <c r="AH50" i="34"/>
  <c r="AG50" i="34"/>
  <c r="AF50" i="34"/>
  <c r="AE50" i="34"/>
  <c r="AD50" i="34"/>
  <c r="AC50" i="34"/>
  <c r="AB50" i="34"/>
  <c r="AA50" i="34"/>
  <c r="Z50" i="34"/>
  <c r="Y50" i="34"/>
  <c r="X50" i="34"/>
  <c r="W50" i="34"/>
  <c r="V50" i="34"/>
  <c r="U50" i="34"/>
  <c r="T50" i="34"/>
  <c r="S50" i="34"/>
  <c r="R50" i="34"/>
  <c r="Q50" i="34"/>
  <c r="P50" i="34"/>
  <c r="O50" i="34"/>
  <c r="N50" i="34"/>
  <c r="M50" i="34"/>
  <c r="L50" i="34"/>
  <c r="K50" i="34"/>
  <c r="J50" i="34"/>
  <c r="I50" i="34"/>
  <c r="H50" i="34"/>
  <c r="G50" i="34"/>
  <c r="F50" i="34"/>
  <c r="E50" i="34"/>
  <c r="D50" i="34"/>
  <c r="C50" i="34"/>
  <c r="B50" i="34"/>
  <c r="JY49" i="34"/>
  <c r="JX49" i="34"/>
  <c r="JW49" i="34"/>
  <c r="JV49" i="34"/>
  <c r="JU49" i="34"/>
  <c r="JT49" i="34"/>
  <c r="JS49" i="34"/>
  <c r="JR49" i="34"/>
  <c r="JQ49" i="34"/>
  <c r="JP49" i="34"/>
  <c r="JO49" i="34"/>
  <c r="JN49" i="34"/>
  <c r="JM49" i="34"/>
  <c r="JL49" i="34"/>
  <c r="JK49" i="34"/>
  <c r="JJ49" i="34"/>
  <c r="JI49" i="34"/>
  <c r="JH49" i="34"/>
  <c r="JG49" i="34"/>
  <c r="JF49" i="34"/>
  <c r="JE49" i="34"/>
  <c r="JD49" i="34"/>
  <c r="JC49" i="34"/>
  <c r="JB49" i="34"/>
  <c r="JA49" i="34"/>
  <c r="IZ49" i="34"/>
  <c r="IY49" i="34"/>
  <c r="IX49" i="34"/>
  <c r="IW49" i="34"/>
  <c r="IV49" i="34"/>
  <c r="IU49" i="34"/>
  <c r="IT49" i="34"/>
  <c r="IS49" i="34"/>
  <c r="IR49" i="34"/>
  <c r="IQ49" i="34"/>
  <c r="IP49" i="34"/>
  <c r="IO49" i="34"/>
  <c r="IN49" i="34"/>
  <c r="IM49" i="34"/>
  <c r="IL49" i="34"/>
  <c r="IK49" i="34"/>
  <c r="IJ49" i="34"/>
  <c r="II49" i="34"/>
  <c r="IH49" i="34"/>
  <c r="IG49" i="34"/>
  <c r="IF49" i="34"/>
  <c r="IE49" i="34"/>
  <c r="ID49" i="34"/>
  <c r="IC49" i="34"/>
  <c r="IB49" i="34"/>
  <c r="IA49" i="34"/>
  <c r="HZ49" i="34"/>
  <c r="HY49" i="34"/>
  <c r="HX49" i="34"/>
  <c r="HW49" i="34"/>
  <c r="HV49" i="34"/>
  <c r="HU49" i="34"/>
  <c r="HT49" i="34"/>
  <c r="HS49" i="34"/>
  <c r="HR49" i="34"/>
  <c r="HQ49" i="34"/>
  <c r="HP49" i="34"/>
  <c r="HO49" i="34"/>
  <c r="HN49" i="34"/>
  <c r="HM49" i="34"/>
  <c r="HL49" i="34"/>
  <c r="HK49" i="34"/>
  <c r="HJ49" i="34"/>
  <c r="HI49" i="34"/>
  <c r="HH49" i="34"/>
  <c r="HG49" i="34"/>
  <c r="HF49" i="34"/>
  <c r="HE49" i="34"/>
  <c r="HD49" i="34"/>
  <c r="HC49" i="34"/>
  <c r="HB49" i="34"/>
  <c r="HA49" i="34"/>
  <c r="GZ49" i="34"/>
  <c r="GY49" i="34"/>
  <c r="GX49" i="34"/>
  <c r="GW49" i="34"/>
  <c r="GV49" i="34"/>
  <c r="GU49" i="34"/>
  <c r="GT49" i="34"/>
  <c r="GS49" i="34"/>
  <c r="GR49" i="34"/>
  <c r="GQ49" i="34"/>
  <c r="GP49" i="34"/>
  <c r="GO49" i="34"/>
  <c r="GN49" i="34"/>
  <c r="GM49" i="34"/>
  <c r="GL49" i="34"/>
  <c r="GK49" i="34"/>
  <c r="GJ49" i="34"/>
  <c r="GI49" i="34"/>
  <c r="GH49" i="34"/>
  <c r="GG49" i="34"/>
  <c r="GF49" i="34"/>
  <c r="GE49" i="34"/>
  <c r="GD49" i="34"/>
  <c r="GC49" i="34"/>
  <c r="GB49" i="34"/>
  <c r="GA49" i="34"/>
  <c r="FZ49" i="34"/>
  <c r="FY49" i="34"/>
  <c r="FX49" i="34"/>
  <c r="FW49" i="34"/>
  <c r="FV49" i="34"/>
  <c r="FU49" i="34"/>
  <c r="FT49" i="34"/>
  <c r="FS49" i="34"/>
  <c r="FR49" i="34"/>
  <c r="FQ49" i="34"/>
  <c r="FP49" i="34"/>
  <c r="FO49" i="34"/>
  <c r="FN49" i="34"/>
  <c r="FM49" i="34"/>
  <c r="FL49" i="34"/>
  <c r="FK49" i="34"/>
  <c r="FJ49" i="34"/>
  <c r="FI49" i="34"/>
  <c r="FH49" i="34"/>
  <c r="FG49" i="34"/>
  <c r="FF49" i="34"/>
  <c r="FE49" i="34"/>
  <c r="FD49" i="34"/>
  <c r="FC49" i="34"/>
  <c r="FB49" i="34"/>
  <c r="FA49" i="34"/>
  <c r="EZ49" i="34"/>
  <c r="EY49" i="34"/>
  <c r="EX49" i="34"/>
  <c r="EW49" i="34"/>
  <c r="EV49" i="34"/>
  <c r="EU49" i="34"/>
  <c r="ET49" i="34"/>
  <c r="ES49" i="34"/>
  <c r="ER49" i="34"/>
  <c r="EQ49" i="34"/>
  <c r="EP49" i="34"/>
  <c r="EO49" i="34"/>
  <c r="EN49" i="34"/>
  <c r="EM49" i="34"/>
  <c r="EL49" i="34"/>
  <c r="EK49" i="34"/>
  <c r="EJ49" i="34"/>
  <c r="EI49" i="34"/>
  <c r="EH49" i="34"/>
  <c r="EG49" i="34"/>
  <c r="EF49" i="34"/>
  <c r="EE49" i="34"/>
  <c r="ED49" i="34"/>
  <c r="EC49" i="34"/>
  <c r="EB49" i="34"/>
  <c r="EA49" i="34"/>
  <c r="DZ49" i="34"/>
  <c r="DY49" i="34"/>
  <c r="DX49" i="34"/>
  <c r="DW49" i="34"/>
  <c r="DV49" i="34"/>
  <c r="DU49" i="34"/>
  <c r="DT49" i="34"/>
  <c r="DS49" i="34"/>
  <c r="DR49" i="34"/>
  <c r="DQ49" i="34"/>
  <c r="DP49" i="34"/>
  <c r="DO49" i="34"/>
  <c r="DN49" i="34"/>
  <c r="DM49" i="34"/>
  <c r="DL49" i="34"/>
  <c r="DK49" i="34"/>
  <c r="DJ49" i="34"/>
  <c r="DI49" i="34"/>
  <c r="DH49" i="34"/>
  <c r="DG49" i="34"/>
  <c r="DF49" i="34"/>
  <c r="DE49" i="34"/>
  <c r="DD49" i="34"/>
  <c r="DC49" i="34"/>
  <c r="DB49" i="34"/>
  <c r="DA49" i="34"/>
  <c r="CZ49" i="34"/>
  <c r="CY49" i="34"/>
  <c r="CX49" i="34"/>
  <c r="CW49" i="34"/>
  <c r="CV49" i="34"/>
  <c r="CU49" i="34"/>
  <c r="CT49" i="34"/>
  <c r="CS49" i="34"/>
  <c r="CR49" i="34"/>
  <c r="CQ49" i="34"/>
  <c r="CP49" i="34"/>
  <c r="CO49" i="34"/>
  <c r="CN49" i="34"/>
  <c r="CM49" i="34"/>
  <c r="CL49" i="34"/>
  <c r="CK49" i="34"/>
  <c r="CJ49" i="34"/>
  <c r="CI49" i="34"/>
  <c r="CH49" i="34"/>
  <c r="CG49" i="34"/>
  <c r="CF49" i="34"/>
  <c r="CE49" i="34"/>
  <c r="CD49" i="34"/>
  <c r="CC49" i="34"/>
  <c r="CB49" i="34"/>
  <c r="CA49" i="34"/>
  <c r="BZ49" i="34"/>
  <c r="BY49" i="34"/>
  <c r="BX49" i="34"/>
  <c r="BW49" i="34"/>
  <c r="BV49" i="34"/>
  <c r="BU49" i="34"/>
  <c r="BT49" i="34"/>
  <c r="BS49" i="34"/>
  <c r="BR49" i="34"/>
  <c r="BQ49" i="34"/>
  <c r="BP49" i="34"/>
  <c r="BO49" i="34"/>
  <c r="BN49" i="34"/>
  <c r="BM49" i="34"/>
  <c r="BL49" i="34"/>
  <c r="BK49" i="34"/>
  <c r="BJ49" i="34"/>
  <c r="BI49" i="34"/>
  <c r="BH49" i="34"/>
  <c r="BG49" i="34"/>
  <c r="BF49" i="34"/>
  <c r="BE49" i="34"/>
  <c r="BD49" i="34"/>
  <c r="BC49" i="34"/>
  <c r="BB49" i="34"/>
  <c r="BA49" i="34"/>
  <c r="AZ49" i="34"/>
  <c r="AY49" i="34"/>
  <c r="AX49" i="34"/>
  <c r="AW49" i="34"/>
  <c r="AV49" i="34"/>
  <c r="AU49" i="34"/>
  <c r="AT49" i="34"/>
  <c r="AS49" i="34"/>
  <c r="AR49" i="34"/>
  <c r="AQ49" i="34"/>
  <c r="AP49" i="34"/>
  <c r="AO49" i="34"/>
  <c r="AN49" i="34"/>
  <c r="AM49" i="34"/>
  <c r="AL49" i="34"/>
  <c r="AK49" i="34"/>
  <c r="AJ49" i="34"/>
  <c r="AI49" i="34"/>
  <c r="AH49" i="34"/>
  <c r="AG49" i="34"/>
  <c r="AF49" i="34"/>
  <c r="AE49" i="34"/>
  <c r="AD49" i="34"/>
  <c r="AC49" i="34"/>
  <c r="AB49" i="34"/>
  <c r="AA49" i="34"/>
  <c r="Z49" i="34"/>
  <c r="Y49" i="34"/>
  <c r="X49" i="34"/>
  <c r="W49" i="34"/>
  <c r="V49" i="34"/>
  <c r="U49" i="34"/>
  <c r="T49" i="34"/>
  <c r="S49" i="34"/>
  <c r="R49" i="34"/>
  <c r="Q49" i="34"/>
  <c r="P49" i="34"/>
  <c r="O49" i="34"/>
  <c r="N49" i="34"/>
  <c r="M49" i="34"/>
  <c r="L49" i="34"/>
  <c r="K49" i="34"/>
  <c r="J49" i="34"/>
  <c r="I49" i="34"/>
  <c r="H49" i="34"/>
  <c r="G49" i="34"/>
  <c r="F49" i="34"/>
  <c r="E49" i="34"/>
  <c r="D49" i="34"/>
  <c r="C49" i="34"/>
  <c r="B49" i="34"/>
  <c r="JY48" i="34"/>
  <c r="JX48" i="34"/>
  <c r="JW48" i="34"/>
  <c r="JV48" i="34"/>
  <c r="JU48" i="34"/>
  <c r="JT48" i="34"/>
  <c r="JS48" i="34"/>
  <c r="JR48" i="34"/>
  <c r="JQ48" i="34"/>
  <c r="JP48" i="34"/>
  <c r="JO48" i="34"/>
  <c r="JN48" i="34"/>
  <c r="JM48" i="34"/>
  <c r="JL48" i="34"/>
  <c r="JK48" i="34"/>
  <c r="JJ48" i="34"/>
  <c r="JI48" i="34"/>
  <c r="JH48" i="34"/>
  <c r="JG48" i="34"/>
  <c r="JF48" i="34"/>
  <c r="JE48" i="34"/>
  <c r="JD48" i="34"/>
  <c r="JC48" i="34"/>
  <c r="JB48" i="34"/>
  <c r="JA48" i="34"/>
  <c r="IZ48" i="34"/>
  <c r="IY48" i="34"/>
  <c r="IX48" i="34"/>
  <c r="IW48" i="34"/>
  <c r="IV48" i="34"/>
  <c r="IU48" i="34"/>
  <c r="IT48" i="34"/>
  <c r="IS48" i="34"/>
  <c r="IR48" i="34"/>
  <c r="IQ48" i="34"/>
  <c r="IP48" i="34"/>
  <c r="IO48" i="34"/>
  <c r="IN48" i="34"/>
  <c r="IM48" i="34"/>
  <c r="IL48" i="34"/>
  <c r="IK48" i="34"/>
  <c r="IJ48" i="34"/>
  <c r="II48" i="34"/>
  <c r="IH48" i="34"/>
  <c r="IG48" i="34"/>
  <c r="IF48" i="34"/>
  <c r="IE48" i="34"/>
  <c r="ID48" i="34"/>
  <c r="IC48" i="34"/>
  <c r="IB48" i="34"/>
  <c r="IA48" i="34"/>
  <c r="HZ48" i="34"/>
  <c r="HY48" i="34"/>
  <c r="HX48" i="34"/>
  <c r="HW48" i="34"/>
  <c r="HV48" i="34"/>
  <c r="HU48" i="34"/>
  <c r="HT48" i="34"/>
  <c r="HS48" i="34"/>
  <c r="HR48" i="34"/>
  <c r="HQ48" i="34"/>
  <c r="HP48" i="34"/>
  <c r="HO48" i="34"/>
  <c r="HN48" i="34"/>
  <c r="HM48" i="34"/>
  <c r="HL48" i="34"/>
  <c r="HK48" i="34"/>
  <c r="HJ48" i="34"/>
  <c r="HI48" i="34"/>
  <c r="HH48" i="34"/>
  <c r="HG48" i="34"/>
  <c r="HF48" i="34"/>
  <c r="HE48" i="34"/>
  <c r="HD48" i="34"/>
  <c r="HC48" i="34"/>
  <c r="HB48" i="34"/>
  <c r="HA48" i="34"/>
  <c r="GZ48" i="34"/>
  <c r="GY48" i="34"/>
  <c r="GX48" i="34"/>
  <c r="GW48" i="34"/>
  <c r="GV48" i="34"/>
  <c r="GU48" i="34"/>
  <c r="GT48" i="34"/>
  <c r="GS48" i="34"/>
  <c r="GR48" i="34"/>
  <c r="GQ48" i="34"/>
  <c r="GP48" i="34"/>
  <c r="GO48" i="34"/>
  <c r="GN48" i="34"/>
  <c r="GM48" i="34"/>
  <c r="GL48" i="34"/>
  <c r="GK48" i="34"/>
  <c r="GJ48" i="34"/>
  <c r="GI48" i="34"/>
  <c r="GH48" i="34"/>
  <c r="GG48" i="34"/>
  <c r="GF48" i="34"/>
  <c r="GE48" i="34"/>
  <c r="GD48" i="34"/>
  <c r="GC48" i="34"/>
  <c r="GB48" i="34"/>
  <c r="GA48" i="34"/>
  <c r="FZ48" i="34"/>
  <c r="FY48" i="34"/>
  <c r="FX48" i="34"/>
  <c r="FW48" i="34"/>
  <c r="FV48" i="34"/>
  <c r="FU48" i="34"/>
  <c r="FT48" i="34"/>
  <c r="FS48" i="34"/>
  <c r="FR48" i="34"/>
  <c r="FQ48" i="34"/>
  <c r="FP48" i="34"/>
  <c r="FO48" i="34"/>
  <c r="FN48" i="34"/>
  <c r="FM48" i="34"/>
  <c r="FL48" i="34"/>
  <c r="FK48" i="34"/>
  <c r="FJ48" i="34"/>
  <c r="FI48" i="34"/>
  <c r="FH48" i="34"/>
  <c r="FG48" i="34"/>
  <c r="FF48" i="34"/>
  <c r="FE48" i="34"/>
  <c r="FD48" i="34"/>
  <c r="FC48" i="34"/>
  <c r="FB48" i="34"/>
  <c r="FA48" i="34"/>
  <c r="EZ48" i="34"/>
  <c r="EY48" i="34"/>
  <c r="EX48" i="34"/>
  <c r="EW48" i="34"/>
  <c r="EV48" i="34"/>
  <c r="EU48" i="34"/>
  <c r="ET48" i="34"/>
  <c r="ES48" i="34"/>
  <c r="ER48" i="34"/>
  <c r="EQ48" i="34"/>
  <c r="EP48" i="34"/>
  <c r="EO48" i="34"/>
  <c r="EN48" i="34"/>
  <c r="EM48" i="34"/>
  <c r="EL48" i="34"/>
  <c r="EK48" i="34"/>
  <c r="EJ48" i="34"/>
  <c r="EI48" i="34"/>
  <c r="EH48" i="34"/>
  <c r="EG48" i="34"/>
  <c r="EF48" i="34"/>
  <c r="EE48" i="34"/>
  <c r="ED48" i="34"/>
  <c r="EC48" i="34"/>
  <c r="EB48" i="34"/>
  <c r="EA48" i="34"/>
  <c r="DZ48" i="34"/>
  <c r="DY48" i="34"/>
  <c r="DX48" i="34"/>
  <c r="DW48" i="34"/>
  <c r="DV48" i="34"/>
  <c r="DU48" i="34"/>
  <c r="DT48" i="34"/>
  <c r="DS48" i="34"/>
  <c r="DR48" i="34"/>
  <c r="DQ48" i="34"/>
  <c r="DP48" i="34"/>
  <c r="DO48" i="34"/>
  <c r="DN48" i="34"/>
  <c r="DM48" i="34"/>
  <c r="DL48" i="34"/>
  <c r="DK48" i="34"/>
  <c r="DJ48" i="34"/>
  <c r="DI48" i="34"/>
  <c r="DH48" i="34"/>
  <c r="DG48" i="34"/>
  <c r="DF48" i="34"/>
  <c r="DE48" i="34"/>
  <c r="DD48" i="34"/>
  <c r="DC48" i="34"/>
  <c r="DB48" i="34"/>
  <c r="DA48" i="34"/>
  <c r="CZ48" i="34"/>
  <c r="CY48" i="34"/>
  <c r="CX48" i="34"/>
  <c r="CW48" i="34"/>
  <c r="CV48" i="34"/>
  <c r="CU48" i="34"/>
  <c r="CT48" i="34"/>
  <c r="CS48" i="34"/>
  <c r="CR48" i="34"/>
  <c r="CQ48" i="34"/>
  <c r="CP48" i="34"/>
  <c r="CO48" i="34"/>
  <c r="CN48" i="34"/>
  <c r="CM48" i="34"/>
  <c r="CL48" i="34"/>
  <c r="CK48" i="34"/>
  <c r="CJ48" i="34"/>
  <c r="CI48" i="34"/>
  <c r="CH48" i="34"/>
  <c r="CG48" i="34"/>
  <c r="CF48" i="34"/>
  <c r="CE48" i="34"/>
  <c r="CD48" i="34"/>
  <c r="CC48" i="34"/>
  <c r="CB48" i="34"/>
  <c r="CA48" i="34"/>
  <c r="BZ48" i="34"/>
  <c r="BY48" i="34"/>
  <c r="BX48" i="34"/>
  <c r="BW48" i="34"/>
  <c r="BV48" i="34"/>
  <c r="BU48" i="34"/>
  <c r="BT48" i="34"/>
  <c r="BS48" i="34"/>
  <c r="BR48" i="34"/>
  <c r="BQ48" i="34"/>
  <c r="BP48" i="34"/>
  <c r="BO48" i="34"/>
  <c r="BN48" i="34"/>
  <c r="BM48" i="34"/>
  <c r="BL48" i="34"/>
  <c r="BK48" i="34"/>
  <c r="BJ48" i="34"/>
  <c r="BI48" i="34"/>
  <c r="BH48" i="34"/>
  <c r="BG48" i="34"/>
  <c r="BF48" i="34"/>
  <c r="BE48" i="34"/>
  <c r="BD48" i="34"/>
  <c r="BC48" i="34"/>
  <c r="BB48" i="34"/>
  <c r="BA48" i="34"/>
  <c r="AZ48" i="34"/>
  <c r="AY48" i="34"/>
  <c r="AX48" i="34"/>
  <c r="AW48" i="34"/>
  <c r="AV48" i="34"/>
  <c r="AU48" i="34"/>
  <c r="AT48" i="34"/>
  <c r="AS48" i="34"/>
  <c r="AR48" i="34"/>
  <c r="AQ48" i="34"/>
  <c r="AP48" i="34"/>
  <c r="AO48" i="34"/>
  <c r="AN48" i="34"/>
  <c r="AM48" i="34"/>
  <c r="AL48" i="34"/>
  <c r="AK48" i="34"/>
  <c r="AJ48" i="34"/>
  <c r="AI48" i="34"/>
  <c r="AH48" i="34"/>
  <c r="AG48" i="34"/>
  <c r="AF48" i="34"/>
  <c r="AE48" i="34"/>
  <c r="AD48" i="34"/>
  <c r="AC48" i="34"/>
  <c r="AB48" i="34"/>
  <c r="AA48" i="34"/>
  <c r="Z48" i="34"/>
  <c r="Y48" i="34"/>
  <c r="X48" i="34"/>
  <c r="W48" i="34"/>
  <c r="V48" i="34"/>
  <c r="U48" i="34"/>
  <c r="T48" i="34"/>
  <c r="S48" i="34"/>
  <c r="R48" i="34"/>
  <c r="Q48" i="34"/>
  <c r="P48" i="34"/>
  <c r="O48" i="34"/>
  <c r="N48" i="34"/>
  <c r="M48" i="34"/>
  <c r="L48" i="34"/>
  <c r="K48" i="34"/>
  <c r="J48" i="34"/>
  <c r="I48" i="34"/>
  <c r="H48" i="34"/>
  <c r="G48" i="34"/>
  <c r="F48" i="34"/>
  <c r="E48" i="34"/>
  <c r="D48" i="34"/>
  <c r="C48" i="34"/>
  <c r="B48" i="34"/>
  <c r="JY47" i="34"/>
  <c r="JX47" i="34"/>
  <c r="JW47" i="34"/>
  <c r="JV47" i="34"/>
  <c r="JU47" i="34"/>
  <c r="JT47" i="34"/>
  <c r="JS47" i="34"/>
  <c r="JR47" i="34"/>
  <c r="JQ47" i="34"/>
  <c r="JP47" i="34"/>
  <c r="JO47" i="34"/>
  <c r="JN47" i="34"/>
  <c r="JM47" i="34"/>
  <c r="JL47" i="34"/>
  <c r="JK47" i="34"/>
  <c r="JJ47" i="34"/>
  <c r="JI47" i="34"/>
  <c r="JH47" i="34"/>
  <c r="JG47" i="34"/>
  <c r="JF47" i="34"/>
  <c r="JE47" i="34"/>
  <c r="JD47" i="34"/>
  <c r="JC47" i="34"/>
  <c r="JB47" i="34"/>
  <c r="JA47" i="34"/>
  <c r="IZ47" i="34"/>
  <c r="IY47" i="34"/>
  <c r="IX47" i="34"/>
  <c r="IW47" i="34"/>
  <c r="IV47" i="34"/>
  <c r="IU47" i="34"/>
  <c r="IT47" i="34"/>
  <c r="IS47" i="34"/>
  <c r="IR47" i="34"/>
  <c r="IQ47" i="34"/>
  <c r="IP47" i="34"/>
  <c r="IO47" i="34"/>
  <c r="IN47" i="34"/>
  <c r="IM47" i="34"/>
  <c r="IL47" i="34"/>
  <c r="IK47" i="34"/>
  <c r="IJ47" i="34"/>
  <c r="II47" i="34"/>
  <c r="IH47" i="34"/>
  <c r="IG47" i="34"/>
  <c r="IF47" i="34"/>
  <c r="IE47" i="34"/>
  <c r="ID47" i="34"/>
  <c r="IC47" i="34"/>
  <c r="IB47" i="34"/>
  <c r="IA47" i="34"/>
  <c r="HZ47" i="34"/>
  <c r="HY47" i="34"/>
  <c r="HX47" i="34"/>
  <c r="HW47" i="34"/>
  <c r="HV47" i="34"/>
  <c r="HU47" i="34"/>
  <c r="HT47" i="34"/>
  <c r="HS47" i="34"/>
  <c r="HR47" i="34"/>
  <c r="HQ47" i="34"/>
  <c r="HP47" i="34"/>
  <c r="HO47" i="34"/>
  <c r="HN47" i="34"/>
  <c r="HM47" i="34"/>
  <c r="HL47" i="34"/>
  <c r="HK47" i="34"/>
  <c r="HJ47" i="34"/>
  <c r="HI47" i="34"/>
  <c r="HH47" i="34"/>
  <c r="HG47" i="34"/>
  <c r="HF47" i="34"/>
  <c r="HE47" i="34"/>
  <c r="HD47" i="34"/>
  <c r="HC47" i="34"/>
  <c r="HB47" i="34"/>
  <c r="HA47" i="34"/>
  <c r="GZ47" i="34"/>
  <c r="GY47" i="34"/>
  <c r="GX47" i="34"/>
  <c r="GW47" i="34"/>
  <c r="GV47" i="34"/>
  <c r="GU47" i="34"/>
  <c r="GT47" i="34"/>
  <c r="GS47" i="34"/>
  <c r="GR47" i="34"/>
  <c r="GQ47" i="34"/>
  <c r="GP47" i="34"/>
  <c r="GO47" i="34"/>
  <c r="GN47" i="34"/>
  <c r="GM47" i="34"/>
  <c r="GL47" i="34"/>
  <c r="GK47" i="34"/>
  <c r="GJ47" i="34"/>
  <c r="GI47" i="34"/>
  <c r="GH47" i="34"/>
  <c r="GG47" i="34"/>
  <c r="GF47" i="34"/>
  <c r="GE47" i="34"/>
  <c r="GD47" i="34"/>
  <c r="GC47" i="34"/>
  <c r="GB47" i="34"/>
  <c r="GA47" i="34"/>
  <c r="FZ47" i="34"/>
  <c r="FY47" i="34"/>
  <c r="FX47" i="34"/>
  <c r="FW47" i="34"/>
  <c r="FV47" i="34"/>
  <c r="FU47" i="34"/>
  <c r="FT47" i="34"/>
  <c r="FS47" i="34"/>
  <c r="FR47" i="34"/>
  <c r="FQ47" i="34"/>
  <c r="FP47" i="34"/>
  <c r="FO47" i="34"/>
  <c r="FN47" i="34"/>
  <c r="FM47" i="34"/>
  <c r="FL47" i="34"/>
  <c r="FK47" i="34"/>
  <c r="FJ47" i="34"/>
  <c r="FI47" i="34"/>
  <c r="FH47" i="34"/>
  <c r="FG47" i="34"/>
  <c r="FF47" i="34"/>
  <c r="FE47" i="34"/>
  <c r="FD47" i="34"/>
  <c r="FC47" i="34"/>
  <c r="FB47" i="34"/>
  <c r="FA47" i="34"/>
  <c r="EZ47" i="34"/>
  <c r="EY47" i="34"/>
  <c r="EX47" i="34"/>
  <c r="EW47" i="34"/>
  <c r="EV47" i="34"/>
  <c r="EU47" i="34"/>
  <c r="ET47" i="34"/>
  <c r="ES47" i="34"/>
  <c r="ER47" i="34"/>
  <c r="EQ47" i="34"/>
  <c r="EP47" i="34"/>
  <c r="EO47" i="34"/>
  <c r="EN47" i="34"/>
  <c r="EM47" i="34"/>
  <c r="EL47" i="34"/>
  <c r="EK47" i="34"/>
  <c r="EJ47" i="34"/>
  <c r="EI47" i="34"/>
  <c r="EH47" i="34"/>
  <c r="EG47" i="34"/>
  <c r="EF47" i="34"/>
  <c r="EE47" i="34"/>
  <c r="ED47" i="34"/>
  <c r="EC47" i="34"/>
  <c r="EB47" i="34"/>
  <c r="EA47" i="34"/>
  <c r="DZ47" i="34"/>
  <c r="DY47" i="34"/>
  <c r="DX47" i="34"/>
  <c r="DW47" i="34"/>
  <c r="DV47" i="34"/>
  <c r="DU47" i="34"/>
  <c r="DT47" i="34"/>
  <c r="DS47" i="34"/>
  <c r="DR47" i="34"/>
  <c r="DQ47" i="34"/>
  <c r="DP47" i="34"/>
  <c r="DO47" i="34"/>
  <c r="DN47" i="34"/>
  <c r="DM47" i="34"/>
  <c r="DL47" i="34"/>
  <c r="DK47" i="34"/>
  <c r="DJ47" i="34"/>
  <c r="DI47" i="34"/>
  <c r="DH47" i="34"/>
  <c r="DG47" i="34"/>
  <c r="DF47" i="34"/>
  <c r="DE47" i="34"/>
  <c r="DD47" i="34"/>
  <c r="DC47" i="34"/>
  <c r="DB47" i="34"/>
  <c r="DA47" i="34"/>
  <c r="CZ47" i="34"/>
  <c r="CY47" i="34"/>
  <c r="CX47" i="34"/>
  <c r="CW47" i="34"/>
  <c r="CV47" i="34"/>
  <c r="CU47" i="34"/>
  <c r="CT47" i="34"/>
  <c r="CS47" i="34"/>
  <c r="CR47" i="34"/>
  <c r="CQ47" i="34"/>
  <c r="CP47" i="34"/>
  <c r="CO47" i="34"/>
  <c r="CN47" i="34"/>
  <c r="CM47" i="34"/>
  <c r="CL47" i="34"/>
  <c r="CK47" i="34"/>
  <c r="CJ47" i="34"/>
  <c r="CI47" i="34"/>
  <c r="CH47" i="34"/>
  <c r="CG47" i="34"/>
  <c r="CF47" i="34"/>
  <c r="CE47" i="34"/>
  <c r="CD47" i="34"/>
  <c r="CC47" i="34"/>
  <c r="CB47" i="34"/>
  <c r="CA47" i="34"/>
  <c r="BZ47" i="34"/>
  <c r="BY47" i="34"/>
  <c r="BX47" i="34"/>
  <c r="BW47" i="34"/>
  <c r="BV47" i="34"/>
  <c r="BU47" i="34"/>
  <c r="BT47" i="34"/>
  <c r="BS47" i="34"/>
  <c r="BR47" i="34"/>
  <c r="BQ47" i="34"/>
  <c r="BP47" i="34"/>
  <c r="BO47" i="34"/>
  <c r="BN47" i="34"/>
  <c r="BM47" i="34"/>
  <c r="BL47" i="34"/>
  <c r="BK47" i="34"/>
  <c r="BJ47" i="34"/>
  <c r="BI47" i="34"/>
  <c r="BH47" i="34"/>
  <c r="BG47" i="34"/>
  <c r="BF47" i="34"/>
  <c r="BE47" i="34"/>
  <c r="BD47" i="34"/>
  <c r="BC47" i="34"/>
  <c r="BB47" i="34"/>
  <c r="BA47" i="34"/>
  <c r="AZ47" i="34"/>
  <c r="AY47" i="34"/>
  <c r="AX47" i="34"/>
  <c r="AW47" i="34"/>
  <c r="AV47" i="34"/>
  <c r="AU47" i="34"/>
  <c r="AT47" i="34"/>
  <c r="AS47" i="34"/>
  <c r="AR47" i="34"/>
  <c r="AQ47" i="34"/>
  <c r="AP47" i="34"/>
  <c r="AO47" i="34"/>
  <c r="AN47" i="34"/>
  <c r="AM47" i="34"/>
  <c r="AL47" i="34"/>
  <c r="AK47" i="34"/>
  <c r="AJ47" i="34"/>
  <c r="AI47" i="34"/>
  <c r="AH47" i="34"/>
  <c r="AG47" i="34"/>
  <c r="AF47" i="34"/>
  <c r="AE47" i="34"/>
  <c r="AD47" i="34"/>
  <c r="AC47" i="34"/>
  <c r="AB47" i="34"/>
  <c r="AA47" i="34"/>
  <c r="Z47" i="34"/>
  <c r="Y47" i="34"/>
  <c r="X47" i="34"/>
  <c r="W47" i="34"/>
  <c r="V47" i="34"/>
  <c r="U47" i="34"/>
  <c r="T47" i="34"/>
  <c r="S47" i="34"/>
  <c r="R47" i="34"/>
  <c r="Q47" i="34"/>
  <c r="P47" i="34"/>
  <c r="O47" i="34"/>
  <c r="N47" i="34"/>
  <c r="M47" i="34"/>
  <c r="L47" i="34"/>
  <c r="K47" i="34"/>
  <c r="J47" i="34"/>
  <c r="I47" i="34"/>
  <c r="H47" i="34"/>
  <c r="G47" i="34"/>
  <c r="F47" i="34"/>
  <c r="E47" i="34"/>
  <c r="D47" i="34"/>
  <c r="C47" i="34"/>
  <c r="B47" i="34"/>
  <c r="JY46" i="34"/>
  <c r="JY52" i="34" s="1"/>
  <c r="JX46" i="34"/>
  <c r="JX52" i="34" s="1"/>
  <c r="JW46" i="34"/>
  <c r="JW52" i="34" s="1"/>
  <c r="JV46" i="34"/>
  <c r="JV52" i="34" s="1"/>
  <c r="JU46" i="34"/>
  <c r="JU52" i="34" s="1"/>
  <c r="JT46" i="34"/>
  <c r="JT52" i="34" s="1"/>
  <c r="JS46" i="34"/>
  <c r="JS52" i="34" s="1"/>
  <c r="JR46" i="34"/>
  <c r="JR52" i="34" s="1"/>
  <c r="JQ46" i="34"/>
  <c r="JQ52" i="34" s="1"/>
  <c r="JP46" i="34"/>
  <c r="JP52" i="34" s="1"/>
  <c r="JO46" i="34"/>
  <c r="JO52" i="34" s="1"/>
  <c r="JN46" i="34"/>
  <c r="JN52" i="34" s="1"/>
  <c r="JM46" i="34"/>
  <c r="JM52" i="34" s="1"/>
  <c r="JL46" i="34"/>
  <c r="JL52" i="34" s="1"/>
  <c r="JK46" i="34"/>
  <c r="JK52" i="34" s="1"/>
  <c r="JJ46" i="34"/>
  <c r="JJ52" i="34" s="1"/>
  <c r="JI46" i="34"/>
  <c r="JI52" i="34" s="1"/>
  <c r="JH46" i="34"/>
  <c r="JH52" i="34" s="1"/>
  <c r="JG46" i="34"/>
  <c r="JG52" i="34" s="1"/>
  <c r="JF46" i="34"/>
  <c r="JF52" i="34" s="1"/>
  <c r="JE46" i="34"/>
  <c r="JE52" i="34" s="1"/>
  <c r="JD46" i="34"/>
  <c r="JD52" i="34" s="1"/>
  <c r="JC46" i="34"/>
  <c r="JC52" i="34" s="1"/>
  <c r="JB46" i="34"/>
  <c r="JB52" i="34" s="1"/>
  <c r="JA46" i="34"/>
  <c r="JA52" i="34" s="1"/>
  <c r="IZ46" i="34"/>
  <c r="IZ52" i="34" s="1"/>
  <c r="IY46" i="34"/>
  <c r="IY52" i="34" s="1"/>
  <c r="IX46" i="34"/>
  <c r="IX52" i="34" s="1"/>
  <c r="IW46" i="34"/>
  <c r="IW52" i="34" s="1"/>
  <c r="IV46" i="34"/>
  <c r="IV52" i="34" s="1"/>
  <c r="IU46" i="34"/>
  <c r="IU52" i="34" s="1"/>
  <c r="IT46" i="34"/>
  <c r="IT52" i="34" s="1"/>
  <c r="IS46" i="34"/>
  <c r="IS52" i="34" s="1"/>
  <c r="IR46" i="34"/>
  <c r="IR52" i="34" s="1"/>
  <c r="IQ46" i="34"/>
  <c r="IQ52" i="34" s="1"/>
  <c r="IP46" i="34"/>
  <c r="IP52" i="34" s="1"/>
  <c r="IO46" i="34"/>
  <c r="IO52" i="34" s="1"/>
  <c r="IN46" i="34"/>
  <c r="IN52" i="34" s="1"/>
  <c r="IM46" i="34"/>
  <c r="IM52" i="34" s="1"/>
  <c r="IL46" i="34"/>
  <c r="IL52" i="34" s="1"/>
  <c r="IK46" i="34"/>
  <c r="IK52" i="34" s="1"/>
  <c r="IJ46" i="34"/>
  <c r="IJ52" i="34" s="1"/>
  <c r="II46" i="34"/>
  <c r="II52" i="34" s="1"/>
  <c r="IH46" i="34"/>
  <c r="IH52" i="34" s="1"/>
  <c r="IG46" i="34"/>
  <c r="IG52" i="34" s="1"/>
  <c r="IF46" i="34"/>
  <c r="IF52" i="34" s="1"/>
  <c r="IE46" i="34"/>
  <c r="IE52" i="34" s="1"/>
  <c r="ID46" i="34"/>
  <c r="ID52" i="34" s="1"/>
  <c r="IC46" i="34"/>
  <c r="IC52" i="34" s="1"/>
  <c r="IB46" i="34"/>
  <c r="IB52" i="34" s="1"/>
  <c r="IA46" i="34"/>
  <c r="IA52" i="34" s="1"/>
  <c r="HZ46" i="34"/>
  <c r="HZ52" i="34" s="1"/>
  <c r="HY46" i="34"/>
  <c r="HY52" i="34" s="1"/>
  <c r="HX46" i="34"/>
  <c r="HX52" i="34" s="1"/>
  <c r="HW46" i="34"/>
  <c r="HW52" i="34" s="1"/>
  <c r="HV46" i="34"/>
  <c r="HV52" i="34" s="1"/>
  <c r="HU46" i="34"/>
  <c r="HU52" i="34" s="1"/>
  <c r="HT46" i="34"/>
  <c r="HT52" i="34" s="1"/>
  <c r="HS46" i="34"/>
  <c r="HS52" i="34" s="1"/>
  <c r="HR46" i="34"/>
  <c r="HR52" i="34" s="1"/>
  <c r="HQ46" i="34"/>
  <c r="HQ52" i="34" s="1"/>
  <c r="HP46" i="34"/>
  <c r="HP52" i="34" s="1"/>
  <c r="HO46" i="34"/>
  <c r="HO52" i="34" s="1"/>
  <c r="HN46" i="34"/>
  <c r="HN52" i="34" s="1"/>
  <c r="HM46" i="34"/>
  <c r="HM52" i="34" s="1"/>
  <c r="HL46" i="34"/>
  <c r="HL52" i="34" s="1"/>
  <c r="HK46" i="34"/>
  <c r="HK52" i="34" s="1"/>
  <c r="HJ46" i="34"/>
  <c r="HJ52" i="34" s="1"/>
  <c r="HI46" i="34"/>
  <c r="HI52" i="34" s="1"/>
  <c r="HH46" i="34"/>
  <c r="HH52" i="34" s="1"/>
  <c r="HG46" i="34"/>
  <c r="HG52" i="34" s="1"/>
  <c r="HF46" i="34"/>
  <c r="HF52" i="34" s="1"/>
  <c r="HE46" i="34"/>
  <c r="HE52" i="34" s="1"/>
  <c r="HD46" i="34"/>
  <c r="HD52" i="34" s="1"/>
  <c r="HC46" i="34"/>
  <c r="HC52" i="34" s="1"/>
  <c r="HB46" i="34"/>
  <c r="HB52" i="34" s="1"/>
  <c r="HA46" i="34"/>
  <c r="HA52" i="34" s="1"/>
  <c r="GZ46" i="34"/>
  <c r="GZ52" i="34" s="1"/>
  <c r="GY46" i="34"/>
  <c r="GY52" i="34" s="1"/>
  <c r="GX46" i="34"/>
  <c r="GX52" i="34" s="1"/>
  <c r="GW46" i="34"/>
  <c r="GW52" i="34" s="1"/>
  <c r="GV46" i="34"/>
  <c r="GV52" i="34" s="1"/>
  <c r="GU46" i="34"/>
  <c r="GU52" i="34" s="1"/>
  <c r="GT46" i="34"/>
  <c r="GT52" i="34" s="1"/>
  <c r="GS46" i="34"/>
  <c r="GS52" i="34" s="1"/>
  <c r="GR46" i="34"/>
  <c r="GR52" i="34" s="1"/>
  <c r="GQ46" i="34"/>
  <c r="GQ52" i="34" s="1"/>
  <c r="GP46" i="34"/>
  <c r="GP52" i="34" s="1"/>
  <c r="GO46" i="34"/>
  <c r="GO52" i="34" s="1"/>
  <c r="GN46" i="34"/>
  <c r="GN52" i="34" s="1"/>
  <c r="GM46" i="34"/>
  <c r="GM52" i="34" s="1"/>
  <c r="GL46" i="34"/>
  <c r="GL52" i="34" s="1"/>
  <c r="GK46" i="34"/>
  <c r="GK52" i="34" s="1"/>
  <c r="GJ46" i="34"/>
  <c r="GJ52" i="34" s="1"/>
  <c r="GI46" i="34"/>
  <c r="GI52" i="34" s="1"/>
  <c r="GH46" i="34"/>
  <c r="GH52" i="34" s="1"/>
  <c r="GG46" i="34"/>
  <c r="GG52" i="34" s="1"/>
  <c r="GF46" i="34"/>
  <c r="GF52" i="34" s="1"/>
  <c r="GE46" i="34"/>
  <c r="GE52" i="34" s="1"/>
  <c r="GD46" i="34"/>
  <c r="GD52" i="34" s="1"/>
  <c r="GC46" i="34"/>
  <c r="GC52" i="34" s="1"/>
  <c r="GB46" i="34"/>
  <c r="GB52" i="34" s="1"/>
  <c r="GA46" i="34"/>
  <c r="GA52" i="34" s="1"/>
  <c r="FZ46" i="34"/>
  <c r="FZ52" i="34" s="1"/>
  <c r="FY46" i="34"/>
  <c r="FY52" i="34" s="1"/>
  <c r="FX46" i="34"/>
  <c r="FX52" i="34" s="1"/>
  <c r="FW46" i="34"/>
  <c r="FW52" i="34" s="1"/>
  <c r="FV46" i="34"/>
  <c r="FV52" i="34" s="1"/>
  <c r="FU46" i="34"/>
  <c r="FU52" i="34" s="1"/>
  <c r="FT46" i="34"/>
  <c r="FT52" i="34" s="1"/>
  <c r="FS46" i="34"/>
  <c r="FS52" i="34" s="1"/>
  <c r="FR46" i="34"/>
  <c r="FR52" i="34" s="1"/>
  <c r="FQ46" i="34"/>
  <c r="FQ52" i="34" s="1"/>
  <c r="FP46" i="34"/>
  <c r="FP52" i="34" s="1"/>
  <c r="FO46" i="34"/>
  <c r="FO52" i="34" s="1"/>
  <c r="FN46" i="34"/>
  <c r="FN52" i="34" s="1"/>
  <c r="FM46" i="34"/>
  <c r="FM52" i="34" s="1"/>
  <c r="FL46" i="34"/>
  <c r="FL52" i="34" s="1"/>
  <c r="FK46" i="34"/>
  <c r="FK52" i="34" s="1"/>
  <c r="FJ46" i="34"/>
  <c r="FJ52" i="34" s="1"/>
  <c r="FI46" i="34"/>
  <c r="FI52" i="34" s="1"/>
  <c r="FH46" i="34"/>
  <c r="FH52" i="34" s="1"/>
  <c r="FG46" i="34"/>
  <c r="FG52" i="34" s="1"/>
  <c r="FF46" i="34"/>
  <c r="FF52" i="34" s="1"/>
  <c r="FE46" i="34"/>
  <c r="FE52" i="34" s="1"/>
  <c r="FD46" i="34"/>
  <c r="FD52" i="34" s="1"/>
  <c r="FC46" i="34"/>
  <c r="FC52" i="34" s="1"/>
  <c r="FB46" i="34"/>
  <c r="FB52" i="34" s="1"/>
  <c r="FA46" i="34"/>
  <c r="FA52" i="34" s="1"/>
  <c r="EZ46" i="34"/>
  <c r="EZ52" i="34" s="1"/>
  <c r="EY46" i="34"/>
  <c r="EY52" i="34" s="1"/>
  <c r="EX46" i="34"/>
  <c r="EX52" i="34" s="1"/>
  <c r="EW46" i="34"/>
  <c r="EW52" i="34" s="1"/>
  <c r="EV46" i="34"/>
  <c r="EV52" i="34" s="1"/>
  <c r="EU46" i="34"/>
  <c r="EU52" i="34" s="1"/>
  <c r="ET46" i="34"/>
  <c r="ET52" i="34" s="1"/>
  <c r="ES46" i="34"/>
  <c r="ES52" i="34" s="1"/>
  <c r="ER46" i="34"/>
  <c r="ER52" i="34" s="1"/>
  <c r="EQ46" i="34"/>
  <c r="EQ52" i="34" s="1"/>
  <c r="EP46" i="34"/>
  <c r="EP52" i="34" s="1"/>
  <c r="EO46" i="34"/>
  <c r="EO52" i="34" s="1"/>
  <c r="EN46" i="34"/>
  <c r="EN52" i="34" s="1"/>
  <c r="EM46" i="34"/>
  <c r="EM52" i="34" s="1"/>
  <c r="EL46" i="34"/>
  <c r="EL52" i="34" s="1"/>
  <c r="EK46" i="34"/>
  <c r="EK52" i="34" s="1"/>
  <c r="EJ46" i="34"/>
  <c r="EJ52" i="34" s="1"/>
  <c r="EI46" i="34"/>
  <c r="EI52" i="34" s="1"/>
  <c r="EH46" i="34"/>
  <c r="EH52" i="34" s="1"/>
  <c r="EG46" i="34"/>
  <c r="EG52" i="34" s="1"/>
  <c r="EF46" i="34"/>
  <c r="EF52" i="34" s="1"/>
  <c r="EE46" i="34"/>
  <c r="EE52" i="34" s="1"/>
  <c r="ED46" i="34"/>
  <c r="ED52" i="34" s="1"/>
  <c r="EC46" i="34"/>
  <c r="EC52" i="34" s="1"/>
  <c r="EB46" i="34"/>
  <c r="EB52" i="34" s="1"/>
  <c r="EA46" i="34"/>
  <c r="EA52" i="34" s="1"/>
  <c r="DZ46" i="34"/>
  <c r="DZ52" i="34" s="1"/>
  <c r="DY46" i="34"/>
  <c r="DY52" i="34" s="1"/>
  <c r="DX46" i="34"/>
  <c r="DX52" i="34" s="1"/>
  <c r="DW46" i="34"/>
  <c r="DW52" i="34" s="1"/>
  <c r="DV46" i="34"/>
  <c r="DV52" i="34" s="1"/>
  <c r="DU46" i="34"/>
  <c r="DU52" i="34" s="1"/>
  <c r="DT46" i="34"/>
  <c r="DT52" i="34" s="1"/>
  <c r="DS46" i="34"/>
  <c r="DS52" i="34" s="1"/>
  <c r="DR46" i="34"/>
  <c r="DR52" i="34" s="1"/>
  <c r="DQ46" i="34"/>
  <c r="DQ52" i="34" s="1"/>
  <c r="DP46" i="34"/>
  <c r="DP52" i="34" s="1"/>
  <c r="DO46" i="34"/>
  <c r="DO52" i="34" s="1"/>
  <c r="DN46" i="34"/>
  <c r="DN52" i="34" s="1"/>
  <c r="DM46" i="34"/>
  <c r="DM52" i="34" s="1"/>
  <c r="DL46" i="34"/>
  <c r="DL52" i="34" s="1"/>
  <c r="DK46" i="34"/>
  <c r="DK52" i="34" s="1"/>
  <c r="DJ46" i="34"/>
  <c r="DJ52" i="34" s="1"/>
  <c r="DI46" i="34"/>
  <c r="DI52" i="34" s="1"/>
  <c r="DH46" i="34"/>
  <c r="DH52" i="34" s="1"/>
  <c r="DG46" i="34"/>
  <c r="DG52" i="34" s="1"/>
  <c r="DF46" i="34"/>
  <c r="DF52" i="34" s="1"/>
  <c r="DE46" i="34"/>
  <c r="DE52" i="34" s="1"/>
  <c r="DD46" i="34"/>
  <c r="DD52" i="34" s="1"/>
  <c r="DC46" i="34"/>
  <c r="DC52" i="34" s="1"/>
  <c r="DB46" i="34"/>
  <c r="DB52" i="34" s="1"/>
  <c r="DA46" i="34"/>
  <c r="DA52" i="34" s="1"/>
  <c r="CZ46" i="34"/>
  <c r="CZ52" i="34" s="1"/>
  <c r="CY46" i="34"/>
  <c r="CY52" i="34" s="1"/>
  <c r="CX46" i="34"/>
  <c r="CX52" i="34" s="1"/>
  <c r="CW46" i="34"/>
  <c r="CW52" i="34" s="1"/>
  <c r="CV46" i="34"/>
  <c r="CV52" i="34" s="1"/>
  <c r="CU46" i="34"/>
  <c r="CU52" i="34" s="1"/>
  <c r="CT46" i="34"/>
  <c r="CT52" i="34" s="1"/>
  <c r="CS46" i="34"/>
  <c r="CS52" i="34" s="1"/>
  <c r="CR46" i="34"/>
  <c r="CR52" i="34" s="1"/>
  <c r="CQ46" i="34"/>
  <c r="CQ52" i="34" s="1"/>
  <c r="CP46" i="34"/>
  <c r="CP52" i="34" s="1"/>
  <c r="CO46" i="34"/>
  <c r="CO52" i="34" s="1"/>
  <c r="CN46" i="34"/>
  <c r="CN52" i="34" s="1"/>
  <c r="CM46" i="34"/>
  <c r="CM52" i="34" s="1"/>
  <c r="CL46" i="34"/>
  <c r="CL52" i="34" s="1"/>
  <c r="CK46" i="34"/>
  <c r="CK52" i="34" s="1"/>
  <c r="CJ46" i="34"/>
  <c r="CJ52" i="34" s="1"/>
  <c r="CI46" i="34"/>
  <c r="CI52" i="34" s="1"/>
  <c r="CH46" i="34"/>
  <c r="CH52" i="34" s="1"/>
  <c r="CG46" i="34"/>
  <c r="CG52" i="34" s="1"/>
  <c r="CF46" i="34"/>
  <c r="CF52" i="34" s="1"/>
  <c r="CE46" i="34"/>
  <c r="CE52" i="34" s="1"/>
  <c r="CD46" i="34"/>
  <c r="CD52" i="34" s="1"/>
  <c r="CC46" i="34"/>
  <c r="CC52" i="34" s="1"/>
  <c r="CB46" i="34"/>
  <c r="CB52" i="34" s="1"/>
  <c r="CA46" i="34"/>
  <c r="CA52" i="34" s="1"/>
  <c r="BZ46" i="34"/>
  <c r="BZ52" i="34" s="1"/>
  <c r="BY46" i="34"/>
  <c r="BY52" i="34" s="1"/>
  <c r="BX46" i="34"/>
  <c r="BX52" i="34" s="1"/>
  <c r="BW46" i="34"/>
  <c r="BW52" i="34" s="1"/>
  <c r="BV46" i="34"/>
  <c r="BV52" i="34" s="1"/>
  <c r="BU46" i="34"/>
  <c r="BU52" i="34" s="1"/>
  <c r="BT46" i="34"/>
  <c r="BT52" i="34" s="1"/>
  <c r="BS46" i="34"/>
  <c r="BS52" i="34" s="1"/>
  <c r="BR46" i="34"/>
  <c r="BR52" i="34" s="1"/>
  <c r="BQ46" i="34"/>
  <c r="BQ52" i="34" s="1"/>
  <c r="BP46" i="34"/>
  <c r="BP52" i="34" s="1"/>
  <c r="BO46" i="34"/>
  <c r="BO52" i="34" s="1"/>
  <c r="BN46" i="34"/>
  <c r="BN52" i="34" s="1"/>
  <c r="BM46" i="34"/>
  <c r="BM52" i="34" s="1"/>
  <c r="BL46" i="34"/>
  <c r="BL52" i="34" s="1"/>
  <c r="BK46" i="34"/>
  <c r="BK52" i="34" s="1"/>
  <c r="BJ46" i="34"/>
  <c r="BJ52" i="34" s="1"/>
  <c r="BI46" i="34"/>
  <c r="BI52" i="34" s="1"/>
  <c r="BH46" i="34"/>
  <c r="BH52" i="34" s="1"/>
  <c r="BG46" i="34"/>
  <c r="BG52" i="34" s="1"/>
  <c r="BF46" i="34"/>
  <c r="BF52" i="34" s="1"/>
  <c r="BE46" i="34"/>
  <c r="BE52" i="34" s="1"/>
  <c r="BD46" i="34"/>
  <c r="BD52" i="34" s="1"/>
  <c r="BC46" i="34"/>
  <c r="BC52" i="34" s="1"/>
  <c r="BB46" i="34"/>
  <c r="BB52" i="34" s="1"/>
  <c r="BA46" i="34"/>
  <c r="BA52" i="34" s="1"/>
  <c r="AZ46" i="34"/>
  <c r="AZ52" i="34" s="1"/>
  <c r="AY46" i="34"/>
  <c r="AY52" i="34" s="1"/>
  <c r="AX46" i="34"/>
  <c r="AX52" i="34" s="1"/>
  <c r="AW46" i="34"/>
  <c r="AW52" i="34" s="1"/>
  <c r="AV46" i="34"/>
  <c r="AV52" i="34" s="1"/>
  <c r="AU46" i="34"/>
  <c r="AU52" i="34" s="1"/>
  <c r="AT46" i="34"/>
  <c r="AT52" i="34" s="1"/>
  <c r="AS46" i="34"/>
  <c r="AS52" i="34" s="1"/>
  <c r="AR46" i="34"/>
  <c r="AR52" i="34" s="1"/>
  <c r="AQ46" i="34"/>
  <c r="AQ52" i="34" s="1"/>
  <c r="AP46" i="34"/>
  <c r="AP52" i="34" s="1"/>
  <c r="AO46" i="34"/>
  <c r="AO52" i="34" s="1"/>
  <c r="AN46" i="34"/>
  <c r="AN52" i="34" s="1"/>
  <c r="AM46" i="34"/>
  <c r="AM52" i="34" s="1"/>
  <c r="AL46" i="34"/>
  <c r="AL52" i="34" s="1"/>
  <c r="AK46" i="34"/>
  <c r="AK52" i="34" s="1"/>
  <c r="AJ46" i="34"/>
  <c r="AJ52" i="34" s="1"/>
  <c r="AI46" i="34"/>
  <c r="AI52" i="34" s="1"/>
  <c r="AH46" i="34"/>
  <c r="AH52" i="34" s="1"/>
  <c r="AG46" i="34"/>
  <c r="AG52" i="34" s="1"/>
  <c r="AF46" i="34"/>
  <c r="AF52" i="34" s="1"/>
  <c r="AE46" i="34"/>
  <c r="AE52" i="34" s="1"/>
  <c r="AD46" i="34"/>
  <c r="AD52" i="34" s="1"/>
  <c r="AC46" i="34"/>
  <c r="AC52" i="34" s="1"/>
  <c r="AB46" i="34"/>
  <c r="AB52" i="34" s="1"/>
  <c r="AA46" i="34"/>
  <c r="AA52" i="34" s="1"/>
  <c r="Z46" i="34"/>
  <c r="Z52" i="34" s="1"/>
  <c r="Y46" i="34"/>
  <c r="Y52" i="34" s="1"/>
  <c r="X46" i="34"/>
  <c r="X52" i="34" s="1"/>
  <c r="W46" i="34"/>
  <c r="W52" i="34" s="1"/>
  <c r="V46" i="34"/>
  <c r="V52" i="34" s="1"/>
  <c r="U46" i="34"/>
  <c r="U52" i="34" s="1"/>
  <c r="T46" i="34"/>
  <c r="T52" i="34" s="1"/>
  <c r="S46" i="34"/>
  <c r="S52" i="34" s="1"/>
  <c r="R46" i="34"/>
  <c r="R52" i="34" s="1"/>
  <c r="Q46" i="34"/>
  <c r="Q52" i="34" s="1"/>
  <c r="P46" i="34"/>
  <c r="P52" i="34" s="1"/>
  <c r="O46" i="34"/>
  <c r="O52" i="34" s="1"/>
  <c r="N46" i="34"/>
  <c r="N52" i="34" s="1"/>
  <c r="M46" i="34"/>
  <c r="M52" i="34" s="1"/>
  <c r="L46" i="34"/>
  <c r="L52" i="34" s="1"/>
  <c r="K46" i="34"/>
  <c r="K52" i="34" s="1"/>
  <c r="J46" i="34"/>
  <c r="J52" i="34" s="1"/>
  <c r="I46" i="34"/>
  <c r="I52" i="34" s="1"/>
  <c r="H46" i="34"/>
  <c r="H52" i="34" s="1"/>
  <c r="G46" i="34"/>
  <c r="G52" i="34" s="1"/>
  <c r="F46" i="34"/>
  <c r="F52" i="34" s="1"/>
  <c r="E46" i="34"/>
  <c r="E52" i="34" s="1"/>
  <c r="D46" i="34"/>
  <c r="D52" i="34" s="1"/>
  <c r="C46" i="34"/>
  <c r="C52" i="34" s="1"/>
  <c r="B46" i="34"/>
  <c r="B52" i="34" s="1"/>
  <c r="E304" i="24"/>
  <c r="E303" i="24"/>
  <c r="Q156" i="35" l="1"/>
  <c r="N36" i="35"/>
  <c r="N73" i="35"/>
  <c r="K65" i="35"/>
  <c r="Q65" i="35"/>
  <c r="N65" i="35"/>
  <c r="K121" i="35"/>
  <c r="K137" i="35"/>
  <c r="N68" i="35"/>
  <c r="Q92" i="35"/>
  <c r="N137" i="35"/>
  <c r="N41" i="35"/>
  <c r="Q31" i="35"/>
  <c r="N31" i="35"/>
  <c r="Q183" i="35"/>
  <c r="N183" i="35"/>
  <c r="K183" i="35"/>
  <c r="N148" i="35"/>
  <c r="K81" i="35"/>
  <c r="Q84" i="35"/>
  <c r="N124" i="35"/>
  <c r="K145" i="35"/>
  <c r="Q148" i="35"/>
  <c r="N186" i="35"/>
  <c r="N81" i="35"/>
  <c r="Q124" i="35"/>
  <c r="N145" i="35"/>
  <c r="K113" i="35"/>
  <c r="N57" i="35"/>
  <c r="N84" i="35"/>
  <c r="N113" i="35"/>
  <c r="K73" i="35"/>
  <c r="K57" i="35"/>
  <c r="N25" i="35"/>
  <c r="K31" i="35"/>
  <c r="Q36" i="35"/>
  <c r="K41" i="35"/>
  <c r="N92" i="35"/>
  <c r="N132" i="35"/>
  <c r="N156" i="35"/>
  <c r="Q21" i="35"/>
  <c r="N21" i="35"/>
  <c r="K21" i="35"/>
  <c r="Q12" i="35"/>
  <c r="K9" i="35"/>
  <c r="Q9" i="35"/>
  <c r="N9" i="35"/>
  <c r="N7" i="35"/>
  <c r="Q7" i="35"/>
  <c r="Q139" i="35"/>
  <c r="N139" i="35"/>
  <c r="K139" i="35"/>
  <c r="Q123" i="35"/>
  <c r="N123" i="35"/>
  <c r="K123" i="35"/>
  <c r="Q67" i="35"/>
  <c r="N67" i="35"/>
  <c r="K67" i="35"/>
  <c r="Q10" i="35"/>
  <c r="K10" i="35"/>
  <c r="N10" i="35"/>
  <c r="Q23" i="35"/>
  <c r="N23" i="35"/>
  <c r="K23" i="35"/>
  <c r="Q91" i="35"/>
  <c r="N91" i="35"/>
  <c r="K91" i="35"/>
  <c r="Q115" i="35"/>
  <c r="N115" i="35"/>
  <c r="K115" i="35"/>
  <c r="Q131" i="35"/>
  <c r="N131" i="35"/>
  <c r="K131" i="35"/>
  <c r="Q155" i="35"/>
  <c r="N155" i="35"/>
  <c r="K155" i="35"/>
  <c r="Q11" i="35"/>
  <c r="N11" i="35"/>
  <c r="K11" i="35"/>
  <c r="Q8" i="35"/>
  <c r="N8" i="35"/>
  <c r="K8" i="35"/>
  <c r="Q185" i="35"/>
  <c r="N185" i="35"/>
  <c r="K185" i="35"/>
  <c r="Q96" i="35"/>
  <c r="N96" i="35"/>
  <c r="K96" i="35"/>
  <c r="K6" i="35"/>
  <c r="Q37" i="35"/>
  <c r="N37" i="35"/>
  <c r="K37" i="35"/>
  <c r="Q48" i="35"/>
  <c r="N48" i="35"/>
  <c r="K48" i="35"/>
  <c r="N119" i="35"/>
  <c r="K119" i="35"/>
  <c r="E191" i="35"/>
  <c r="N6" i="35"/>
  <c r="K13" i="35"/>
  <c r="N16" i="35"/>
  <c r="Q44" i="35"/>
  <c r="N52" i="35"/>
  <c r="Q56" i="35"/>
  <c r="N56" i="35"/>
  <c r="K56" i="35"/>
  <c r="N60" i="35"/>
  <c r="Q64" i="35"/>
  <c r="N64" i="35"/>
  <c r="K64" i="35"/>
  <c r="Q78" i="35"/>
  <c r="N78" i="35"/>
  <c r="N89" i="35"/>
  <c r="Q93" i="35"/>
  <c r="N93" i="35"/>
  <c r="K93" i="35"/>
  <c r="K97" i="35"/>
  <c r="Q100" i="35"/>
  <c r="N108" i="35"/>
  <c r="Q112" i="35"/>
  <c r="N112" i="35"/>
  <c r="K112" i="35"/>
  <c r="Q119" i="35"/>
  <c r="N127" i="35"/>
  <c r="K127" i="35"/>
  <c r="Q142" i="35"/>
  <c r="N142" i="35"/>
  <c r="N153" i="35"/>
  <c r="Q157" i="35"/>
  <c r="N157" i="35"/>
  <c r="K157" i="35"/>
  <c r="N178" i="35"/>
  <c r="Q182" i="35"/>
  <c r="N182" i="35"/>
  <c r="K182" i="35"/>
  <c r="Q59" i="35"/>
  <c r="N59" i="35"/>
  <c r="K59" i="35"/>
  <c r="N111" i="35"/>
  <c r="K111" i="35"/>
  <c r="Q27" i="35"/>
  <c r="N27" i="35"/>
  <c r="Q85" i="35"/>
  <c r="N85" i="35"/>
  <c r="K85" i="35"/>
  <c r="N100" i="35"/>
  <c r="Q111" i="35"/>
  <c r="Q134" i="35"/>
  <c r="N134" i="35"/>
  <c r="K153" i="35"/>
  <c r="F5" i="35"/>
  <c r="N13" i="35"/>
  <c r="Q16" i="35"/>
  <c r="Q20" i="35"/>
  <c r="N20" i="35"/>
  <c r="K20" i="35"/>
  <c r="N28" i="35"/>
  <c r="K28" i="35"/>
  <c r="Q38" i="35"/>
  <c r="N38" i="35"/>
  <c r="Q45" i="35"/>
  <c r="N45" i="35"/>
  <c r="K45" i="35"/>
  <c r="K49" i="35"/>
  <c r="Q52" i="35"/>
  <c r="Q60" i="35"/>
  <c r="N71" i="35"/>
  <c r="K71" i="35"/>
  <c r="K78" i="35"/>
  <c r="Q86" i="35"/>
  <c r="N86" i="35"/>
  <c r="N97" i="35"/>
  <c r="Q101" i="35"/>
  <c r="N101" i="35"/>
  <c r="K101" i="35"/>
  <c r="K105" i="35"/>
  <c r="Q108" i="35"/>
  <c r="N116" i="35"/>
  <c r="Q120" i="35"/>
  <c r="N120" i="35"/>
  <c r="K120" i="35"/>
  <c r="Q127" i="35"/>
  <c r="N135" i="35"/>
  <c r="K135" i="35"/>
  <c r="K142" i="35"/>
  <c r="Q150" i="35"/>
  <c r="N150" i="35"/>
  <c r="Q164" i="35"/>
  <c r="N164" i="35"/>
  <c r="K164" i="35"/>
  <c r="K175" i="35"/>
  <c r="Q178" i="35"/>
  <c r="N189" i="35"/>
  <c r="K189" i="35"/>
  <c r="N55" i="35"/>
  <c r="K55" i="35"/>
  <c r="N181" i="35"/>
  <c r="K181" i="35"/>
  <c r="N19" i="35"/>
  <c r="K19" i="35"/>
  <c r="N44" i="35"/>
  <c r="Q70" i="35"/>
  <c r="N70" i="35"/>
  <c r="K89" i="35"/>
  <c r="Q104" i="35"/>
  <c r="N104" i="35"/>
  <c r="K104" i="35"/>
  <c r="Q174" i="35"/>
  <c r="N174" i="35"/>
  <c r="K174" i="35"/>
  <c r="Q188" i="35"/>
  <c r="N188" i="35"/>
  <c r="Q17" i="35"/>
  <c r="N17" i="35"/>
  <c r="Q28" i="35"/>
  <c r="K38" i="35"/>
  <c r="N49" i="35"/>
  <c r="Q53" i="35"/>
  <c r="N53" i="35"/>
  <c r="K53" i="35"/>
  <c r="Q61" i="35"/>
  <c r="N61" i="35"/>
  <c r="K61" i="35"/>
  <c r="Q71" i="35"/>
  <c r="Q75" i="35"/>
  <c r="N75" i="35"/>
  <c r="K75" i="35"/>
  <c r="N79" i="35"/>
  <c r="K79" i="35"/>
  <c r="Q94" i="35"/>
  <c r="N94" i="35"/>
  <c r="N105" i="35"/>
  <c r="Q109" i="35"/>
  <c r="N109" i="35"/>
  <c r="K109" i="35"/>
  <c r="Q116" i="35"/>
  <c r="Q128" i="35"/>
  <c r="N128" i="35"/>
  <c r="K128" i="35"/>
  <c r="Q135" i="35"/>
  <c r="N143" i="35"/>
  <c r="K143" i="35"/>
  <c r="Q158" i="35"/>
  <c r="N158" i="35"/>
  <c r="N175" i="35"/>
  <c r="Q179" i="35"/>
  <c r="N179" i="35"/>
  <c r="K179" i="35"/>
  <c r="Q189" i="35"/>
  <c r="Q51" i="35"/>
  <c r="N51" i="35"/>
  <c r="K51" i="35"/>
  <c r="Q77" i="35"/>
  <c r="N77" i="35"/>
  <c r="K77" i="35"/>
  <c r="Q126" i="35"/>
  <c r="N126" i="35"/>
  <c r="Q160" i="35"/>
  <c r="N160" i="35"/>
  <c r="K160" i="35"/>
  <c r="Q177" i="35"/>
  <c r="N177" i="35"/>
  <c r="K177" i="35"/>
  <c r="Q29" i="35"/>
  <c r="N29" i="35"/>
  <c r="K29" i="35"/>
  <c r="N39" i="35"/>
  <c r="K39" i="35"/>
  <c r="Q46" i="35"/>
  <c r="N46" i="35"/>
  <c r="Q72" i="35"/>
  <c r="N72" i="35"/>
  <c r="K72" i="35"/>
  <c r="Q136" i="35"/>
  <c r="N136" i="35"/>
  <c r="K136" i="35"/>
  <c r="Q147" i="35"/>
  <c r="N147" i="35"/>
  <c r="K147" i="35"/>
  <c r="N151" i="35"/>
  <c r="K151" i="35"/>
  <c r="Q165" i="35"/>
  <c r="N165" i="35"/>
  <c r="K7" i="35"/>
  <c r="K12" i="35"/>
  <c r="Q25" i="35"/>
  <c r="Q39" i="35"/>
  <c r="K46" i="35"/>
  <c r="Q54" i="35"/>
  <c r="N54" i="35"/>
  <c r="Q58" i="35"/>
  <c r="N58" i="35"/>
  <c r="K58" i="35"/>
  <c r="Q62" i="35"/>
  <c r="N62" i="35"/>
  <c r="Q68" i="35"/>
  <c r="N76" i="35"/>
  <c r="Q80" i="35"/>
  <c r="N80" i="35"/>
  <c r="K80" i="35"/>
  <c r="N95" i="35"/>
  <c r="K95" i="35"/>
  <c r="Q110" i="35"/>
  <c r="N110" i="35"/>
  <c r="N121" i="35"/>
  <c r="Q125" i="35"/>
  <c r="N125" i="35"/>
  <c r="K125" i="35"/>
  <c r="K129" i="35"/>
  <c r="Q132" i="35"/>
  <c r="N140" i="35"/>
  <c r="Q144" i="35"/>
  <c r="N144" i="35"/>
  <c r="K144" i="35"/>
  <c r="Q151" i="35"/>
  <c r="N159" i="35"/>
  <c r="K159" i="35"/>
  <c r="K165" i="35"/>
  <c r="Q180" i="35"/>
  <c r="N180" i="35"/>
  <c r="Q186" i="35"/>
  <c r="N63" i="35"/>
  <c r="K63" i="35"/>
  <c r="Q107" i="35"/>
  <c r="N107" i="35"/>
  <c r="K107" i="35"/>
  <c r="Q141" i="35"/>
  <c r="N141" i="35"/>
  <c r="K141" i="35"/>
  <c r="Q14" i="35"/>
  <c r="N14" i="35"/>
  <c r="K14" i="35"/>
  <c r="Q34" i="35"/>
  <c r="N34" i="35"/>
  <c r="K34" i="35"/>
  <c r="Q83" i="35"/>
  <c r="N83" i="35"/>
  <c r="K83" i="35"/>
  <c r="N87" i="35"/>
  <c r="K87" i="35"/>
  <c r="Q102" i="35"/>
  <c r="N102" i="35"/>
  <c r="Q117" i="35"/>
  <c r="N117" i="35"/>
  <c r="K117" i="35"/>
  <c r="N15" i="35"/>
  <c r="K15" i="35"/>
  <c r="Q18" i="35"/>
  <c r="N18" i="35"/>
  <c r="Q26" i="35"/>
  <c r="N26" i="35"/>
  <c r="K26" i="35"/>
  <c r="Q40" i="35"/>
  <c r="N40" i="35"/>
  <c r="K40" i="35"/>
  <c r="Q43" i="35"/>
  <c r="N43" i="35"/>
  <c r="K43" i="35"/>
  <c r="N47" i="35"/>
  <c r="K47" i="35"/>
  <c r="Q69" i="35"/>
  <c r="N69" i="35"/>
  <c r="K69" i="35"/>
  <c r="Q76" i="35"/>
  <c r="Q88" i="35"/>
  <c r="N88" i="35"/>
  <c r="K88" i="35"/>
  <c r="Q99" i="35"/>
  <c r="N99" i="35"/>
  <c r="K99" i="35"/>
  <c r="N103" i="35"/>
  <c r="K103" i="35"/>
  <c r="Q118" i="35"/>
  <c r="N118" i="35"/>
  <c r="N129" i="35"/>
  <c r="Q133" i="35"/>
  <c r="N133" i="35"/>
  <c r="K133" i="35"/>
  <c r="Q140" i="35"/>
  <c r="Q152" i="35"/>
  <c r="N152" i="35"/>
  <c r="K152" i="35"/>
  <c r="Q163" i="35"/>
  <c r="N163" i="35"/>
  <c r="K163" i="35"/>
  <c r="N173" i="35"/>
  <c r="K173" i="35"/>
  <c r="Q187" i="35"/>
  <c r="N187" i="35"/>
  <c r="K187" i="35"/>
  <c r="K22" i="35"/>
  <c r="K32" i="35"/>
  <c r="K42" i="35"/>
  <c r="K50" i="35"/>
  <c r="K66" i="35"/>
  <c r="K74" i="35"/>
  <c r="K82" i="35"/>
  <c r="K90" i="35"/>
  <c r="K98" i="35"/>
  <c r="K106" i="35"/>
  <c r="K114" i="35"/>
  <c r="K122" i="35"/>
  <c r="K130" i="35"/>
  <c r="K138" i="35"/>
  <c r="K146" i="35"/>
  <c r="K154" i="35"/>
  <c r="K162" i="35"/>
  <c r="K176" i="35"/>
  <c r="K184" i="35"/>
  <c r="N22" i="35"/>
  <c r="N32" i="35"/>
  <c r="N42" i="35"/>
  <c r="N50" i="35"/>
  <c r="N66" i="35"/>
  <c r="N74" i="35"/>
  <c r="N82" i="35"/>
  <c r="N90" i="35"/>
  <c r="N98" i="35"/>
  <c r="N106" i="35"/>
  <c r="N114" i="35"/>
  <c r="N122" i="35"/>
  <c r="N130" i="35"/>
  <c r="N138" i="35"/>
  <c r="N146" i="35"/>
  <c r="N154" i="35"/>
  <c r="N162" i="35"/>
  <c r="N176" i="35"/>
  <c r="N184" i="35"/>
  <c r="F51" i="34"/>
  <c r="N51" i="34"/>
  <c r="V51" i="34"/>
  <c r="AD51" i="34"/>
  <c r="AL51" i="34"/>
  <c r="CH51" i="34"/>
  <c r="BS51" i="34"/>
  <c r="CA51" i="34"/>
  <c r="CU51" i="34"/>
  <c r="DD51" i="34"/>
  <c r="DV51" i="34"/>
  <c r="EB51" i="34"/>
  <c r="EW51" i="34"/>
  <c r="FD51" i="34"/>
  <c r="FL51" i="34"/>
  <c r="FS51" i="34"/>
  <c r="GA51" i="34"/>
  <c r="GH51" i="34"/>
  <c r="GN51" i="34"/>
  <c r="HA51" i="34"/>
  <c r="HL51" i="34"/>
  <c r="HX51" i="34"/>
  <c r="ID51" i="34"/>
  <c r="IO51" i="34"/>
  <c r="JB51" i="34"/>
  <c r="JM51" i="34"/>
  <c r="JU51" i="34"/>
  <c r="AR51" i="34"/>
  <c r="AG51" i="34"/>
  <c r="BM51" i="34"/>
  <c r="AQ51" i="34"/>
  <c r="AY51" i="34"/>
  <c r="BG51" i="34"/>
  <c r="AX51" i="34"/>
  <c r="BF51" i="34"/>
  <c r="BN51" i="34"/>
  <c r="BT51" i="34"/>
  <c r="CB51" i="34"/>
  <c r="CI51" i="34"/>
  <c r="CP51" i="34"/>
  <c r="CY51" i="34"/>
  <c r="DE51" i="34"/>
  <c r="DM51" i="34"/>
  <c r="DQ51" i="34"/>
  <c r="DW51" i="34"/>
  <c r="EC51" i="34"/>
  <c r="EJ51" i="34"/>
  <c r="EX51" i="34"/>
  <c r="FE51" i="34"/>
  <c r="FM51" i="34"/>
  <c r="FT51" i="34"/>
  <c r="GB51" i="34"/>
  <c r="GO51" i="34"/>
  <c r="GU51" i="34"/>
  <c r="HR51" i="34"/>
  <c r="IE51" i="34"/>
  <c r="II51" i="34"/>
  <c r="IP51" i="34"/>
  <c r="IU51" i="34"/>
  <c r="JG51" i="34"/>
  <c r="JN51" i="34"/>
  <c r="JV51" i="34"/>
  <c r="AK51" i="34"/>
  <c r="FF51" i="34"/>
  <c r="FU51" i="34"/>
  <c r="GI51" i="34"/>
  <c r="GV51" i="34"/>
  <c r="HG51" i="34"/>
  <c r="HS51" i="34"/>
  <c r="AE51" i="34"/>
  <c r="P51" i="34"/>
  <c r="X51" i="34"/>
  <c r="AN51" i="34"/>
  <c r="AT51" i="34"/>
  <c r="BB51" i="34"/>
  <c r="BJ51" i="34"/>
  <c r="BW51" i="34"/>
  <c r="CL51" i="34"/>
  <c r="CS51" i="34"/>
  <c r="CW51" i="34"/>
  <c r="DJ51" i="34"/>
  <c r="DO51" i="34"/>
  <c r="EF51" i="34"/>
  <c r="EM51" i="34"/>
  <c r="ES51" i="34"/>
  <c r="FA51" i="34"/>
  <c r="FH51" i="34"/>
  <c r="FP51" i="34"/>
  <c r="FW51" i="34"/>
  <c r="GE51" i="34"/>
  <c r="GK51" i="34"/>
  <c r="GR51" i="34"/>
  <c r="GX51" i="34"/>
  <c r="HD51" i="34"/>
  <c r="HN51" i="34"/>
  <c r="HU51" i="34"/>
  <c r="IA51" i="34"/>
  <c r="IF51" i="34"/>
  <c r="IK51" i="34"/>
  <c r="IR51" i="34"/>
  <c r="IX51" i="34"/>
  <c r="JE51" i="34"/>
  <c r="JI51" i="34"/>
  <c r="JQ51" i="34"/>
  <c r="I51" i="34"/>
  <c r="C51" i="34"/>
  <c r="K51" i="34"/>
  <c r="CT51" i="34"/>
  <c r="DS51" i="34"/>
  <c r="GL51" i="34"/>
  <c r="AB51" i="34"/>
  <c r="AI51" i="34"/>
  <c r="AV51" i="34"/>
  <c r="BD51" i="34"/>
  <c r="BQ51" i="34"/>
  <c r="BY51" i="34"/>
  <c r="CF51" i="34"/>
  <c r="CN51" i="34"/>
  <c r="DB51" i="34"/>
  <c r="DK51" i="34"/>
  <c r="DT51" i="34"/>
  <c r="DZ51" i="34"/>
  <c r="EH51" i="34"/>
  <c r="EO51" i="34"/>
  <c r="EU51" i="34"/>
  <c r="FJ51" i="34"/>
  <c r="FR51" i="34"/>
  <c r="FY51" i="34"/>
  <c r="GG51" i="34"/>
  <c r="GT51" i="34"/>
  <c r="GZ51" i="34"/>
  <c r="HJ51" i="34"/>
  <c r="HP51" i="34"/>
  <c r="HW51" i="34"/>
  <c r="IC51" i="34"/>
  <c r="IM51" i="34"/>
  <c r="IZ51" i="34"/>
  <c r="JK51" i="34"/>
  <c r="JS51" i="34"/>
  <c r="U51" i="34"/>
  <c r="Z51" i="34"/>
  <c r="AF51" i="34"/>
  <c r="BA51" i="34"/>
  <c r="BI51" i="34"/>
  <c r="BV51" i="34"/>
  <c r="CD51" i="34"/>
  <c r="CK51" i="34"/>
  <c r="CR51" i="34"/>
  <c r="DA51" i="34"/>
  <c r="DF51" i="34"/>
  <c r="DN51" i="34"/>
  <c r="DR51" i="34"/>
  <c r="EE51" i="34"/>
  <c r="EL51" i="34"/>
  <c r="ER51" i="34"/>
  <c r="EZ51" i="34"/>
  <c r="FG51" i="34"/>
  <c r="FO51" i="34"/>
  <c r="FV51" i="34"/>
  <c r="GD51" i="34"/>
  <c r="GJ51" i="34"/>
  <c r="GQ51" i="34"/>
  <c r="GW51" i="34"/>
  <c r="HC51" i="34"/>
  <c r="HH51" i="34"/>
  <c r="HT51" i="34"/>
  <c r="HZ51" i="34"/>
  <c r="IW51" i="34"/>
  <c r="JD51" i="34"/>
  <c r="JP51" i="34"/>
  <c r="G51" i="34"/>
  <c r="O51" i="34"/>
  <c r="B51" i="34"/>
  <c r="J51" i="34"/>
  <c r="AA51" i="34"/>
  <c r="AH51" i="34"/>
  <c r="AO51" i="34"/>
  <c r="AU51" i="34"/>
  <c r="BC51" i="34"/>
  <c r="BK51" i="34"/>
  <c r="BP51" i="34"/>
  <c r="BX51" i="34"/>
  <c r="CE51" i="34"/>
  <c r="CM51" i="34"/>
  <c r="DG51" i="34"/>
  <c r="DY51" i="34"/>
  <c r="EG51" i="34"/>
  <c r="EN51" i="34"/>
  <c r="ET51" i="34"/>
  <c r="FB51" i="34"/>
  <c r="FI51" i="34"/>
  <c r="FQ51" i="34"/>
  <c r="FX51" i="34"/>
  <c r="GF51" i="34"/>
  <c r="GS51" i="34"/>
  <c r="GY51" i="34"/>
  <c r="HE51" i="34"/>
  <c r="HI51" i="34"/>
  <c r="HO51" i="34"/>
  <c r="HV51" i="34"/>
  <c r="IB51" i="34"/>
  <c r="IG51" i="34"/>
  <c r="IL51" i="34"/>
  <c r="IS51" i="34"/>
  <c r="IY51" i="34"/>
  <c r="JF51" i="34"/>
  <c r="JJ51" i="34"/>
  <c r="JR51" i="34"/>
  <c r="JX51" i="34"/>
  <c r="D51" i="34"/>
  <c r="L51" i="34"/>
  <c r="H51" i="34"/>
  <c r="R51" i="34"/>
  <c r="T51" i="34"/>
  <c r="Y51" i="34"/>
  <c r="AM51" i="34"/>
  <c r="AS51" i="34"/>
  <c r="AZ51" i="34"/>
  <c r="BH51" i="34"/>
  <c r="BO51" i="34"/>
  <c r="BU51" i="34"/>
  <c r="CC51" i="34"/>
  <c r="CJ51" i="34"/>
  <c r="CQ51" i="34"/>
  <c r="CV51" i="34"/>
  <c r="CZ51" i="34"/>
  <c r="DI51" i="34"/>
  <c r="DX51" i="34"/>
  <c r="ED51" i="34"/>
  <c r="EK51" i="34"/>
  <c r="EQ51" i="34"/>
  <c r="EY51" i="34"/>
  <c r="FN51" i="34"/>
  <c r="GC51" i="34"/>
  <c r="GP51" i="34"/>
  <c r="HB51" i="34"/>
  <c r="HM51" i="34"/>
  <c r="HY51" i="34"/>
  <c r="IJ51" i="34"/>
  <c r="IQ51" i="34"/>
  <c r="IV51" i="34"/>
  <c r="JC51" i="34"/>
  <c r="JH51" i="34"/>
  <c r="JO51" i="34"/>
  <c r="JW51" i="34"/>
  <c r="E51" i="34"/>
  <c r="M51" i="34"/>
  <c r="Q51" i="34"/>
  <c r="S51" i="34"/>
  <c r="W51" i="34"/>
  <c r="AC51" i="34"/>
  <c r="AJ51" i="34"/>
  <c r="AP51" i="34"/>
  <c r="AW51" i="34"/>
  <c r="BE51" i="34"/>
  <c r="BL51" i="34"/>
  <c r="BR51" i="34"/>
  <c r="BZ51" i="34"/>
  <c r="CG51" i="34"/>
  <c r="CO51" i="34"/>
  <c r="CX51" i="34"/>
  <c r="DC51" i="34"/>
  <c r="DH51" i="34"/>
  <c r="DL51" i="34"/>
  <c r="DP51" i="34"/>
  <c r="DU51" i="34"/>
  <c r="EA51" i="34"/>
  <c r="EI51" i="34"/>
  <c r="EP51" i="34"/>
  <c r="EV51" i="34"/>
  <c r="FC51" i="34"/>
  <c r="FK51" i="34"/>
  <c r="FZ51" i="34"/>
  <c r="GM51" i="34"/>
  <c r="HF51" i="34"/>
  <c r="HK51" i="34"/>
  <c r="HQ51" i="34"/>
  <c r="IH51" i="34"/>
  <c r="IN51" i="34"/>
  <c r="IT51" i="34"/>
  <c r="JA51" i="34"/>
  <c r="JL51" i="34"/>
  <c r="JT51" i="34"/>
  <c r="JY51" i="34"/>
  <c r="FJ52" i="4" l="1"/>
  <c r="N5" i="35"/>
  <c r="N191" i="35" s="1"/>
  <c r="Q5" i="35"/>
  <c r="Q191" i="35" s="1"/>
  <c r="K5" i="35"/>
  <c r="K191" i="35" s="1"/>
  <c r="M73" i="20"/>
  <c r="N73" i="20" s="1"/>
  <c r="M282" i="20"/>
  <c r="N282" i="20" s="1"/>
  <c r="M301" i="20"/>
  <c r="N301" i="20" s="1"/>
  <c r="L301" i="20" l="1"/>
  <c r="L282" i="20"/>
  <c r="L73" i="20"/>
  <c r="K142" i="20"/>
  <c r="E22" i="1" l="1"/>
  <c r="D16" i="20" s="1"/>
  <c r="K137" i="20" l="1"/>
  <c r="E266" i="1" l="1"/>
  <c r="E268" i="1" l="1"/>
  <c r="JM52" i="4" l="1"/>
  <c r="JO52" i="4" l="1"/>
  <c r="M137" i="20"/>
  <c r="N137" i="20" s="1"/>
  <c r="M142" i="20"/>
  <c r="N142" i="20" s="1"/>
  <c r="FT52" i="4"/>
  <c r="FV52" i="4"/>
  <c r="IQ52" i="4"/>
  <c r="L137" i="20"/>
  <c r="L142" i="20" l="1"/>
  <c r="AU303" i="24"/>
  <c r="F304" i="24"/>
  <c r="F303" i="24"/>
  <c r="A371" i="1" l="1"/>
  <c r="A304" i="20"/>
  <c r="E308" i="1" l="1"/>
  <c r="E276" i="1" l="1"/>
  <c r="E275" i="1" l="1"/>
  <c r="E273" i="1" l="1"/>
  <c r="E225" i="1" l="1"/>
  <c r="D143" i="6" l="1"/>
  <c r="E143" i="6"/>
  <c r="F143" i="6"/>
  <c r="G143" i="6"/>
  <c r="H143" i="6"/>
  <c r="I143" i="6"/>
  <c r="D142" i="6"/>
  <c r="E142" i="6"/>
  <c r="F142" i="6"/>
  <c r="G142" i="6"/>
  <c r="H142" i="6"/>
  <c r="I142" i="6"/>
  <c r="D141" i="6"/>
  <c r="E141" i="6"/>
  <c r="F141" i="6"/>
  <c r="G141" i="6"/>
  <c r="H141" i="6"/>
  <c r="I141" i="6"/>
  <c r="D140" i="6"/>
  <c r="E140" i="6"/>
  <c r="F140" i="6"/>
  <c r="G140" i="6"/>
  <c r="H140" i="6"/>
  <c r="I140" i="6"/>
  <c r="D139" i="6"/>
  <c r="E139" i="6"/>
  <c r="F139" i="6"/>
  <c r="G139" i="6"/>
  <c r="H139" i="6"/>
  <c r="I139" i="6"/>
  <c r="D138" i="6"/>
  <c r="E138" i="6"/>
  <c r="F138" i="6"/>
  <c r="G138" i="6"/>
  <c r="H138" i="6"/>
  <c r="I138" i="6"/>
  <c r="D137" i="6"/>
  <c r="E137" i="6"/>
  <c r="F137" i="6"/>
  <c r="G137" i="6"/>
  <c r="H137" i="6"/>
  <c r="I137" i="6"/>
  <c r="I136" i="6"/>
  <c r="H136" i="6"/>
  <c r="G136" i="6"/>
  <c r="F136" i="6"/>
  <c r="E136" i="6"/>
  <c r="D136" i="6"/>
  <c r="B136" i="6"/>
  <c r="D135" i="6"/>
  <c r="E135" i="6"/>
  <c r="F135" i="6"/>
  <c r="G135" i="6"/>
  <c r="H135" i="6"/>
  <c r="I135" i="6"/>
  <c r="D134" i="6"/>
  <c r="E134" i="6"/>
  <c r="F134" i="6"/>
  <c r="G134" i="6"/>
  <c r="H134" i="6"/>
  <c r="I134" i="6"/>
  <c r="D133" i="6"/>
  <c r="E133" i="6"/>
  <c r="F133" i="6"/>
  <c r="G133" i="6"/>
  <c r="H133" i="6"/>
  <c r="I133" i="6"/>
  <c r="D132" i="6"/>
  <c r="E132" i="6"/>
  <c r="F132" i="6"/>
  <c r="G132" i="6"/>
  <c r="H132" i="6"/>
  <c r="I132" i="6"/>
  <c r="D131" i="6"/>
  <c r="E131" i="6"/>
  <c r="F131" i="6"/>
  <c r="G131" i="6"/>
  <c r="H131" i="6"/>
  <c r="I131" i="6"/>
  <c r="D130" i="6"/>
  <c r="E130" i="6"/>
  <c r="F130" i="6"/>
  <c r="G130" i="6"/>
  <c r="H130" i="6"/>
  <c r="I130" i="6"/>
  <c r="I129" i="6"/>
  <c r="H129" i="6"/>
  <c r="G129" i="6"/>
  <c r="F129" i="6"/>
  <c r="E129" i="6"/>
  <c r="D129" i="6"/>
  <c r="B129" i="6"/>
  <c r="I128" i="6"/>
  <c r="H128" i="6"/>
  <c r="G128" i="6"/>
  <c r="F128" i="6"/>
  <c r="E128" i="6"/>
  <c r="D128" i="6"/>
  <c r="B128" i="6"/>
  <c r="I127" i="6"/>
  <c r="H127" i="6"/>
  <c r="G127" i="6"/>
  <c r="F127" i="6"/>
  <c r="E127" i="6"/>
  <c r="D127" i="6"/>
  <c r="B127" i="6"/>
  <c r="I126" i="6"/>
  <c r="H126" i="6"/>
  <c r="G126" i="6"/>
  <c r="F126" i="6"/>
  <c r="E126" i="6"/>
  <c r="D126" i="6"/>
  <c r="B126" i="6"/>
  <c r="D125" i="6"/>
  <c r="E125" i="6"/>
  <c r="F125" i="6"/>
  <c r="G125" i="6"/>
  <c r="H125" i="6"/>
  <c r="I125" i="6"/>
  <c r="I124" i="6"/>
  <c r="H124" i="6"/>
  <c r="G124" i="6"/>
  <c r="F124" i="6"/>
  <c r="E124" i="6"/>
  <c r="D124" i="6"/>
  <c r="B124" i="6"/>
  <c r="I123" i="6"/>
  <c r="H123" i="6"/>
  <c r="G123" i="6"/>
  <c r="F123" i="6"/>
  <c r="E123" i="6"/>
  <c r="D123" i="6"/>
  <c r="B123" i="6"/>
  <c r="D122" i="6"/>
  <c r="E122" i="6"/>
  <c r="F122" i="6"/>
  <c r="G122" i="6"/>
  <c r="H122" i="6"/>
  <c r="I122" i="6"/>
  <c r="F121" i="6"/>
  <c r="I121" i="6"/>
  <c r="H121" i="6"/>
  <c r="G121" i="6"/>
  <c r="E121" i="6"/>
  <c r="D121" i="6"/>
  <c r="B121" i="6"/>
  <c r="I120" i="6"/>
  <c r="H120" i="6"/>
  <c r="G120" i="6"/>
  <c r="F120" i="6"/>
  <c r="E120" i="6"/>
  <c r="D120" i="6"/>
  <c r="B120" i="6"/>
  <c r="I119" i="6"/>
  <c r="H119" i="6"/>
  <c r="G119" i="6"/>
  <c r="F119" i="6"/>
  <c r="E119" i="6"/>
  <c r="D119" i="6"/>
  <c r="B119" i="6"/>
  <c r="I118" i="6"/>
  <c r="H118" i="6"/>
  <c r="G118" i="6"/>
  <c r="F118" i="6"/>
  <c r="E118" i="6"/>
  <c r="D118" i="6"/>
  <c r="B118" i="6"/>
  <c r="I117" i="6"/>
  <c r="H117" i="6"/>
  <c r="G117" i="6"/>
  <c r="F117" i="6"/>
  <c r="E117" i="6"/>
  <c r="D117" i="6"/>
  <c r="B117" i="6"/>
  <c r="I116" i="6"/>
  <c r="H116" i="6"/>
  <c r="G116" i="6"/>
  <c r="F116" i="6"/>
  <c r="E116" i="6"/>
  <c r="D116" i="6"/>
  <c r="B116" i="6"/>
  <c r="D115" i="6"/>
  <c r="E115" i="6"/>
  <c r="F115" i="6"/>
  <c r="G115" i="6"/>
  <c r="H115" i="6"/>
  <c r="I115" i="6"/>
  <c r="D114" i="6"/>
  <c r="E114" i="6"/>
  <c r="F114" i="6"/>
  <c r="G114" i="6"/>
  <c r="H114" i="6"/>
  <c r="I114" i="6"/>
  <c r="D113" i="6"/>
  <c r="E113" i="6"/>
  <c r="F113" i="6"/>
  <c r="G113" i="6"/>
  <c r="H113" i="6"/>
  <c r="I113" i="6"/>
  <c r="I112" i="6"/>
  <c r="H112" i="6"/>
  <c r="G112" i="6"/>
  <c r="F112" i="6"/>
  <c r="E112" i="6"/>
  <c r="D112" i="6"/>
  <c r="B112" i="6"/>
  <c r="D111" i="6"/>
  <c r="E111" i="6"/>
  <c r="F111" i="6"/>
  <c r="G111" i="6"/>
  <c r="H111" i="6"/>
  <c r="I111" i="6"/>
  <c r="D110" i="6"/>
  <c r="E110" i="6"/>
  <c r="F110" i="6"/>
  <c r="G110" i="6"/>
  <c r="H110" i="6"/>
  <c r="I110" i="6"/>
  <c r="D109" i="6"/>
  <c r="E109" i="6"/>
  <c r="F109" i="6"/>
  <c r="G109" i="6"/>
  <c r="H109" i="6"/>
  <c r="I109" i="6"/>
  <c r="I108" i="6"/>
  <c r="H108" i="6"/>
  <c r="G108" i="6"/>
  <c r="F108" i="6"/>
  <c r="E108" i="6"/>
  <c r="D108" i="6"/>
  <c r="B108" i="6"/>
  <c r="I107" i="6"/>
  <c r="H107" i="6"/>
  <c r="G107" i="6"/>
  <c r="F107" i="6"/>
  <c r="E107" i="6"/>
  <c r="D107" i="6"/>
  <c r="B107" i="6"/>
  <c r="I106" i="6" l="1"/>
  <c r="H106" i="6"/>
  <c r="G106" i="6"/>
  <c r="F106" i="6"/>
  <c r="E106" i="6"/>
  <c r="D106" i="6"/>
  <c r="B106" i="6"/>
  <c r="I105" i="6"/>
  <c r="H105" i="6"/>
  <c r="G105" i="6"/>
  <c r="F105" i="6"/>
  <c r="E105" i="6"/>
  <c r="D105" i="6"/>
  <c r="B105" i="6"/>
  <c r="I104" i="6"/>
  <c r="H104" i="6"/>
  <c r="G104" i="6"/>
  <c r="F104" i="6"/>
  <c r="E104" i="6"/>
  <c r="D104" i="6"/>
  <c r="B104" i="6"/>
  <c r="D103" i="6"/>
  <c r="E103" i="6"/>
  <c r="F103" i="6"/>
  <c r="G103" i="6"/>
  <c r="H103" i="6"/>
  <c r="I103" i="6"/>
  <c r="D102" i="6"/>
  <c r="E102" i="6"/>
  <c r="F102" i="6"/>
  <c r="G102" i="6"/>
  <c r="H102" i="6"/>
  <c r="I102" i="6"/>
  <c r="D101" i="6"/>
  <c r="E101" i="6"/>
  <c r="F101" i="6"/>
  <c r="G101" i="6"/>
  <c r="H101" i="6"/>
  <c r="I101" i="6"/>
  <c r="I100" i="6"/>
  <c r="H100" i="6"/>
  <c r="G100" i="6"/>
  <c r="F100" i="6"/>
  <c r="E100" i="6"/>
  <c r="D100" i="6"/>
  <c r="B100" i="6"/>
  <c r="D99" i="6"/>
  <c r="E99" i="6"/>
  <c r="F99" i="6"/>
  <c r="G99" i="6"/>
  <c r="H99" i="6"/>
  <c r="I99" i="6"/>
  <c r="D98" i="6"/>
  <c r="E98" i="6"/>
  <c r="F98" i="6"/>
  <c r="G98" i="6"/>
  <c r="H98" i="6"/>
  <c r="I98" i="6"/>
  <c r="D97" i="6"/>
  <c r="E97" i="6"/>
  <c r="F97" i="6"/>
  <c r="G97" i="6"/>
  <c r="H97" i="6"/>
  <c r="I97" i="6"/>
  <c r="D96" i="6"/>
  <c r="E96" i="6"/>
  <c r="F96" i="6"/>
  <c r="G96" i="6"/>
  <c r="H96" i="6"/>
  <c r="I96" i="6"/>
  <c r="D95" i="6"/>
  <c r="E95" i="6"/>
  <c r="F95" i="6"/>
  <c r="G95" i="6"/>
  <c r="H95" i="6"/>
  <c r="I95" i="6"/>
  <c r="D94" i="6"/>
  <c r="E94" i="6"/>
  <c r="F94" i="6"/>
  <c r="G94" i="6"/>
  <c r="H94" i="6"/>
  <c r="I94" i="6"/>
  <c r="D93" i="6"/>
  <c r="E93" i="6"/>
  <c r="F93" i="6"/>
  <c r="G93" i="6"/>
  <c r="H93" i="6"/>
  <c r="I93" i="6"/>
  <c r="D92" i="6"/>
  <c r="E92" i="6"/>
  <c r="F92" i="6"/>
  <c r="G92" i="6"/>
  <c r="H92" i="6"/>
  <c r="I92" i="6"/>
  <c r="D91" i="6"/>
  <c r="E91" i="6"/>
  <c r="F91" i="6"/>
  <c r="G91" i="6"/>
  <c r="H91" i="6"/>
  <c r="I91" i="6"/>
  <c r="D90" i="6"/>
  <c r="E90" i="6"/>
  <c r="F90" i="6"/>
  <c r="G90" i="6"/>
  <c r="H90" i="6"/>
  <c r="I90" i="6"/>
  <c r="I89" i="6"/>
  <c r="H89" i="6"/>
  <c r="G89" i="6"/>
  <c r="F89" i="6"/>
  <c r="E89" i="6"/>
  <c r="D89" i="6"/>
  <c r="B89" i="6"/>
  <c r="D88" i="6"/>
  <c r="E88" i="6"/>
  <c r="F88" i="6"/>
  <c r="G88" i="6"/>
  <c r="H88" i="6"/>
  <c r="I88" i="6"/>
  <c r="D87" i="6"/>
  <c r="E87" i="6"/>
  <c r="F87" i="6"/>
  <c r="G87" i="6"/>
  <c r="H87" i="6"/>
  <c r="I87" i="6"/>
  <c r="D86" i="6"/>
  <c r="E86" i="6"/>
  <c r="F86" i="6"/>
  <c r="G86" i="6"/>
  <c r="H86" i="6"/>
  <c r="I86" i="6"/>
  <c r="D85" i="6"/>
  <c r="E85" i="6"/>
  <c r="F85" i="6"/>
  <c r="G85" i="6"/>
  <c r="H85" i="6"/>
  <c r="I85" i="6"/>
  <c r="D84" i="6"/>
  <c r="E84" i="6"/>
  <c r="F84" i="6"/>
  <c r="G84" i="6"/>
  <c r="H84" i="6"/>
  <c r="I84" i="6"/>
  <c r="D83" i="6"/>
  <c r="E83" i="6"/>
  <c r="F83" i="6"/>
  <c r="G83" i="6"/>
  <c r="H83" i="6"/>
  <c r="I83" i="6"/>
  <c r="D82" i="6"/>
  <c r="E82" i="6"/>
  <c r="F82" i="6"/>
  <c r="G82" i="6"/>
  <c r="H82" i="6"/>
  <c r="I82" i="6"/>
  <c r="D81" i="6"/>
  <c r="E81" i="6"/>
  <c r="F81" i="6"/>
  <c r="G81" i="6"/>
  <c r="H81" i="6"/>
  <c r="I81" i="6"/>
  <c r="D80" i="6"/>
  <c r="E80" i="6"/>
  <c r="F80" i="6"/>
  <c r="G80" i="6"/>
  <c r="H80" i="6"/>
  <c r="I80" i="6"/>
  <c r="D79" i="6"/>
  <c r="E79" i="6"/>
  <c r="F79" i="6"/>
  <c r="G79" i="6"/>
  <c r="H79" i="6"/>
  <c r="I79" i="6"/>
  <c r="D78" i="6"/>
  <c r="E78" i="6"/>
  <c r="F78" i="6"/>
  <c r="G78" i="6"/>
  <c r="H78" i="6"/>
  <c r="I78" i="6"/>
  <c r="D77" i="6"/>
  <c r="E77" i="6"/>
  <c r="F77" i="6"/>
  <c r="G77" i="6"/>
  <c r="H77" i="6"/>
  <c r="I77" i="6"/>
  <c r="D76" i="6"/>
  <c r="E76" i="6"/>
  <c r="F76" i="6"/>
  <c r="G76" i="6"/>
  <c r="H76" i="6"/>
  <c r="I76" i="6"/>
  <c r="D75" i="6"/>
  <c r="E75" i="6"/>
  <c r="F75" i="6"/>
  <c r="G75" i="6"/>
  <c r="H75" i="6"/>
  <c r="I75" i="6"/>
  <c r="I74" i="6"/>
  <c r="H74" i="6"/>
  <c r="G74" i="6"/>
  <c r="F74" i="6"/>
  <c r="E74" i="6"/>
  <c r="D74" i="6"/>
  <c r="B74" i="6"/>
  <c r="D72" i="6"/>
  <c r="E72" i="6"/>
  <c r="F72" i="6"/>
  <c r="G72" i="6"/>
  <c r="H72" i="6"/>
  <c r="I72" i="6"/>
  <c r="D71" i="6"/>
  <c r="E71" i="6"/>
  <c r="F71" i="6"/>
  <c r="G71" i="6"/>
  <c r="H71" i="6"/>
  <c r="I71" i="6"/>
  <c r="D70" i="6"/>
  <c r="E70" i="6"/>
  <c r="F70" i="6"/>
  <c r="G70" i="6"/>
  <c r="H70" i="6"/>
  <c r="I70" i="6"/>
  <c r="D69" i="6"/>
  <c r="E69" i="6"/>
  <c r="F69" i="6"/>
  <c r="G69" i="6"/>
  <c r="H69" i="6"/>
  <c r="I69" i="6"/>
  <c r="E68" i="6"/>
  <c r="F68" i="6"/>
  <c r="G68" i="6"/>
  <c r="H68" i="6"/>
  <c r="I68" i="6"/>
  <c r="D68" i="6"/>
  <c r="B68" i="6"/>
  <c r="D67" i="6"/>
  <c r="E67" i="6"/>
  <c r="F67" i="6"/>
  <c r="G67" i="6"/>
  <c r="H67" i="6"/>
  <c r="I67" i="6"/>
  <c r="D66" i="6"/>
  <c r="E66" i="6"/>
  <c r="F66" i="6"/>
  <c r="G66" i="6"/>
  <c r="H66" i="6"/>
  <c r="I66" i="6"/>
  <c r="D65" i="6"/>
  <c r="E65" i="6"/>
  <c r="F65" i="6"/>
  <c r="G65" i="6"/>
  <c r="H65" i="6"/>
  <c r="I65" i="6"/>
  <c r="D64" i="6"/>
  <c r="E64" i="6"/>
  <c r="F64" i="6"/>
  <c r="G64" i="6"/>
  <c r="H64" i="6"/>
  <c r="I64" i="6"/>
  <c r="D63" i="6"/>
  <c r="E63" i="6"/>
  <c r="F63" i="6"/>
  <c r="G63" i="6"/>
  <c r="H63" i="6"/>
  <c r="I63" i="6"/>
  <c r="D62" i="6"/>
  <c r="E62" i="6"/>
  <c r="F62" i="6"/>
  <c r="G62" i="6"/>
  <c r="H62" i="6"/>
  <c r="I62" i="6"/>
  <c r="D61" i="6"/>
  <c r="E61" i="6"/>
  <c r="F61" i="6"/>
  <c r="G61" i="6"/>
  <c r="H61" i="6"/>
  <c r="I61" i="6"/>
  <c r="D60" i="6"/>
  <c r="E60" i="6"/>
  <c r="F60" i="6"/>
  <c r="G60" i="6"/>
  <c r="H60" i="6"/>
  <c r="I60" i="6"/>
  <c r="D59" i="6"/>
  <c r="E59" i="6"/>
  <c r="F59" i="6"/>
  <c r="G59" i="6"/>
  <c r="H59" i="6"/>
  <c r="I59" i="6"/>
  <c r="D58" i="6"/>
  <c r="E58" i="6"/>
  <c r="F58" i="6"/>
  <c r="G58" i="6"/>
  <c r="H58" i="6"/>
  <c r="I58" i="6"/>
  <c r="D57" i="6"/>
  <c r="E57" i="6"/>
  <c r="F57" i="6"/>
  <c r="G57" i="6"/>
  <c r="H57" i="6"/>
  <c r="I57" i="6"/>
  <c r="D56" i="6"/>
  <c r="E56" i="6"/>
  <c r="F56" i="6"/>
  <c r="G56" i="6"/>
  <c r="H56" i="6"/>
  <c r="I56" i="6"/>
  <c r="D55" i="6"/>
  <c r="E55" i="6"/>
  <c r="F55" i="6"/>
  <c r="G55" i="6"/>
  <c r="H55" i="6"/>
  <c r="I55" i="6"/>
  <c r="D54" i="6"/>
  <c r="E54" i="6"/>
  <c r="F54" i="6"/>
  <c r="G54" i="6"/>
  <c r="H54" i="6"/>
  <c r="I54" i="6"/>
  <c r="D53" i="6"/>
  <c r="E53" i="6"/>
  <c r="F53" i="6"/>
  <c r="G53" i="6"/>
  <c r="H53" i="6"/>
  <c r="I53" i="6"/>
  <c r="D52" i="6"/>
  <c r="E52" i="6"/>
  <c r="F52" i="6"/>
  <c r="G52" i="6"/>
  <c r="H52" i="6"/>
  <c r="I52" i="6"/>
  <c r="D51" i="6"/>
  <c r="E51" i="6"/>
  <c r="F51" i="6"/>
  <c r="G51" i="6"/>
  <c r="H51" i="6"/>
  <c r="I51" i="6"/>
  <c r="D50" i="6"/>
  <c r="E50" i="6"/>
  <c r="F50" i="6"/>
  <c r="G50" i="6"/>
  <c r="H50" i="6"/>
  <c r="I50" i="6"/>
  <c r="D49" i="6"/>
  <c r="E49" i="6"/>
  <c r="F49" i="6"/>
  <c r="G49" i="6"/>
  <c r="H49" i="6"/>
  <c r="I49" i="6"/>
  <c r="D48" i="6"/>
  <c r="E48" i="6"/>
  <c r="F48" i="6"/>
  <c r="G48" i="6"/>
  <c r="H48" i="6"/>
  <c r="I48" i="6"/>
  <c r="D47" i="6"/>
  <c r="E47" i="6"/>
  <c r="F47" i="6"/>
  <c r="G47" i="6"/>
  <c r="H47" i="6"/>
  <c r="I47" i="6"/>
  <c r="D46" i="6"/>
  <c r="E46" i="6"/>
  <c r="F46" i="6"/>
  <c r="G46" i="6"/>
  <c r="H46" i="6"/>
  <c r="I46" i="6"/>
  <c r="D45" i="6"/>
  <c r="E45" i="6"/>
  <c r="F45" i="6"/>
  <c r="G45" i="6"/>
  <c r="H45" i="6"/>
  <c r="I45" i="6"/>
  <c r="D44" i="6"/>
  <c r="E44" i="6"/>
  <c r="F44" i="6"/>
  <c r="G44" i="6"/>
  <c r="H44" i="6"/>
  <c r="I44" i="6"/>
  <c r="D43" i="6"/>
  <c r="E43" i="6"/>
  <c r="F43" i="6"/>
  <c r="G43" i="6"/>
  <c r="H43" i="6"/>
  <c r="I43" i="6"/>
  <c r="D42" i="6"/>
  <c r="E42" i="6"/>
  <c r="F42" i="6"/>
  <c r="G42" i="6"/>
  <c r="H42" i="6"/>
  <c r="I42" i="6"/>
  <c r="D41" i="6"/>
  <c r="E41" i="6"/>
  <c r="F41" i="6"/>
  <c r="G41" i="6"/>
  <c r="H41" i="6"/>
  <c r="I41" i="6"/>
  <c r="D40" i="6"/>
  <c r="E40" i="6"/>
  <c r="F40" i="6"/>
  <c r="G40" i="6"/>
  <c r="H40" i="6"/>
  <c r="I40" i="6"/>
  <c r="D39" i="6"/>
  <c r="E39" i="6"/>
  <c r="F39" i="6"/>
  <c r="G39" i="6"/>
  <c r="H39" i="6"/>
  <c r="I39" i="6"/>
  <c r="D38" i="6"/>
  <c r="E38" i="6"/>
  <c r="F38" i="6"/>
  <c r="G38" i="6"/>
  <c r="H38" i="6"/>
  <c r="I38" i="6"/>
  <c r="I37" i="6"/>
  <c r="H37" i="6"/>
  <c r="G37" i="6"/>
  <c r="F37" i="6"/>
  <c r="E37" i="6"/>
  <c r="D37" i="6"/>
  <c r="I36" i="6"/>
  <c r="H36" i="6"/>
  <c r="G36" i="6"/>
  <c r="F36" i="6"/>
  <c r="E36" i="6"/>
  <c r="D36" i="6"/>
  <c r="I35" i="6"/>
  <c r="H35" i="6"/>
  <c r="G35" i="6"/>
  <c r="F35" i="6"/>
  <c r="E35" i="6"/>
  <c r="D35" i="6"/>
  <c r="I34" i="6"/>
  <c r="H34" i="6"/>
  <c r="G34" i="6"/>
  <c r="F34" i="6"/>
  <c r="E34" i="6"/>
  <c r="D34" i="6"/>
  <c r="I33" i="6" l="1"/>
  <c r="H33" i="6"/>
  <c r="G33" i="6"/>
  <c r="F33" i="6"/>
  <c r="E33" i="6"/>
  <c r="D33" i="6"/>
  <c r="I32" i="6"/>
  <c r="H32" i="6"/>
  <c r="G32" i="6"/>
  <c r="F32" i="6"/>
  <c r="E32" i="6"/>
  <c r="D32" i="6"/>
  <c r="I31" i="6"/>
  <c r="H31" i="6"/>
  <c r="G31" i="6"/>
  <c r="F31" i="6"/>
  <c r="E31" i="6"/>
  <c r="D31" i="6"/>
  <c r="I30" i="6"/>
  <c r="H30" i="6"/>
  <c r="G30" i="6"/>
  <c r="F30" i="6"/>
  <c r="E30" i="6"/>
  <c r="D30" i="6"/>
  <c r="I29" i="6"/>
  <c r="H29" i="6"/>
  <c r="G29" i="6"/>
  <c r="F29" i="6"/>
  <c r="E29" i="6"/>
  <c r="D29" i="6"/>
  <c r="I28" i="6"/>
  <c r="H28" i="6"/>
  <c r="G28" i="6"/>
  <c r="F28" i="6"/>
  <c r="E28" i="6"/>
  <c r="D28" i="6"/>
  <c r="B28" i="6"/>
  <c r="I27" i="6"/>
  <c r="H27" i="6"/>
  <c r="G27" i="6"/>
  <c r="F27" i="6"/>
  <c r="E27" i="6"/>
  <c r="D27" i="6"/>
  <c r="I26" i="6"/>
  <c r="H26" i="6"/>
  <c r="G26" i="6"/>
  <c r="F26" i="6"/>
  <c r="E26" i="6"/>
  <c r="D26" i="6"/>
  <c r="I25" i="6"/>
  <c r="H25" i="6"/>
  <c r="G25" i="6"/>
  <c r="F25" i="6"/>
  <c r="E25" i="6"/>
  <c r="D25" i="6"/>
  <c r="B25" i="6"/>
  <c r="I24" i="6"/>
  <c r="H24" i="6"/>
  <c r="G24" i="6"/>
  <c r="F24" i="6"/>
  <c r="E24" i="6"/>
  <c r="D24" i="6"/>
  <c r="I23" i="6"/>
  <c r="H23" i="6"/>
  <c r="G23" i="6"/>
  <c r="F23" i="6"/>
  <c r="E23" i="6"/>
  <c r="D23" i="6"/>
  <c r="I22" i="6"/>
  <c r="H22" i="6"/>
  <c r="G22" i="6"/>
  <c r="F22" i="6"/>
  <c r="E22" i="6"/>
  <c r="D22" i="6"/>
  <c r="I21" i="6"/>
  <c r="H21" i="6"/>
  <c r="G21" i="6"/>
  <c r="F21" i="6"/>
  <c r="E21" i="6"/>
  <c r="D21" i="6"/>
  <c r="I20" i="6"/>
  <c r="H20" i="6"/>
  <c r="G20" i="6"/>
  <c r="F20" i="6"/>
  <c r="E20" i="6"/>
  <c r="D20" i="6"/>
  <c r="I19" i="6"/>
  <c r="H19" i="6"/>
  <c r="G19" i="6"/>
  <c r="F19" i="6"/>
  <c r="E19" i="6"/>
  <c r="D19" i="6"/>
  <c r="I18" i="6"/>
  <c r="H18" i="6"/>
  <c r="G18" i="6"/>
  <c r="F18" i="6"/>
  <c r="E18" i="6"/>
  <c r="D18" i="6"/>
  <c r="I17" i="6"/>
  <c r="H17" i="6"/>
  <c r="G17" i="6"/>
  <c r="F17" i="6"/>
  <c r="E17" i="6"/>
  <c r="D17" i="6"/>
  <c r="B17" i="6"/>
  <c r="B10" i="6"/>
  <c r="B11" i="6"/>
  <c r="B12" i="6"/>
  <c r="B13" i="6"/>
  <c r="B14" i="6"/>
  <c r="B15" i="6"/>
  <c r="B16" i="6"/>
  <c r="B18" i="6"/>
  <c r="B19" i="6"/>
  <c r="B20" i="6"/>
  <c r="B21" i="6"/>
  <c r="B22" i="6"/>
  <c r="B23" i="6"/>
  <c r="B24" i="6"/>
  <c r="B26" i="6"/>
  <c r="B27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9" i="6"/>
  <c r="B70" i="6"/>
  <c r="B71" i="6"/>
  <c r="B72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90" i="6"/>
  <c r="B91" i="6"/>
  <c r="B92" i="6"/>
  <c r="B93" i="6"/>
  <c r="B94" i="6"/>
  <c r="B95" i="6"/>
  <c r="B96" i="6"/>
  <c r="B97" i="6"/>
  <c r="B98" i="6"/>
  <c r="B99" i="6"/>
  <c r="B101" i="6"/>
  <c r="B102" i="6"/>
  <c r="B103" i="6"/>
  <c r="B109" i="6"/>
  <c r="B110" i="6"/>
  <c r="B111" i="6"/>
  <c r="B113" i="6"/>
  <c r="B114" i="6"/>
  <c r="B115" i="6"/>
  <c r="B122" i="6"/>
  <c r="B125" i="6"/>
  <c r="B130" i="6"/>
  <c r="B131" i="6"/>
  <c r="B132" i="6"/>
  <c r="B133" i="6"/>
  <c r="B134" i="6"/>
  <c r="B135" i="6"/>
  <c r="B137" i="6"/>
  <c r="B138" i="6"/>
  <c r="B139" i="6"/>
  <c r="B140" i="6"/>
  <c r="E102" i="1" l="1"/>
  <c r="JW52" i="4" l="1"/>
  <c r="JV52" i="4" l="1"/>
  <c r="JT52" i="4"/>
  <c r="LD52" i="4"/>
  <c r="HX52" i="4"/>
  <c r="G303" i="24" l="1"/>
  <c r="G304" i="24"/>
  <c r="DE52" i="4" l="1"/>
  <c r="C52" i="4"/>
  <c r="MB52" i="4" l="1"/>
  <c r="E369" i="1"/>
  <c r="K285" i="20" l="1"/>
  <c r="B283" i="6"/>
  <c r="D283" i="6"/>
  <c r="E283" i="6"/>
  <c r="F283" i="6"/>
  <c r="G283" i="6"/>
  <c r="H283" i="6"/>
  <c r="I283" i="6"/>
  <c r="D282" i="6"/>
  <c r="E282" i="6"/>
  <c r="F282" i="6"/>
  <c r="G282" i="6"/>
  <c r="H282" i="6"/>
  <c r="E332" i="1" l="1"/>
  <c r="E330" i="1" l="1"/>
  <c r="K243" i="20" l="1"/>
  <c r="D241" i="6"/>
  <c r="E241" i="6"/>
  <c r="F241" i="6"/>
  <c r="G241" i="6"/>
  <c r="H241" i="6"/>
  <c r="I241" i="6"/>
  <c r="B241" i="6"/>
  <c r="K72" i="20" l="1"/>
  <c r="K49" i="20" l="1"/>
  <c r="K42" i="20" l="1"/>
  <c r="K33" i="20" l="1"/>
  <c r="H304" i="24" l="1"/>
  <c r="H303" i="24"/>
  <c r="NN52" i="4" l="1"/>
  <c r="LZ52" i="4"/>
  <c r="L72" i="20" l="1"/>
  <c r="L285" i="20"/>
  <c r="M33" i="20"/>
  <c r="N33" i="20" s="1"/>
  <c r="M42" i="20"/>
  <c r="N42" i="20" s="1"/>
  <c r="M49" i="20"/>
  <c r="N49" i="20" s="1"/>
  <c r="M72" i="20"/>
  <c r="N72" i="20" s="1"/>
  <c r="M243" i="20"/>
  <c r="N243" i="20" s="1"/>
  <c r="M281" i="20"/>
  <c r="M285" i="20"/>
  <c r="N285" i="20" s="1"/>
  <c r="L243" i="20" l="1"/>
  <c r="L49" i="20"/>
  <c r="L33" i="20"/>
  <c r="L42" i="20"/>
  <c r="E366" i="1"/>
  <c r="K281" i="20" l="1"/>
  <c r="N281" i="20" s="1"/>
  <c r="B279" i="6"/>
  <c r="D279" i="6"/>
  <c r="E279" i="6"/>
  <c r="F279" i="6"/>
  <c r="G279" i="6"/>
  <c r="H279" i="6"/>
  <c r="I279" i="6"/>
  <c r="K276" i="20" l="1"/>
  <c r="D274" i="6"/>
  <c r="E274" i="6"/>
  <c r="F274" i="6"/>
  <c r="G274" i="6"/>
  <c r="H274" i="6"/>
  <c r="I274" i="6"/>
  <c r="B274" i="6"/>
  <c r="E325" i="1" l="1"/>
  <c r="JE52" i="4" l="1"/>
  <c r="E258" i="1" l="1"/>
  <c r="E257" i="1" l="1"/>
  <c r="E243" i="1" l="1"/>
  <c r="E241" i="1" l="1"/>
  <c r="E195" i="1" l="1"/>
  <c r="E194" i="1" l="1"/>
  <c r="E186" i="1" l="1"/>
  <c r="K136" i="20" l="1"/>
  <c r="E166" i="1" l="1"/>
  <c r="K129" i="20" l="1"/>
  <c r="E156" i="1" l="1"/>
  <c r="E154" i="1" l="1"/>
  <c r="E151" i="1" l="1"/>
  <c r="E149" i="1" l="1"/>
  <c r="E147" i="1" l="1"/>
  <c r="E146" i="1" l="1"/>
  <c r="E144" i="1" l="1"/>
  <c r="E142" i="1" l="1"/>
  <c r="E135" i="1" l="1"/>
  <c r="E130" i="1" l="1"/>
  <c r="E128" i="1" l="1"/>
  <c r="E127" i="1" l="1"/>
  <c r="E125" i="1" l="1"/>
  <c r="E123" i="1" l="1"/>
  <c r="E121" i="1" l="1"/>
  <c r="E120" i="1" l="1"/>
  <c r="E37" i="1" l="1"/>
  <c r="I303" i="24" l="1"/>
  <c r="I304" i="24"/>
  <c r="LU52" i="4" l="1"/>
  <c r="NK52" i="4" l="1"/>
  <c r="JD52" i="4"/>
  <c r="IP52" i="4" l="1"/>
  <c r="IN52" i="4"/>
  <c r="GT52" i="4" l="1"/>
  <c r="GS52" i="4"/>
  <c r="GK52" i="4" l="1"/>
  <c r="FE52" i="4" l="1"/>
  <c r="FB52" i="4"/>
  <c r="EZ52" i="4"/>
  <c r="EX52" i="4"/>
  <c r="EW52" i="4"/>
  <c r="EL52" i="4"/>
  <c r="EG52" i="4"/>
  <c r="EU52" i="4" l="1"/>
  <c r="ES52" i="4"/>
  <c r="FG52" i="4"/>
  <c r="FQ52" i="4"/>
  <c r="ED52" i="4"/>
  <c r="EB52" i="4"/>
  <c r="DX52" i="4"/>
  <c r="DW52" i="4"/>
  <c r="DZ52" i="4" l="1"/>
  <c r="EE52" i="4"/>
  <c r="AR52" i="4"/>
  <c r="M129" i="20" l="1"/>
  <c r="N129" i="20" s="1"/>
  <c r="M136" i="20"/>
  <c r="N136" i="20" s="1"/>
  <c r="M276" i="20"/>
  <c r="N276" i="20" s="1"/>
  <c r="M292" i="20"/>
  <c r="L276" i="20" l="1"/>
  <c r="L130" i="20"/>
  <c r="L281" i="20"/>
  <c r="L129" i="20"/>
  <c r="L292" i="20"/>
  <c r="L136" i="20"/>
  <c r="K168" i="20"/>
  <c r="H1" i="6" l="1"/>
  <c r="D301" i="6"/>
  <c r="E301" i="6"/>
  <c r="F301" i="6"/>
  <c r="G301" i="6"/>
  <c r="H301" i="6"/>
  <c r="I301" i="6"/>
  <c r="I300" i="6"/>
  <c r="H300" i="6"/>
  <c r="G300" i="6"/>
  <c r="F300" i="6"/>
  <c r="E300" i="6"/>
  <c r="D300" i="6"/>
  <c r="D285" i="6"/>
  <c r="E285" i="6"/>
  <c r="F285" i="6"/>
  <c r="G285" i="6"/>
  <c r="H285" i="6"/>
  <c r="I285" i="6"/>
  <c r="D286" i="6"/>
  <c r="E286" i="6"/>
  <c r="F286" i="6"/>
  <c r="G286" i="6"/>
  <c r="H286" i="6"/>
  <c r="I286" i="6"/>
  <c r="D287" i="6"/>
  <c r="E287" i="6"/>
  <c r="F287" i="6"/>
  <c r="G287" i="6"/>
  <c r="H287" i="6"/>
  <c r="I287" i="6"/>
  <c r="D288" i="6"/>
  <c r="E288" i="6"/>
  <c r="F288" i="6"/>
  <c r="G288" i="6"/>
  <c r="H288" i="6"/>
  <c r="I288" i="6"/>
  <c r="D289" i="6"/>
  <c r="E289" i="6"/>
  <c r="F289" i="6"/>
  <c r="G289" i="6"/>
  <c r="H289" i="6"/>
  <c r="I289" i="6"/>
  <c r="D290" i="6"/>
  <c r="E290" i="6"/>
  <c r="F290" i="6"/>
  <c r="G290" i="6"/>
  <c r="H290" i="6"/>
  <c r="I290" i="6"/>
  <c r="D291" i="6"/>
  <c r="E291" i="6"/>
  <c r="F291" i="6"/>
  <c r="G291" i="6"/>
  <c r="H291" i="6"/>
  <c r="I291" i="6"/>
  <c r="D292" i="6"/>
  <c r="E292" i="6"/>
  <c r="F292" i="6"/>
  <c r="G292" i="6"/>
  <c r="H292" i="6"/>
  <c r="I292" i="6"/>
  <c r="D293" i="6"/>
  <c r="E293" i="6"/>
  <c r="F293" i="6"/>
  <c r="G293" i="6"/>
  <c r="H293" i="6"/>
  <c r="I293" i="6"/>
  <c r="D294" i="6"/>
  <c r="E294" i="6"/>
  <c r="F294" i="6"/>
  <c r="G294" i="6"/>
  <c r="H294" i="6"/>
  <c r="I294" i="6"/>
  <c r="D295" i="6"/>
  <c r="E295" i="6"/>
  <c r="F295" i="6"/>
  <c r="G295" i="6"/>
  <c r="H295" i="6"/>
  <c r="I295" i="6"/>
  <c r="D296" i="6"/>
  <c r="E296" i="6"/>
  <c r="F296" i="6"/>
  <c r="G296" i="6"/>
  <c r="H296" i="6"/>
  <c r="I296" i="6"/>
  <c r="D297" i="6"/>
  <c r="E297" i="6"/>
  <c r="F297" i="6"/>
  <c r="G297" i="6"/>
  <c r="H297" i="6"/>
  <c r="I297" i="6"/>
  <c r="D298" i="6"/>
  <c r="E298" i="6"/>
  <c r="F298" i="6"/>
  <c r="G298" i="6"/>
  <c r="H298" i="6"/>
  <c r="I298" i="6"/>
  <c r="I284" i="6"/>
  <c r="H284" i="6"/>
  <c r="G284" i="6"/>
  <c r="F284" i="6"/>
  <c r="E284" i="6"/>
  <c r="D284" i="6"/>
  <c r="I282" i="6"/>
  <c r="I281" i="6"/>
  <c r="H281" i="6"/>
  <c r="G281" i="6"/>
  <c r="F281" i="6"/>
  <c r="E281" i="6"/>
  <c r="D281" i="6"/>
  <c r="D276" i="6"/>
  <c r="E276" i="6"/>
  <c r="F276" i="6"/>
  <c r="G276" i="6"/>
  <c r="H276" i="6"/>
  <c r="I276" i="6"/>
  <c r="D277" i="6"/>
  <c r="E277" i="6"/>
  <c r="F277" i="6"/>
  <c r="G277" i="6"/>
  <c r="H277" i="6"/>
  <c r="I277" i="6"/>
  <c r="D278" i="6"/>
  <c r="E278" i="6"/>
  <c r="F278" i="6"/>
  <c r="G278" i="6"/>
  <c r="H278" i="6"/>
  <c r="I278" i="6"/>
  <c r="I275" i="6"/>
  <c r="H275" i="6"/>
  <c r="G275" i="6"/>
  <c r="F275" i="6"/>
  <c r="E275" i="6"/>
  <c r="D275" i="6"/>
  <c r="D257" i="6"/>
  <c r="E257" i="6"/>
  <c r="F257" i="6"/>
  <c r="G257" i="6"/>
  <c r="H257" i="6"/>
  <c r="I257" i="6"/>
  <c r="D258" i="6"/>
  <c r="E258" i="6"/>
  <c r="F258" i="6"/>
  <c r="G258" i="6"/>
  <c r="H258" i="6"/>
  <c r="I258" i="6"/>
  <c r="D259" i="6"/>
  <c r="E259" i="6"/>
  <c r="F259" i="6"/>
  <c r="G259" i="6"/>
  <c r="H259" i="6"/>
  <c r="I259" i="6"/>
  <c r="D260" i="6"/>
  <c r="E260" i="6"/>
  <c r="F260" i="6"/>
  <c r="G260" i="6"/>
  <c r="H260" i="6"/>
  <c r="I260" i="6"/>
  <c r="D261" i="6"/>
  <c r="E261" i="6"/>
  <c r="F261" i="6"/>
  <c r="G261" i="6"/>
  <c r="H261" i="6"/>
  <c r="I261" i="6"/>
  <c r="D262" i="6"/>
  <c r="E262" i="6"/>
  <c r="F262" i="6"/>
  <c r="G262" i="6"/>
  <c r="H262" i="6"/>
  <c r="I262" i="6"/>
  <c r="D263" i="6"/>
  <c r="E263" i="6"/>
  <c r="F263" i="6"/>
  <c r="G263" i="6"/>
  <c r="H263" i="6"/>
  <c r="I263" i="6"/>
  <c r="D264" i="6"/>
  <c r="E264" i="6"/>
  <c r="F264" i="6"/>
  <c r="G264" i="6"/>
  <c r="H264" i="6"/>
  <c r="I264" i="6"/>
  <c r="D265" i="6"/>
  <c r="E265" i="6"/>
  <c r="F265" i="6"/>
  <c r="G265" i="6"/>
  <c r="H265" i="6"/>
  <c r="I265" i="6"/>
  <c r="D266" i="6"/>
  <c r="E266" i="6"/>
  <c r="F266" i="6"/>
  <c r="G266" i="6"/>
  <c r="H266" i="6"/>
  <c r="I266" i="6"/>
  <c r="D267" i="6"/>
  <c r="E267" i="6"/>
  <c r="F267" i="6"/>
  <c r="G267" i="6"/>
  <c r="H267" i="6"/>
  <c r="I267" i="6"/>
  <c r="D268" i="6"/>
  <c r="E268" i="6"/>
  <c r="F268" i="6"/>
  <c r="G268" i="6"/>
  <c r="H268" i="6"/>
  <c r="I268" i="6"/>
  <c r="D269" i="6"/>
  <c r="E269" i="6"/>
  <c r="F269" i="6"/>
  <c r="G269" i="6"/>
  <c r="H269" i="6"/>
  <c r="I269" i="6"/>
  <c r="D270" i="6"/>
  <c r="E270" i="6"/>
  <c r="F270" i="6"/>
  <c r="G270" i="6"/>
  <c r="H270" i="6"/>
  <c r="I270" i="6"/>
  <c r="D271" i="6"/>
  <c r="E271" i="6"/>
  <c r="F271" i="6"/>
  <c r="G271" i="6"/>
  <c r="H271" i="6"/>
  <c r="I271" i="6"/>
  <c r="D272" i="6"/>
  <c r="E272" i="6"/>
  <c r="F272" i="6"/>
  <c r="G272" i="6"/>
  <c r="H272" i="6"/>
  <c r="I272" i="6"/>
  <c r="D273" i="6"/>
  <c r="E273" i="6"/>
  <c r="F273" i="6"/>
  <c r="G273" i="6"/>
  <c r="H273" i="6"/>
  <c r="I273" i="6"/>
  <c r="I256" i="6"/>
  <c r="H256" i="6"/>
  <c r="G256" i="6"/>
  <c r="F256" i="6"/>
  <c r="E256" i="6"/>
  <c r="D256" i="6"/>
  <c r="D254" i="6"/>
  <c r="E254" i="6"/>
  <c r="F254" i="6"/>
  <c r="G254" i="6"/>
  <c r="H254" i="6"/>
  <c r="I254" i="6"/>
  <c r="I253" i="6"/>
  <c r="H253" i="6"/>
  <c r="G253" i="6"/>
  <c r="F253" i="6"/>
  <c r="E253" i="6"/>
  <c r="D253" i="6"/>
  <c r="D251" i="6"/>
  <c r="E251" i="6"/>
  <c r="F251" i="6"/>
  <c r="G251" i="6"/>
  <c r="H251" i="6"/>
  <c r="I251" i="6"/>
  <c r="D252" i="6"/>
  <c r="E252" i="6"/>
  <c r="F252" i="6"/>
  <c r="G252" i="6"/>
  <c r="H252" i="6"/>
  <c r="I252" i="6"/>
  <c r="I250" i="6"/>
  <c r="H250" i="6"/>
  <c r="G250" i="6"/>
  <c r="F250" i="6"/>
  <c r="E250" i="6"/>
  <c r="D250" i="6"/>
  <c r="D248" i="6"/>
  <c r="E248" i="6"/>
  <c r="F248" i="6"/>
  <c r="G248" i="6"/>
  <c r="H248" i="6"/>
  <c r="I248" i="6"/>
  <c r="I247" i="6"/>
  <c r="H247" i="6"/>
  <c r="G247" i="6"/>
  <c r="F247" i="6"/>
  <c r="E247" i="6"/>
  <c r="D247" i="6"/>
  <c r="D243" i="6"/>
  <c r="E243" i="6"/>
  <c r="F243" i="6"/>
  <c r="G243" i="6"/>
  <c r="H243" i="6"/>
  <c r="I243" i="6"/>
  <c r="D244" i="6"/>
  <c r="E244" i="6"/>
  <c r="F244" i="6"/>
  <c r="G244" i="6"/>
  <c r="H244" i="6"/>
  <c r="I244" i="6"/>
  <c r="D245" i="6"/>
  <c r="E245" i="6"/>
  <c r="F245" i="6"/>
  <c r="G245" i="6"/>
  <c r="H245" i="6"/>
  <c r="I245" i="6"/>
  <c r="D246" i="6"/>
  <c r="E246" i="6"/>
  <c r="F246" i="6"/>
  <c r="G246" i="6"/>
  <c r="H246" i="6"/>
  <c r="I246" i="6"/>
  <c r="I242" i="6"/>
  <c r="H242" i="6"/>
  <c r="G242" i="6"/>
  <c r="F242" i="6"/>
  <c r="E242" i="6"/>
  <c r="D242" i="6"/>
  <c r="I240" i="6"/>
  <c r="H240" i="6"/>
  <c r="G240" i="6"/>
  <c r="F240" i="6"/>
  <c r="E240" i="6"/>
  <c r="D240" i="6"/>
  <c r="D235" i="6"/>
  <c r="E235" i="6"/>
  <c r="F235" i="6"/>
  <c r="G235" i="6"/>
  <c r="H235" i="6"/>
  <c r="I235" i="6"/>
  <c r="D236" i="6"/>
  <c r="E236" i="6"/>
  <c r="F236" i="6"/>
  <c r="G236" i="6"/>
  <c r="H236" i="6"/>
  <c r="I236" i="6"/>
  <c r="D237" i="6"/>
  <c r="E237" i="6"/>
  <c r="F237" i="6"/>
  <c r="G237" i="6"/>
  <c r="H237" i="6"/>
  <c r="I237" i="6"/>
  <c r="D238" i="6"/>
  <c r="E238" i="6"/>
  <c r="F238" i="6"/>
  <c r="G238" i="6"/>
  <c r="H238" i="6"/>
  <c r="I238" i="6"/>
  <c r="D239" i="6"/>
  <c r="E239" i="6"/>
  <c r="F239" i="6"/>
  <c r="G239" i="6"/>
  <c r="H239" i="6"/>
  <c r="I239" i="6"/>
  <c r="I234" i="6"/>
  <c r="H234" i="6"/>
  <c r="G234" i="6"/>
  <c r="F234" i="6"/>
  <c r="E234" i="6"/>
  <c r="D234" i="6"/>
  <c r="D231" i="6"/>
  <c r="E231" i="6"/>
  <c r="F231" i="6"/>
  <c r="G231" i="6"/>
  <c r="H231" i="6"/>
  <c r="I231" i="6"/>
  <c r="D232" i="6"/>
  <c r="E232" i="6"/>
  <c r="F232" i="6"/>
  <c r="G232" i="6"/>
  <c r="H232" i="6"/>
  <c r="I232" i="6"/>
  <c r="D233" i="6"/>
  <c r="E233" i="6"/>
  <c r="F233" i="6"/>
  <c r="G233" i="6"/>
  <c r="H233" i="6"/>
  <c r="I233" i="6"/>
  <c r="I230" i="6"/>
  <c r="H230" i="6"/>
  <c r="G230" i="6"/>
  <c r="F230" i="6"/>
  <c r="E230" i="6"/>
  <c r="D230" i="6"/>
  <c r="I229" i="6"/>
  <c r="H229" i="6"/>
  <c r="G229" i="6"/>
  <c r="F229" i="6"/>
  <c r="E229" i="6"/>
  <c r="D229" i="6"/>
  <c r="D204" i="6"/>
  <c r="E204" i="6"/>
  <c r="F204" i="6"/>
  <c r="G204" i="6"/>
  <c r="H204" i="6"/>
  <c r="I204" i="6"/>
  <c r="D205" i="6"/>
  <c r="E205" i="6"/>
  <c r="F205" i="6"/>
  <c r="G205" i="6"/>
  <c r="H205" i="6"/>
  <c r="I205" i="6"/>
  <c r="D206" i="6"/>
  <c r="E206" i="6"/>
  <c r="F206" i="6"/>
  <c r="G206" i="6"/>
  <c r="H206" i="6"/>
  <c r="I206" i="6"/>
  <c r="D207" i="6"/>
  <c r="E207" i="6"/>
  <c r="F207" i="6"/>
  <c r="G207" i="6"/>
  <c r="H207" i="6"/>
  <c r="I207" i="6"/>
  <c r="D208" i="6"/>
  <c r="E208" i="6"/>
  <c r="F208" i="6"/>
  <c r="G208" i="6"/>
  <c r="H208" i="6"/>
  <c r="I208" i="6"/>
  <c r="D209" i="6"/>
  <c r="E209" i="6"/>
  <c r="F209" i="6"/>
  <c r="G209" i="6"/>
  <c r="H209" i="6"/>
  <c r="I209" i="6"/>
  <c r="D210" i="6"/>
  <c r="E210" i="6"/>
  <c r="F210" i="6"/>
  <c r="G210" i="6"/>
  <c r="H210" i="6"/>
  <c r="I210" i="6"/>
  <c r="D211" i="6"/>
  <c r="E211" i="6"/>
  <c r="F211" i="6"/>
  <c r="G211" i="6"/>
  <c r="H211" i="6"/>
  <c r="I211" i="6"/>
  <c r="D212" i="6"/>
  <c r="E212" i="6"/>
  <c r="F212" i="6"/>
  <c r="G212" i="6"/>
  <c r="H212" i="6"/>
  <c r="I212" i="6"/>
  <c r="D213" i="6"/>
  <c r="E213" i="6"/>
  <c r="F213" i="6"/>
  <c r="G213" i="6"/>
  <c r="H213" i="6"/>
  <c r="I213" i="6"/>
  <c r="D214" i="6"/>
  <c r="E214" i="6"/>
  <c r="F214" i="6"/>
  <c r="G214" i="6"/>
  <c r="H214" i="6"/>
  <c r="I214" i="6"/>
  <c r="D215" i="6"/>
  <c r="E215" i="6"/>
  <c r="F215" i="6"/>
  <c r="G215" i="6"/>
  <c r="H215" i="6"/>
  <c r="I215" i="6"/>
  <c r="D216" i="6"/>
  <c r="E216" i="6"/>
  <c r="F216" i="6"/>
  <c r="G216" i="6"/>
  <c r="H216" i="6"/>
  <c r="I216" i="6"/>
  <c r="D217" i="6"/>
  <c r="E217" i="6"/>
  <c r="F217" i="6"/>
  <c r="G217" i="6"/>
  <c r="H217" i="6"/>
  <c r="I217" i="6"/>
  <c r="D218" i="6"/>
  <c r="E218" i="6"/>
  <c r="F218" i="6"/>
  <c r="G218" i="6"/>
  <c r="H218" i="6"/>
  <c r="I218" i="6"/>
  <c r="D219" i="6"/>
  <c r="E219" i="6"/>
  <c r="F219" i="6"/>
  <c r="G219" i="6"/>
  <c r="H219" i="6"/>
  <c r="I219" i="6"/>
  <c r="D220" i="6"/>
  <c r="E220" i="6"/>
  <c r="F220" i="6"/>
  <c r="G220" i="6"/>
  <c r="H220" i="6"/>
  <c r="I220" i="6"/>
  <c r="D221" i="6"/>
  <c r="E221" i="6"/>
  <c r="F221" i="6"/>
  <c r="G221" i="6"/>
  <c r="H221" i="6"/>
  <c r="I221" i="6"/>
  <c r="D222" i="6"/>
  <c r="E222" i="6"/>
  <c r="F222" i="6"/>
  <c r="G222" i="6"/>
  <c r="H222" i="6"/>
  <c r="I222" i="6"/>
  <c r="D223" i="6"/>
  <c r="E223" i="6"/>
  <c r="F223" i="6"/>
  <c r="G223" i="6"/>
  <c r="H223" i="6"/>
  <c r="I223" i="6"/>
  <c r="D224" i="6"/>
  <c r="E224" i="6"/>
  <c r="F224" i="6"/>
  <c r="G224" i="6"/>
  <c r="H224" i="6"/>
  <c r="I224" i="6"/>
  <c r="D225" i="6"/>
  <c r="E225" i="6"/>
  <c r="F225" i="6"/>
  <c r="G225" i="6"/>
  <c r="H225" i="6"/>
  <c r="I225" i="6"/>
  <c r="D226" i="6"/>
  <c r="E226" i="6"/>
  <c r="F226" i="6"/>
  <c r="G226" i="6"/>
  <c r="H226" i="6"/>
  <c r="I226" i="6"/>
  <c r="D227" i="6"/>
  <c r="E227" i="6"/>
  <c r="F227" i="6"/>
  <c r="G227" i="6"/>
  <c r="H227" i="6"/>
  <c r="I227" i="6"/>
  <c r="D228" i="6"/>
  <c r="E228" i="6"/>
  <c r="F228" i="6"/>
  <c r="G228" i="6"/>
  <c r="H228" i="6"/>
  <c r="I228" i="6"/>
  <c r="I203" i="6"/>
  <c r="H203" i="6"/>
  <c r="G203" i="6"/>
  <c r="F203" i="6"/>
  <c r="E203" i="6"/>
  <c r="D203" i="6"/>
  <c r="D166" i="6" l="1"/>
  <c r="E166" i="6"/>
  <c r="F166" i="6"/>
  <c r="G166" i="6"/>
  <c r="H166" i="6"/>
  <c r="I166" i="6"/>
  <c r="D167" i="6"/>
  <c r="E167" i="6"/>
  <c r="F167" i="6"/>
  <c r="G167" i="6"/>
  <c r="H167" i="6"/>
  <c r="I167" i="6"/>
  <c r="D168" i="6"/>
  <c r="E168" i="6"/>
  <c r="F168" i="6"/>
  <c r="G168" i="6"/>
  <c r="H168" i="6"/>
  <c r="I168" i="6"/>
  <c r="D169" i="6"/>
  <c r="E169" i="6"/>
  <c r="F169" i="6"/>
  <c r="G169" i="6"/>
  <c r="H169" i="6"/>
  <c r="I169" i="6"/>
  <c r="D170" i="6"/>
  <c r="E170" i="6"/>
  <c r="F170" i="6"/>
  <c r="G170" i="6"/>
  <c r="H170" i="6"/>
  <c r="I170" i="6"/>
  <c r="D171" i="6"/>
  <c r="E171" i="6"/>
  <c r="F171" i="6"/>
  <c r="G171" i="6"/>
  <c r="H171" i="6"/>
  <c r="I171" i="6"/>
  <c r="D172" i="6"/>
  <c r="E172" i="6"/>
  <c r="F172" i="6"/>
  <c r="G172" i="6"/>
  <c r="H172" i="6"/>
  <c r="I172" i="6"/>
  <c r="D173" i="6"/>
  <c r="E173" i="6"/>
  <c r="F173" i="6"/>
  <c r="G173" i="6"/>
  <c r="H173" i="6"/>
  <c r="I173" i="6"/>
  <c r="D174" i="6"/>
  <c r="E174" i="6"/>
  <c r="F174" i="6"/>
  <c r="G174" i="6"/>
  <c r="H174" i="6"/>
  <c r="I174" i="6"/>
  <c r="D175" i="6"/>
  <c r="E175" i="6"/>
  <c r="F175" i="6"/>
  <c r="G175" i="6"/>
  <c r="H175" i="6"/>
  <c r="I175" i="6"/>
  <c r="D176" i="6"/>
  <c r="E176" i="6"/>
  <c r="F176" i="6"/>
  <c r="G176" i="6"/>
  <c r="H176" i="6"/>
  <c r="I176" i="6"/>
  <c r="D177" i="6"/>
  <c r="E177" i="6"/>
  <c r="F177" i="6"/>
  <c r="G177" i="6"/>
  <c r="H177" i="6"/>
  <c r="I177" i="6"/>
  <c r="D178" i="6"/>
  <c r="E178" i="6"/>
  <c r="F178" i="6"/>
  <c r="G178" i="6"/>
  <c r="H178" i="6"/>
  <c r="I178" i="6"/>
  <c r="D179" i="6"/>
  <c r="E179" i="6"/>
  <c r="F179" i="6"/>
  <c r="G179" i="6"/>
  <c r="H179" i="6"/>
  <c r="I179" i="6"/>
  <c r="D180" i="6"/>
  <c r="E180" i="6"/>
  <c r="F180" i="6"/>
  <c r="G180" i="6"/>
  <c r="H180" i="6"/>
  <c r="I180" i="6"/>
  <c r="D181" i="6"/>
  <c r="E181" i="6"/>
  <c r="F181" i="6"/>
  <c r="G181" i="6"/>
  <c r="H181" i="6"/>
  <c r="I181" i="6"/>
  <c r="D182" i="6"/>
  <c r="E182" i="6"/>
  <c r="F182" i="6"/>
  <c r="G182" i="6"/>
  <c r="H182" i="6"/>
  <c r="I182" i="6"/>
  <c r="D183" i="6"/>
  <c r="E183" i="6"/>
  <c r="F183" i="6"/>
  <c r="G183" i="6"/>
  <c r="H183" i="6"/>
  <c r="I183" i="6"/>
  <c r="D184" i="6"/>
  <c r="E184" i="6"/>
  <c r="F184" i="6"/>
  <c r="G184" i="6"/>
  <c r="H184" i="6"/>
  <c r="I184" i="6"/>
  <c r="D185" i="6"/>
  <c r="E185" i="6"/>
  <c r="F185" i="6"/>
  <c r="G185" i="6"/>
  <c r="H185" i="6"/>
  <c r="I185" i="6"/>
  <c r="D186" i="6"/>
  <c r="E186" i="6"/>
  <c r="F186" i="6"/>
  <c r="G186" i="6"/>
  <c r="H186" i="6"/>
  <c r="I186" i="6"/>
  <c r="D187" i="6"/>
  <c r="E187" i="6"/>
  <c r="F187" i="6"/>
  <c r="G187" i="6"/>
  <c r="H187" i="6"/>
  <c r="I187" i="6"/>
  <c r="D188" i="6"/>
  <c r="E188" i="6"/>
  <c r="F188" i="6"/>
  <c r="G188" i="6"/>
  <c r="H188" i="6"/>
  <c r="I188" i="6"/>
  <c r="D189" i="6"/>
  <c r="E189" i="6"/>
  <c r="F189" i="6"/>
  <c r="G189" i="6"/>
  <c r="H189" i="6"/>
  <c r="I189" i="6"/>
  <c r="D190" i="6"/>
  <c r="E190" i="6"/>
  <c r="F190" i="6"/>
  <c r="G190" i="6"/>
  <c r="H190" i="6"/>
  <c r="I190" i="6"/>
  <c r="D191" i="6"/>
  <c r="E191" i="6"/>
  <c r="F191" i="6"/>
  <c r="G191" i="6"/>
  <c r="H191" i="6"/>
  <c r="I191" i="6"/>
  <c r="D192" i="6"/>
  <c r="E192" i="6"/>
  <c r="F192" i="6"/>
  <c r="G192" i="6"/>
  <c r="H192" i="6"/>
  <c r="I192" i="6"/>
  <c r="D193" i="6"/>
  <c r="E193" i="6"/>
  <c r="F193" i="6"/>
  <c r="G193" i="6"/>
  <c r="H193" i="6"/>
  <c r="I193" i="6"/>
  <c r="D194" i="6"/>
  <c r="E194" i="6"/>
  <c r="F194" i="6"/>
  <c r="G194" i="6"/>
  <c r="H194" i="6"/>
  <c r="I194" i="6"/>
  <c r="D195" i="6"/>
  <c r="E195" i="6"/>
  <c r="F195" i="6"/>
  <c r="G195" i="6"/>
  <c r="H195" i="6"/>
  <c r="I195" i="6"/>
  <c r="D196" i="6"/>
  <c r="E196" i="6"/>
  <c r="F196" i="6"/>
  <c r="G196" i="6"/>
  <c r="H196" i="6"/>
  <c r="I196" i="6"/>
  <c r="D197" i="6"/>
  <c r="E197" i="6"/>
  <c r="F197" i="6"/>
  <c r="G197" i="6"/>
  <c r="H197" i="6"/>
  <c r="I197" i="6"/>
  <c r="D198" i="6"/>
  <c r="E198" i="6"/>
  <c r="F198" i="6"/>
  <c r="G198" i="6"/>
  <c r="H198" i="6"/>
  <c r="I198" i="6"/>
  <c r="D199" i="6"/>
  <c r="E199" i="6"/>
  <c r="F199" i="6"/>
  <c r="G199" i="6"/>
  <c r="H199" i="6"/>
  <c r="I199" i="6"/>
  <c r="D200" i="6"/>
  <c r="E200" i="6"/>
  <c r="F200" i="6"/>
  <c r="G200" i="6"/>
  <c r="H200" i="6"/>
  <c r="I200" i="6"/>
  <c r="D201" i="6"/>
  <c r="E201" i="6"/>
  <c r="F201" i="6"/>
  <c r="G201" i="6"/>
  <c r="H201" i="6"/>
  <c r="I201" i="6"/>
  <c r="D202" i="6"/>
  <c r="E202" i="6"/>
  <c r="F202" i="6"/>
  <c r="G202" i="6"/>
  <c r="H202" i="6"/>
  <c r="I202" i="6"/>
  <c r="B166" i="6"/>
  <c r="D144" i="6"/>
  <c r="E144" i="6"/>
  <c r="F144" i="6"/>
  <c r="G144" i="6"/>
  <c r="H144" i="6"/>
  <c r="I144" i="6"/>
  <c r="D145" i="6"/>
  <c r="E145" i="6"/>
  <c r="F145" i="6"/>
  <c r="G145" i="6"/>
  <c r="H145" i="6"/>
  <c r="I145" i="6"/>
  <c r="D146" i="6"/>
  <c r="E146" i="6"/>
  <c r="F146" i="6"/>
  <c r="G146" i="6"/>
  <c r="H146" i="6"/>
  <c r="I146" i="6"/>
  <c r="D147" i="6"/>
  <c r="E147" i="6"/>
  <c r="F147" i="6"/>
  <c r="G147" i="6"/>
  <c r="H147" i="6"/>
  <c r="I147" i="6"/>
  <c r="D148" i="6"/>
  <c r="E148" i="6"/>
  <c r="F148" i="6"/>
  <c r="G148" i="6"/>
  <c r="H148" i="6"/>
  <c r="I148" i="6"/>
  <c r="D149" i="6"/>
  <c r="E149" i="6"/>
  <c r="F149" i="6"/>
  <c r="G149" i="6"/>
  <c r="H149" i="6"/>
  <c r="I149" i="6"/>
  <c r="D150" i="6"/>
  <c r="E150" i="6"/>
  <c r="F150" i="6"/>
  <c r="G150" i="6"/>
  <c r="H150" i="6"/>
  <c r="I150" i="6"/>
  <c r="D151" i="6"/>
  <c r="E151" i="6"/>
  <c r="F151" i="6"/>
  <c r="G151" i="6"/>
  <c r="H151" i="6"/>
  <c r="I151" i="6"/>
  <c r="D152" i="6"/>
  <c r="E152" i="6"/>
  <c r="F152" i="6"/>
  <c r="G152" i="6"/>
  <c r="H152" i="6"/>
  <c r="I152" i="6"/>
  <c r="D153" i="6"/>
  <c r="E153" i="6"/>
  <c r="F153" i="6"/>
  <c r="G153" i="6"/>
  <c r="H153" i="6"/>
  <c r="I153" i="6"/>
  <c r="D154" i="6"/>
  <c r="E154" i="6"/>
  <c r="F154" i="6"/>
  <c r="G154" i="6"/>
  <c r="H154" i="6"/>
  <c r="I154" i="6"/>
  <c r="D155" i="6"/>
  <c r="E155" i="6"/>
  <c r="F155" i="6"/>
  <c r="G155" i="6"/>
  <c r="H155" i="6"/>
  <c r="I155" i="6"/>
  <c r="D156" i="6"/>
  <c r="E156" i="6"/>
  <c r="F156" i="6"/>
  <c r="G156" i="6"/>
  <c r="H156" i="6"/>
  <c r="I156" i="6"/>
  <c r="D157" i="6"/>
  <c r="E157" i="6"/>
  <c r="F157" i="6"/>
  <c r="G157" i="6"/>
  <c r="H157" i="6"/>
  <c r="I157" i="6"/>
  <c r="D158" i="6"/>
  <c r="E158" i="6"/>
  <c r="F158" i="6"/>
  <c r="G158" i="6"/>
  <c r="H158" i="6"/>
  <c r="I158" i="6"/>
  <c r="D159" i="6"/>
  <c r="E159" i="6"/>
  <c r="F159" i="6"/>
  <c r="G159" i="6"/>
  <c r="H159" i="6"/>
  <c r="I159" i="6"/>
  <c r="D160" i="6"/>
  <c r="E160" i="6"/>
  <c r="F160" i="6"/>
  <c r="G160" i="6"/>
  <c r="H160" i="6"/>
  <c r="I160" i="6"/>
  <c r="D161" i="6"/>
  <c r="E161" i="6"/>
  <c r="F161" i="6"/>
  <c r="G161" i="6"/>
  <c r="H161" i="6"/>
  <c r="I161" i="6"/>
  <c r="D162" i="6"/>
  <c r="E162" i="6"/>
  <c r="F162" i="6"/>
  <c r="G162" i="6"/>
  <c r="H162" i="6"/>
  <c r="I162" i="6"/>
  <c r="D163" i="6"/>
  <c r="E163" i="6"/>
  <c r="F163" i="6"/>
  <c r="G163" i="6"/>
  <c r="H163" i="6"/>
  <c r="I163" i="6"/>
  <c r="D164" i="6"/>
  <c r="E164" i="6"/>
  <c r="F164" i="6"/>
  <c r="G164" i="6"/>
  <c r="H164" i="6"/>
  <c r="I164" i="6"/>
  <c r="D165" i="6"/>
  <c r="E165" i="6"/>
  <c r="F165" i="6"/>
  <c r="G165" i="6"/>
  <c r="H165" i="6"/>
  <c r="I165" i="6"/>
  <c r="D6" i="6"/>
  <c r="E6" i="6"/>
  <c r="F6" i="6"/>
  <c r="G6" i="6"/>
  <c r="H6" i="6"/>
  <c r="I6" i="6"/>
  <c r="D7" i="6"/>
  <c r="E7" i="6"/>
  <c r="F7" i="6"/>
  <c r="G7" i="6"/>
  <c r="H7" i="6"/>
  <c r="I7" i="6"/>
  <c r="D8" i="6"/>
  <c r="E8" i="6"/>
  <c r="F8" i="6"/>
  <c r="G8" i="6"/>
  <c r="H8" i="6"/>
  <c r="I8" i="6"/>
  <c r="D9" i="6"/>
  <c r="E9" i="6"/>
  <c r="F9" i="6"/>
  <c r="G9" i="6"/>
  <c r="H9" i="6"/>
  <c r="I9" i="6"/>
  <c r="D10" i="6"/>
  <c r="E10" i="6"/>
  <c r="F10" i="6"/>
  <c r="G10" i="6"/>
  <c r="H10" i="6"/>
  <c r="I10" i="6"/>
  <c r="D11" i="6"/>
  <c r="E11" i="6"/>
  <c r="F11" i="6"/>
  <c r="G11" i="6"/>
  <c r="H11" i="6"/>
  <c r="I11" i="6"/>
  <c r="D12" i="6"/>
  <c r="E12" i="6"/>
  <c r="F12" i="6"/>
  <c r="G12" i="6"/>
  <c r="H12" i="6"/>
  <c r="I12" i="6"/>
  <c r="D13" i="6"/>
  <c r="E13" i="6"/>
  <c r="F13" i="6"/>
  <c r="G13" i="6"/>
  <c r="H13" i="6"/>
  <c r="I13" i="6"/>
  <c r="D14" i="6"/>
  <c r="E14" i="6"/>
  <c r="F14" i="6"/>
  <c r="G14" i="6"/>
  <c r="H14" i="6"/>
  <c r="I14" i="6"/>
  <c r="D15" i="6"/>
  <c r="E15" i="6"/>
  <c r="F15" i="6"/>
  <c r="G15" i="6"/>
  <c r="H15" i="6"/>
  <c r="I15" i="6"/>
  <c r="D16" i="6"/>
  <c r="E16" i="6"/>
  <c r="F16" i="6"/>
  <c r="G16" i="6"/>
  <c r="H16" i="6"/>
  <c r="I16" i="6"/>
  <c r="I5" i="6"/>
  <c r="H5" i="6"/>
  <c r="G5" i="6"/>
  <c r="F5" i="6"/>
  <c r="E5" i="6"/>
  <c r="D5" i="6"/>
  <c r="I4" i="6"/>
  <c r="H4" i="6"/>
  <c r="G4" i="6"/>
  <c r="F4" i="6"/>
  <c r="E4" i="6"/>
  <c r="D4" i="6"/>
  <c r="C302" i="24" l="1"/>
  <c r="C301" i="24"/>
  <c r="C295" i="24"/>
  <c r="C296" i="24"/>
  <c r="C297" i="24"/>
  <c r="C298" i="24"/>
  <c r="C299" i="24"/>
  <c r="B301" i="6"/>
  <c r="B300" i="6"/>
  <c r="B295" i="6"/>
  <c r="B296" i="6"/>
  <c r="B297" i="6"/>
  <c r="B298" i="6"/>
  <c r="B294" i="6"/>
  <c r="C286" i="24"/>
  <c r="C287" i="24"/>
  <c r="C288" i="24"/>
  <c r="C289" i="24"/>
  <c r="C290" i="24"/>
  <c r="C291" i="24"/>
  <c r="C292" i="24"/>
  <c r="C293" i="24"/>
  <c r="C294" i="24"/>
  <c r="C285" i="24"/>
  <c r="C283" i="24"/>
  <c r="C282" i="24"/>
  <c r="C280" i="24"/>
  <c r="C276" i="24"/>
  <c r="C277" i="24"/>
  <c r="C278" i="24"/>
  <c r="C279" i="24"/>
  <c r="C275" i="24"/>
  <c r="C259" i="24"/>
  <c r="C260" i="24"/>
  <c r="C261" i="24"/>
  <c r="C262" i="24"/>
  <c r="C263" i="24"/>
  <c r="C264" i="24"/>
  <c r="C265" i="24"/>
  <c r="C266" i="24"/>
  <c r="C267" i="24"/>
  <c r="C268" i="24"/>
  <c r="C269" i="24"/>
  <c r="C270" i="24"/>
  <c r="C271" i="24"/>
  <c r="C272" i="24"/>
  <c r="C273" i="24"/>
  <c r="C274" i="24"/>
  <c r="C258" i="24"/>
  <c r="B285" i="6"/>
  <c r="B286" i="6"/>
  <c r="B287" i="6"/>
  <c r="B288" i="6"/>
  <c r="B289" i="6"/>
  <c r="B290" i="6"/>
  <c r="B291" i="6"/>
  <c r="B292" i="6"/>
  <c r="B293" i="6"/>
  <c r="B284" i="6"/>
  <c r="B282" i="6"/>
  <c r="B281" i="6"/>
  <c r="B276" i="6"/>
  <c r="B277" i="6"/>
  <c r="B278" i="6"/>
  <c r="B275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C257" i="24"/>
  <c r="C256" i="24"/>
  <c r="C255" i="24"/>
  <c r="C254" i="24"/>
  <c r="C253" i="24"/>
  <c r="C252" i="24"/>
  <c r="C251" i="24"/>
  <c r="C250" i="24"/>
  <c r="C246" i="24"/>
  <c r="C247" i="24"/>
  <c r="C248" i="24"/>
  <c r="C249" i="24"/>
  <c r="C245" i="24"/>
  <c r="C243" i="24"/>
  <c r="C241" i="24"/>
  <c r="C242" i="24"/>
  <c r="C240" i="24"/>
  <c r="C238" i="24"/>
  <c r="C239" i="24"/>
  <c r="C234" i="24"/>
  <c r="C237" i="24"/>
  <c r="C235" i="24"/>
  <c r="C236" i="24"/>
  <c r="C233" i="24"/>
  <c r="C232" i="24"/>
  <c r="C228" i="24"/>
  <c r="C229" i="24"/>
  <c r="C230" i="24"/>
  <c r="C231" i="24"/>
  <c r="K239" i="20" l="1"/>
  <c r="B256" i="6" l="1"/>
  <c r="B254" i="6"/>
  <c r="B253" i="6"/>
  <c r="B252" i="6"/>
  <c r="B251" i="6"/>
  <c r="B250" i="6"/>
  <c r="B248" i="6"/>
  <c r="B247" i="6"/>
  <c r="B243" i="6"/>
  <c r="B244" i="6"/>
  <c r="B245" i="6"/>
  <c r="B246" i="6"/>
  <c r="B242" i="6"/>
  <c r="B240" i="6"/>
  <c r="B235" i="6"/>
  <c r="B236" i="6"/>
  <c r="B237" i="6"/>
  <c r="B238" i="6"/>
  <c r="B239" i="6"/>
  <c r="B234" i="6"/>
  <c r="B231" i="6"/>
  <c r="B232" i="6"/>
  <c r="B233" i="6"/>
  <c r="B230" i="6"/>
  <c r="B229" i="6"/>
  <c r="B226" i="6"/>
  <c r="B227" i="6"/>
  <c r="B228" i="6"/>
  <c r="B225" i="6"/>
  <c r="C207" i="24"/>
  <c r="C208" i="24"/>
  <c r="C209" i="24"/>
  <c r="C210" i="24"/>
  <c r="C211" i="24"/>
  <c r="C212" i="24"/>
  <c r="C213" i="24"/>
  <c r="C214" i="24"/>
  <c r="C215" i="24"/>
  <c r="C216" i="24"/>
  <c r="C217" i="24"/>
  <c r="C218" i="24"/>
  <c r="C219" i="24"/>
  <c r="C220" i="24"/>
  <c r="C221" i="24"/>
  <c r="C222" i="24"/>
  <c r="C223" i="24"/>
  <c r="C224" i="24"/>
  <c r="C225" i="24"/>
  <c r="C226" i="24"/>
  <c r="C227" i="24"/>
  <c r="C206" i="24"/>
  <c r="C193" i="24"/>
  <c r="C194" i="24"/>
  <c r="C195" i="24"/>
  <c r="C196" i="24"/>
  <c r="C197" i="24"/>
  <c r="C198" i="24"/>
  <c r="C199" i="24"/>
  <c r="C200" i="24"/>
  <c r="C201" i="24"/>
  <c r="C202" i="24"/>
  <c r="C203" i="24"/>
  <c r="C204" i="24"/>
  <c r="C205" i="24"/>
  <c r="C192" i="24"/>
  <c r="C191" i="24"/>
  <c r="B204" i="6"/>
  <c r="B205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B219" i="6"/>
  <c r="B220" i="6"/>
  <c r="B221" i="6"/>
  <c r="B222" i="6"/>
  <c r="B223" i="6"/>
  <c r="B224" i="6"/>
  <c r="B203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188" i="6"/>
  <c r="C153" i="24"/>
  <c r="C154" i="24"/>
  <c r="C155" i="24"/>
  <c r="C156" i="24"/>
  <c r="C157" i="24"/>
  <c r="C158" i="24"/>
  <c r="C159" i="24"/>
  <c r="C160" i="24"/>
  <c r="C161" i="24"/>
  <c r="C162" i="24"/>
  <c r="C163" i="24"/>
  <c r="C164" i="24"/>
  <c r="C165" i="24"/>
  <c r="C166" i="24"/>
  <c r="C167" i="24"/>
  <c r="C168" i="24"/>
  <c r="C169" i="24"/>
  <c r="C170" i="24"/>
  <c r="C171" i="24"/>
  <c r="C172" i="24"/>
  <c r="C173" i="24"/>
  <c r="C174" i="24"/>
  <c r="C175" i="24"/>
  <c r="C176" i="24"/>
  <c r="C177" i="24"/>
  <c r="C178" i="24"/>
  <c r="C179" i="24"/>
  <c r="C180" i="24"/>
  <c r="C181" i="24"/>
  <c r="C182" i="24"/>
  <c r="C183" i="24"/>
  <c r="C184" i="24"/>
  <c r="C185" i="24"/>
  <c r="C186" i="24"/>
  <c r="C187" i="24"/>
  <c r="C188" i="24"/>
  <c r="C189" i="24"/>
  <c r="C190" i="24"/>
  <c r="C152" i="24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67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49" i="6"/>
  <c r="C140" i="24" l="1"/>
  <c r="C141" i="24"/>
  <c r="C142" i="24"/>
  <c r="C144" i="24"/>
  <c r="C145" i="24"/>
  <c r="C146" i="24"/>
  <c r="C147" i="24"/>
  <c r="C148" i="24"/>
  <c r="C149" i="24"/>
  <c r="C150" i="24"/>
  <c r="C151" i="24"/>
  <c r="C139" i="24"/>
  <c r="C136" i="24"/>
  <c r="C133" i="24"/>
  <c r="C134" i="24"/>
  <c r="C135" i="24"/>
  <c r="C137" i="24"/>
  <c r="C132" i="24"/>
  <c r="C131" i="24"/>
  <c r="C130" i="24"/>
  <c r="C129" i="24"/>
  <c r="C128" i="24"/>
  <c r="C119" i="24"/>
  <c r="C120" i="24"/>
  <c r="C121" i="24"/>
  <c r="C122" i="24"/>
  <c r="C123" i="24"/>
  <c r="C124" i="24"/>
  <c r="C125" i="24"/>
  <c r="C126" i="24"/>
  <c r="C127" i="24"/>
  <c r="C118" i="24"/>
  <c r="C116" i="24"/>
  <c r="C117" i="24"/>
  <c r="B141" i="6"/>
  <c r="B142" i="6"/>
  <c r="B143" i="6"/>
  <c r="B144" i="6"/>
  <c r="B145" i="6"/>
  <c r="B146" i="6"/>
  <c r="B147" i="6"/>
  <c r="B148" i="6"/>
  <c r="C103" i="24"/>
  <c r="C104" i="24"/>
  <c r="C105" i="24"/>
  <c r="C106" i="24"/>
  <c r="C107" i="24"/>
  <c r="C108" i="24"/>
  <c r="C109" i="24"/>
  <c r="C110" i="24"/>
  <c r="C111" i="24"/>
  <c r="C112" i="24"/>
  <c r="C113" i="24"/>
  <c r="C114" i="24"/>
  <c r="C115" i="24"/>
  <c r="C102" i="24"/>
  <c r="C80" i="24"/>
  <c r="C81" i="24"/>
  <c r="C82" i="24"/>
  <c r="C83" i="24"/>
  <c r="C84" i="24"/>
  <c r="C85" i="24"/>
  <c r="C86" i="24"/>
  <c r="C87" i="24"/>
  <c r="C88" i="24"/>
  <c r="C89" i="24"/>
  <c r="C90" i="24"/>
  <c r="C91" i="24"/>
  <c r="C92" i="24"/>
  <c r="C93" i="24"/>
  <c r="C94" i="24"/>
  <c r="C95" i="24"/>
  <c r="C96" i="24"/>
  <c r="C97" i="24"/>
  <c r="C98" i="24"/>
  <c r="C99" i="24"/>
  <c r="C100" i="24"/>
  <c r="C101" i="24"/>
  <c r="C79" i="24"/>
  <c r="C78" i="24"/>
  <c r="C77" i="24"/>
  <c r="C76" i="24"/>
  <c r="C73" i="24"/>
  <c r="C72" i="24"/>
  <c r="C71" i="24"/>
  <c r="C70" i="24"/>
  <c r="C69" i="24"/>
  <c r="C68" i="24"/>
  <c r="C66" i="24"/>
  <c r="C65" i="24"/>
  <c r="C64" i="24"/>
  <c r="C63" i="24"/>
  <c r="C62" i="24"/>
  <c r="C61" i="24"/>
  <c r="C60" i="24"/>
  <c r="C59" i="24"/>
  <c r="C58" i="24"/>
  <c r="C57" i="24"/>
  <c r="C56" i="24"/>
  <c r="C55" i="24"/>
  <c r="C54" i="24"/>
  <c r="C53" i="24"/>
  <c r="C52" i="24"/>
  <c r="C50" i="24"/>
  <c r="C49" i="24"/>
  <c r="C47" i="24"/>
  <c r="C48" i="24"/>
  <c r="C45" i="24"/>
  <c r="C46" i="24"/>
  <c r="C43" i="24"/>
  <c r="C42" i="24"/>
  <c r="C41" i="24"/>
  <c r="C40" i="24"/>
  <c r="C39" i="24"/>
  <c r="C38" i="24"/>
  <c r="C37" i="24"/>
  <c r="C36" i="24"/>
  <c r="C34" i="24"/>
  <c r="C33" i="24"/>
  <c r="C32" i="24"/>
  <c r="C31" i="24"/>
  <c r="C30" i="24"/>
  <c r="C29" i="24"/>
  <c r="C28" i="24"/>
  <c r="C27" i="24"/>
  <c r="C26" i="24"/>
  <c r="C25" i="24"/>
  <c r="C24" i="24"/>
  <c r="C23" i="24"/>
  <c r="C22" i="24"/>
  <c r="C21" i="24"/>
  <c r="C20" i="24"/>
  <c r="C19" i="24"/>
  <c r="C18" i="24"/>
  <c r="C17" i="24"/>
  <c r="C16" i="24"/>
  <c r="C15" i="24"/>
  <c r="C14" i="24"/>
  <c r="C13" i="24"/>
  <c r="C12" i="24"/>
  <c r="C11" i="24"/>
  <c r="C10" i="24"/>
  <c r="C9" i="24"/>
  <c r="C8" i="24"/>
  <c r="C143" i="24"/>
  <c r="B6" i="6"/>
  <c r="B7" i="6"/>
  <c r="B8" i="6"/>
  <c r="B9" i="6"/>
  <c r="C7" i="24"/>
  <c r="C5" i="20"/>
  <c r="C6" i="24"/>
  <c r="C4" i="20"/>
  <c r="B5" i="6" l="1"/>
  <c r="B4" i="6"/>
  <c r="K134" i="20" l="1"/>
  <c r="K132" i="20" l="1"/>
  <c r="K265" i="20" l="1"/>
  <c r="K100" i="20" l="1"/>
  <c r="K201" i="20" l="1"/>
  <c r="E305" i="1" l="1"/>
  <c r="LA52" i="4" l="1"/>
  <c r="KS52" i="4"/>
  <c r="FM52" i="4"/>
  <c r="FO52" i="4"/>
  <c r="FK52" i="4"/>
  <c r="M226" i="20"/>
  <c r="M147" i="20"/>
  <c r="M148" i="20"/>
  <c r="M225" i="20"/>
  <c r="M234" i="20"/>
  <c r="M11" i="20"/>
  <c r="M235" i="20"/>
  <c r="M236" i="20"/>
  <c r="M237" i="20"/>
  <c r="M238" i="20"/>
  <c r="M105" i="20"/>
  <c r="M106" i="20"/>
  <c r="M107" i="20"/>
  <c r="M117" i="20"/>
  <c r="M259" i="20"/>
  <c r="M260" i="20"/>
  <c r="M108" i="20"/>
  <c r="M239" i="20"/>
  <c r="N239" i="20" s="1"/>
  <c r="M138" i="20"/>
  <c r="M210" i="20"/>
  <c r="M211" i="20"/>
  <c r="M212" i="20"/>
  <c r="M196" i="20"/>
  <c r="M197" i="20"/>
  <c r="M198" i="20"/>
  <c r="M199" i="20"/>
  <c r="M200" i="20"/>
  <c r="M202" i="20"/>
  <c r="M203" i="20"/>
  <c r="M204" i="20"/>
  <c r="M27" i="20"/>
  <c r="M28" i="20"/>
  <c r="M205" i="20"/>
  <c r="M29" i="20"/>
  <c r="M213" i="20"/>
  <c r="M206" i="20"/>
  <c r="M30" i="20"/>
  <c r="M207" i="20"/>
  <c r="M208" i="20"/>
  <c r="M209" i="20"/>
  <c r="M12" i="20"/>
  <c r="M13" i="20"/>
  <c r="M14" i="20"/>
  <c r="M15" i="20"/>
  <c r="M201" i="20"/>
  <c r="N201" i="20" s="1"/>
  <c r="M16" i="20"/>
  <c r="M17" i="20"/>
  <c r="M18" i="20"/>
  <c r="M19" i="20"/>
  <c r="M20" i="20"/>
  <c r="M21" i="20"/>
  <c r="M22" i="20"/>
  <c r="M23" i="20"/>
  <c r="M24" i="20"/>
  <c r="M25" i="20"/>
  <c r="M31" i="20"/>
  <c r="M32" i="20"/>
  <c r="M34" i="20"/>
  <c r="M35" i="20"/>
  <c r="M36" i="20"/>
  <c r="M38" i="20"/>
  <c r="M39" i="20"/>
  <c r="M40" i="20"/>
  <c r="M41" i="20"/>
  <c r="M43" i="20"/>
  <c r="M44" i="20"/>
  <c r="M214" i="20"/>
  <c r="M62" i="20"/>
  <c r="M227" i="20"/>
  <c r="M63" i="20"/>
  <c r="M64" i="20"/>
  <c r="M65" i="20"/>
  <c r="M66" i="20"/>
  <c r="M67" i="20"/>
  <c r="M68" i="20"/>
  <c r="M69" i="20"/>
  <c r="M215" i="20"/>
  <c r="M5" i="20"/>
  <c r="M70" i="20"/>
  <c r="M71" i="20"/>
  <c r="M143" i="20"/>
  <c r="M144" i="20"/>
  <c r="M145" i="20"/>
  <c r="M146" i="20"/>
  <c r="M74" i="20"/>
  <c r="M75" i="20"/>
  <c r="M76" i="20"/>
  <c r="M60" i="20"/>
  <c r="M77" i="20"/>
  <c r="M78" i="20"/>
  <c r="M79" i="20"/>
  <c r="M92" i="20"/>
  <c r="M80" i="20"/>
  <c r="M81" i="20"/>
  <c r="M82" i="20"/>
  <c r="M83" i="20"/>
  <c r="M84" i="20"/>
  <c r="M85" i="20"/>
  <c r="M86" i="20"/>
  <c r="M87" i="20"/>
  <c r="M88" i="20"/>
  <c r="M89" i="20"/>
  <c r="M93" i="20"/>
  <c r="M94" i="20"/>
  <c r="M95" i="20"/>
  <c r="M90" i="20"/>
  <c r="M96" i="20"/>
  <c r="M97" i="20"/>
  <c r="M98" i="20"/>
  <c r="M99" i="20"/>
  <c r="M6" i="20"/>
  <c r="M100" i="20"/>
  <c r="M153" i="20"/>
  <c r="M154" i="20"/>
  <c r="M155" i="20"/>
  <c r="M156" i="20"/>
  <c r="M157" i="20"/>
  <c r="M158" i="20"/>
  <c r="M159" i="20"/>
  <c r="M160" i="20"/>
  <c r="M161" i="20"/>
  <c r="M162" i="20"/>
  <c r="M163" i="20"/>
  <c r="M164" i="20"/>
  <c r="M165" i="20"/>
  <c r="M166" i="20"/>
  <c r="M7" i="20"/>
  <c r="M167" i="20"/>
  <c r="M188" i="20"/>
  <c r="M189" i="20"/>
  <c r="M190" i="20"/>
  <c r="M8" i="20"/>
  <c r="M191" i="20"/>
  <c r="M192" i="20"/>
  <c r="M4" i="20"/>
  <c r="M293" i="20"/>
  <c r="M294" i="20"/>
  <c r="M295" i="20"/>
  <c r="M300" i="20"/>
  <c r="M296" i="20"/>
  <c r="M9" i="20"/>
  <c r="M248" i="20"/>
  <c r="M297" i="20"/>
  <c r="M249" i="20"/>
  <c r="M250" i="20"/>
  <c r="M252" i="20"/>
  <c r="M253" i="20"/>
  <c r="M254" i="20"/>
  <c r="M255" i="20"/>
  <c r="M47" i="20"/>
  <c r="M256" i="20"/>
  <c r="M168" i="20"/>
  <c r="N168" i="20" s="1"/>
  <c r="M48" i="20"/>
  <c r="M216" i="20"/>
  <c r="M298" i="20"/>
  <c r="M299" i="20"/>
  <c r="M45" i="20"/>
  <c r="M26" i="20"/>
  <c r="M228" i="20"/>
  <c r="M229" i="20"/>
  <c r="M46" i="20"/>
  <c r="M230" i="20"/>
  <c r="M231" i="20"/>
  <c r="M232" i="20"/>
  <c r="M233" i="20"/>
  <c r="M217" i="20"/>
  <c r="M218" i="20"/>
  <c r="M219" i="20"/>
  <c r="M220" i="20"/>
  <c r="M221" i="20"/>
  <c r="M222" i="20"/>
  <c r="M50" i="20"/>
  <c r="M51" i="20"/>
  <c r="M52" i="20"/>
  <c r="M53" i="20"/>
  <c r="M55" i="20"/>
  <c r="M56" i="20"/>
  <c r="M57" i="20"/>
  <c r="M58" i="20"/>
  <c r="M59" i="20"/>
  <c r="M283" i="20"/>
  <c r="M261" i="20"/>
  <c r="M284" i="20"/>
  <c r="M262" i="20"/>
  <c r="M263" i="20"/>
  <c r="M264" i="20"/>
  <c r="M265" i="20"/>
  <c r="M266" i="20"/>
  <c r="M267" i="20"/>
  <c r="M10" i="20"/>
  <c r="M268" i="20"/>
  <c r="M269" i="20"/>
  <c r="M270" i="20"/>
  <c r="M271" i="20"/>
  <c r="M272" i="20"/>
  <c r="M273" i="20"/>
  <c r="M274" i="20"/>
  <c r="M241" i="20"/>
  <c r="M242" i="20"/>
  <c r="M110" i="20"/>
  <c r="M111" i="20"/>
  <c r="M244" i="20"/>
  <c r="M245" i="20"/>
  <c r="M118" i="20"/>
  <c r="M119" i="20"/>
  <c r="M120" i="20"/>
  <c r="M112" i="20"/>
  <c r="M121" i="20"/>
  <c r="M122" i="20"/>
  <c r="M123" i="20"/>
  <c r="M113" i="20"/>
  <c r="M124" i="20"/>
  <c r="M125" i="20"/>
  <c r="M114" i="20"/>
  <c r="M275" i="20"/>
  <c r="M115" i="20"/>
  <c r="M277" i="20"/>
  <c r="M278" i="20"/>
  <c r="M279" i="20"/>
  <c r="M280" i="20"/>
  <c r="M126" i="20"/>
  <c r="M127" i="20"/>
  <c r="M116" i="20"/>
  <c r="M128" i="20"/>
  <c r="M130" i="20"/>
  <c r="M149" i="20"/>
  <c r="M131" i="20"/>
  <c r="M132" i="20"/>
  <c r="M133" i="20"/>
  <c r="M134" i="20"/>
  <c r="N134" i="20" s="1"/>
  <c r="M223" i="20"/>
  <c r="M135" i="20"/>
  <c r="M224" i="20"/>
  <c r="M169" i="20"/>
  <c r="M302" i="20"/>
  <c r="M286" i="20"/>
  <c r="M61" i="20"/>
  <c r="M287" i="20"/>
  <c r="M246" i="20"/>
  <c r="M288" i="20"/>
  <c r="M303" i="20"/>
  <c r="M290" i="20"/>
  <c r="M291" i="20"/>
  <c r="M91" i="20"/>
  <c r="M150" i="20"/>
  <c r="M247" i="20"/>
  <c r="M139" i="20"/>
  <c r="M140" i="20"/>
  <c r="M151" i="20"/>
  <c r="M152" i="20"/>
  <c r="M141" i="20"/>
  <c r="M258" i="20"/>
  <c r="M170" i="20"/>
  <c r="M171" i="20"/>
  <c r="M172" i="20"/>
  <c r="M173" i="20"/>
  <c r="M174" i="20"/>
  <c r="M175" i="20"/>
  <c r="M176" i="20"/>
  <c r="M177" i="20"/>
  <c r="M178" i="20"/>
  <c r="M179" i="20"/>
  <c r="M180" i="20"/>
  <c r="M181" i="20"/>
  <c r="M182" i="20"/>
  <c r="M183" i="20"/>
  <c r="M184" i="20"/>
  <c r="M185" i="20"/>
  <c r="M186" i="20"/>
  <c r="M101" i="20"/>
  <c r="M102" i="20"/>
  <c r="M103" i="20"/>
  <c r="M104" i="20"/>
  <c r="M187" i="20"/>
  <c r="M193" i="20"/>
  <c r="M194" i="20"/>
  <c r="NL52" i="4"/>
  <c r="L197" i="20"/>
  <c r="L37" i="20"/>
  <c r="L38" i="20"/>
  <c r="L71" i="20"/>
  <c r="L240" i="20"/>
  <c r="L109" i="20"/>
  <c r="L244" i="20"/>
  <c r="L128" i="20"/>
  <c r="L195" i="20"/>
  <c r="E297" i="1"/>
  <c r="E164" i="1"/>
  <c r="E162" i="1"/>
  <c r="E79" i="1"/>
  <c r="E248" i="1"/>
  <c r="E160" i="1"/>
  <c r="E23" i="1"/>
  <c r="E114" i="1"/>
  <c r="E285" i="1"/>
  <c r="E55" i="1"/>
  <c r="E32" i="1"/>
  <c r="L101" i="20" l="1"/>
  <c r="L179" i="20"/>
  <c r="L171" i="20"/>
  <c r="L139" i="20"/>
  <c r="L288" i="20"/>
  <c r="L224" i="20"/>
  <c r="L131" i="20"/>
  <c r="L126" i="20"/>
  <c r="L114" i="20"/>
  <c r="L120" i="20"/>
  <c r="L242" i="20"/>
  <c r="L270" i="20"/>
  <c r="L264" i="20"/>
  <c r="L52" i="20"/>
  <c r="L219" i="20"/>
  <c r="L229" i="20"/>
  <c r="L168" i="20"/>
  <c r="L250" i="20"/>
  <c r="L295" i="20"/>
  <c r="L189" i="20"/>
  <c r="L162" i="20"/>
  <c r="L154" i="20"/>
  <c r="L90" i="20"/>
  <c r="L85" i="20"/>
  <c r="L78" i="20"/>
  <c r="L145" i="20"/>
  <c r="L215" i="20"/>
  <c r="L227" i="20"/>
  <c r="L39" i="20"/>
  <c r="L31" i="20"/>
  <c r="L18" i="20"/>
  <c r="L209" i="20"/>
  <c r="L28" i="20"/>
  <c r="L260" i="20"/>
  <c r="L237" i="20"/>
  <c r="L186" i="20"/>
  <c r="L178" i="20"/>
  <c r="L170" i="20"/>
  <c r="L247" i="20"/>
  <c r="L246" i="20"/>
  <c r="L149" i="20"/>
  <c r="L280" i="20"/>
  <c r="L125" i="20"/>
  <c r="L119" i="20"/>
  <c r="L269" i="20"/>
  <c r="L59" i="20"/>
  <c r="L218" i="20"/>
  <c r="L228" i="20"/>
  <c r="L256" i="20"/>
  <c r="L249" i="20"/>
  <c r="L294" i="20"/>
  <c r="L188" i="20"/>
  <c r="L161" i="20"/>
  <c r="L153" i="20"/>
  <c r="L95" i="20"/>
  <c r="L84" i="20"/>
  <c r="L77" i="20"/>
  <c r="L144" i="20"/>
  <c r="L69" i="20"/>
  <c r="L62" i="20"/>
  <c r="L25" i="20"/>
  <c r="L17" i="20"/>
  <c r="L208" i="20"/>
  <c r="L27" i="20"/>
  <c r="L196" i="20"/>
  <c r="L259" i="20"/>
  <c r="L236" i="20"/>
  <c r="N265" i="20"/>
  <c r="M195" i="20"/>
  <c r="N100" i="20"/>
  <c r="M109" i="20"/>
  <c r="L45" i="20"/>
  <c r="L102" i="20"/>
  <c r="L140" i="20"/>
  <c r="L127" i="20"/>
  <c r="L271" i="20"/>
  <c r="L53" i="20"/>
  <c r="L48" i="20"/>
  <c r="L190" i="20"/>
  <c r="L86" i="20"/>
  <c r="L5" i="20"/>
  <c r="L40" i="20"/>
  <c r="L12" i="20"/>
  <c r="L108" i="20"/>
  <c r="L194" i="20"/>
  <c r="L177" i="20"/>
  <c r="L150" i="20"/>
  <c r="L241" i="20"/>
  <c r="L263" i="20"/>
  <c r="L217" i="20"/>
  <c r="L47" i="20"/>
  <c r="L167" i="20"/>
  <c r="L94" i="20"/>
  <c r="L68" i="20"/>
  <c r="L24" i="20"/>
  <c r="L184" i="20"/>
  <c r="L61" i="20"/>
  <c r="L113" i="20"/>
  <c r="L233" i="20"/>
  <c r="L180" i="20"/>
  <c r="L303" i="20"/>
  <c r="L275" i="20"/>
  <c r="L110" i="20"/>
  <c r="L265" i="20"/>
  <c r="L220" i="20"/>
  <c r="L163" i="20"/>
  <c r="L96" i="20"/>
  <c r="L205" i="20"/>
  <c r="L238" i="20"/>
  <c r="L258" i="20"/>
  <c r="L124" i="20"/>
  <c r="L268" i="20"/>
  <c r="L51" i="20"/>
  <c r="L297" i="20"/>
  <c r="L160" i="20"/>
  <c r="L83" i="20"/>
  <c r="L143" i="20"/>
  <c r="L207" i="20"/>
  <c r="L212" i="20"/>
  <c r="L235" i="20"/>
  <c r="L193" i="20"/>
  <c r="L176" i="20"/>
  <c r="L91" i="20"/>
  <c r="L135" i="20"/>
  <c r="L278" i="20"/>
  <c r="L245" i="20"/>
  <c r="L10" i="20"/>
  <c r="L262" i="20"/>
  <c r="L57" i="20"/>
  <c r="L50" i="20"/>
  <c r="L248" i="20"/>
  <c r="L7" i="20"/>
  <c r="L6" i="20"/>
  <c r="L82" i="20"/>
  <c r="L44" i="20"/>
  <c r="L23" i="20"/>
  <c r="L30" i="20"/>
  <c r="L211" i="20"/>
  <c r="L11" i="20"/>
  <c r="BJ52" i="4"/>
  <c r="L183" i="20"/>
  <c r="L141" i="20"/>
  <c r="L286" i="20"/>
  <c r="L267" i="20"/>
  <c r="L56" i="20"/>
  <c r="L232" i="20"/>
  <c r="L9" i="20"/>
  <c r="L166" i="20"/>
  <c r="L99" i="20"/>
  <c r="L81" i="20"/>
  <c r="L43" i="20"/>
  <c r="L22" i="20"/>
  <c r="L202" i="20"/>
  <c r="L104" i="20"/>
  <c r="L182" i="20"/>
  <c r="L174" i="20"/>
  <c r="L152" i="20"/>
  <c r="L290" i="20"/>
  <c r="L302" i="20"/>
  <c r="L134" i="20"/>
  <c r="L116" i="20"/>
  <c r="L122" i="20"/>
  <c r="L111" i="20"/>
  <c r="L273" i="20"/>
  <c r="L266" i="20"/>
  <c r="L261" i="20"/>
  <c r="L55" i="20"/>
  <c r="L222" i="20"/>
  <c r="L231" i="20"/>
  <c r="L298" i="20"/>
  <c r="L253" i="20"/>
  <c r="L296" i="20"/>
  <c r="L191" i="20"/>
  <c r="L165" i="20"/>
  <c r="L157" i="20"/>
  <c r="L98" i="20"/>
  <c r="L88" i="20"/>
  <c r="L80" i="20"/>
  <c r="L74" i="20"/>
  <c r="L65" i="20"/>
  <c r="L34" i="20"/>
  <c r="L21" i="20"/>
  <c r="L14" i="20"/>
  <c r="L213" i="20"/>
  <c r="L200" i="20"/>
  <c r="L138" i="20"/>
  <c r="L106" i="20"/>
  <c r="L225" i="20"/>
  <c r="L172" i="20"/>
  <c r="L132" i="20"/>
  <c r="L112" i="20"/>
  <c r="L46" i="20"/>
  <c r="L300" i="20"/>
  <c r="L155" i="20"/>
  <c r="L79" i="20"/>
  <c r="L63" i="20"/>
  <c r="L19" i="20"/>
  <c r="L198" i="20"/>
  <c r="L147" i="20"/>
  <c r="L185" i="20"/>
  <c r="L287" i="20"/>
  <c r="L279" i="20"/>
  <c r="L118" i="20"/>
  <c r="L58" i="20"/>
  <c r="L26" i="20"/>
  <c r="L293" i="20"/>
  <c r="L100" i="20"/>
  <c r="L60" i="20"/>
  <c r="L214" i="20"/>
  <c r="L16" i="20"/>
  <c r="L204" i="20"/>
  <c r="L117" i="20"/>
  <c r="L255" i="20"/>
  <c r="L159" i="20"/>
  <c r="L93" i="20"/>
  <c r="L76" i="20"/>
  <c r="L67" i="20"/>
  <c r="L36" i="20"/>
  <c r="L201" i="20"/>
  <c r="L203" i="20"/>
  <c r="L107" i="20"/>
  <c r="N132" i="20"/>
  <c r="M240" i="20"/>
  <c r="L187" i="20"/>
  <c r="L175" i="20"/>
  <c r="L291" i="20"/>
  <c r="L223" i="20"/>
  <c r="L277" i="20"/>
  <c r="L123" i="20"/>
  <c r="L274" i="20"/>
  <c r="L284" i="20"/>
  <c r="L299" i="20"/>
  <c r="L254" i="20"/>
  <c r="L192" i="20"/>
  <c r="L158" i="20"/>
  <c r="L89" i="20"/>
  <c r="L75" i="20"/>
  <c r="L66" i="20"/>
  <c r="L35" i="20"/>
  <c r="L15" i="20"/>
  <c r="L206" i="20"/>
  <c r="L210" i="20"/>
  <c r="L234" i="20"/>
  <c r="L103" i="20"/>
  <c r="L181" i="20"/>
  <c r="L173" i="20"/>
  <c r="L289" i="20"/>
  <c r="L169" i="20"/>
  <c r="L133" i="20"/>
  <c r="L115" i="20"/>
  <c r="L121" i="20"/>
  <c r="L272" i="20"/>
  <c r="L151" i="20"/>
  <c r="L283" i="20"/>
  <c r="L54" i="20"/>
  <c r="L221" i="20"/>
  <c r="L230" i="20"/>
  <c r="L216" i="20"/>
  <c r="L252" i="20"/>
  <c r="L8" i="20"/>
  <c r="L164" i="20"/>
  <c r="L156" i="20"/>
  <c r="L97" i="20"/>
  <c r="L87" i="20"/>
  <c r="L92" i="20"/>
  <c r="L146" i="20"/>
  <c r="L70" i="20"/>
  <c r="L64" i="20"/>
  <c r="L41" i="20"/>
  <c r="L32" i="20"/>
  <c r="L20" i="20"/>
  <c r="L13" i="20"/>
  <c r="L29" i="20"/>
  <c r="L199" i="20"/>
  <c r="L239" i="20"/>
  <c r="L105" i="20"/>
  <c r="L148" i="20"/>
  <c r="M289" i="20"/>
  <c r="M54" i="20"/>
  <c r="M37" i="20"/>
  <c r="DQ52" i="4"/>
  <c r="L226" i="20"/>
  <c r="L4" i="20"/>
  <c r="CH52" i="4"/>
  <c r="IU52" i="4"/>
  <c r="KG52" i="4"/>
  <c r="Q52" i="4"/>
  <c r="JY52" i="4"/>
  <c r="AM52" i="4"/>
  <c r="J303" i="24"/>
  <c r="J304" i="24"/>
  <c r="K116" i="20" l="1"/>
  <c r="K115" i="20" l="1"/>
  <c r="K112" i="20" l="1"/>
  <c r="K64" i="20" l="1"/>
  <c r="K227" i="20" l="1"/>
  <c r="K62" i="20" l="1"/>
  <c r="K47" i="20" l="1"/>
  <c r="K303" i="20" l="1"/>
  <c r="K304" i="24" l="1"/>
  <c r="K303" i="24"/>
  <c r="T371" i="1"/>
  <c r="S371" i="1"/>
  <c r="R371" i="1"/>
  <c r="Q371" i="1"/>
  <c r="P371" i="1"/>
  <c r="O371" i="1"/>
  <c r="N371" i="1"/>
  <c r="M371" i="1"/>
  <c r="L371" i="1"/>
  <c r="J371" i="1"/>
  <c r="I371" i="1"/>
  <c r="H371" i="1"/>
  <c r="G371" i="1"/>
  <c r="F371" i="1"/>
  <c r="E283" i="1"/>
  <c r="E290" i="1"/>
  <c r="E312" i="1"/>
  <c r="E314" i="1"/>
  <c r="K371" i="1"/>
  <c r="KE52" i="4" l="1"/>
  <c r="KL52" i="4"/>
  <c r="LH52" i="4"/>
  <c r="LJ52" i="4" l="1"/>
  <c r="N112" i="20"/>
  <c r="N115" i="20"/>
  <c r="N116" i="20"/>
  <c r="N303" i="20"/>
  <c r="BX52" i="4"/>
  <c r="GC52" i="4"/>
  <c r="NH52" i="4"/>
  <c r="KC52" i="4"/>
  <c r="BT52" i="4"/>
  <c r="MR52" i="4"/>
  <c r="MF52" i="4"/>
  <c r="EY52" i="4"/>
  <c r="EN52" i="4"/>
  <c r="MM52" i="4"/>
  <c r="EQ52" i="4"/>
  <c r="HJ52" i="4"/>
  <c r="HR52" i="4"/>
  <c r="DS52" i="4"/>
  <c r="BN52" i="4"/>
  <c r="FX52" i="4"/>
  <c r="J52" i="4"/>
  <c r="HQ52" i="4" l="1"/>
  <c r="FW52" i="4"/>
  <c r="ET52" i="4"/>
  <c r="HI52" i="4"/>
  <c r="MO52" i="4"/>
  <c r="EV52" i="4"/>
  <c r="EO52" i="4"/>
  <c r="NO52" i="4"/>
  <c r="MJ52" i="4"/>
  <c r="I52" i="4"/>
  <c r="MS52" i="4"/>
  <c r="BU52" i="4"/>
  <c r="BO52" i="4"/>
  <c r="NI52" i="4"/>
  <c r="IA52" i="4"/>
  <c r="HN52" i="4"/>
  <c r="NA52" i="4"/>
  <c r="EP52" i="4"/>
  <c r="KV52" i="4"/>
  <c r="LM52" i="4"/>
  <c r="JL52" i="4"/>
  <c r="DU52" i="4"/>
  <c r="EJ52" i="4"/>
  <c r="MH52" i="4"/>
  <c r="BP52" i="4"/>
  <c r="HZ52" i="4"/>
  <c r="KX52" i="4"/>
  <c r="FH52" i="4"/>
  <c r="ME52" i="4"/>
  <c r="LT52" i="4"/>
  <c r="MQ52" i="4"/>
  <c r="JJ52" i="4"/>
  <c r="GB52" i="4"/>
  <c r="FS52" i="4"/>
  <c r="KU52" i="4"/>
  <c r="MG52" i="4"/>
  <c r="KH52" i="4"/>
  <c r="FL52" i="4"/>
  <c r="GL52" i="4"/>
  <c r="II52" i="4"/>
  <c r="DT52" i="4"/>
  <c r="HV52" i="4"/>
  <c r="HS52" i="4"/>
  <c r="HL52" i="4"/>
  <c r="HK52" i="4"/>
  <c r="GA52" i="4"/>
  <c r="KY52" i="4"/>
  <c r="GM52" i="4"/>
  <c r="MY52" i="4"/>
  <c r="MX52" i="4"/>
  <c r="MV52" i="4"/>
  <c r="JU52" i="4"/>
  <c r="FR52" i="4"/>
  <c r="FI52" i="4"/>
  <c r="ML52" i="4"/>
  <c r="FD52" i="4"/>
  <c r="EK52" i="4"/>
  <c r="EI52" i="4"/>
  <c r="KT52" i="4"/>
  <c r="EH52" i="4"/>
  <c r="KQ52" i="4"/>
  <c r="LV52" i="4"/>
  <c r="LR52" i="4"/>
  <c r="JR52" i="4"/>
  <c r="JQ52" i="4"/>
  <c r="KI52" i="4"/>
  <c r="KF52" i="4"/>
  <c r="KD52" i="4"/>
  <c r="KB52" i="4"/>
  <c r="IG52" i="4"/>
  <c r="HW52" i="4"/>
  <c r="HO52" i="4"/>
  <c r="NB52" i="4"/>
  <c r="DH52" i="4"/>
  <c r="CA52" i="4"/>
  <c r="JS52" i="4"/>
  <c r="EM52" i="4"/>
  <c r="LS52" i="4"/>
  <c r="BY52" i="4"/>
  <c r="JN52" i="4"/>
  <c r="MT52" i="4"/>
  <c r="BW52" i="4"/>
  <c r="DV52" i="4"/>
  <c r="HU52" i="4"/>
  <c r="HM52" i="4"/>
  <c r="GO52" i="4"/>
  <c r="MZ52" i="4"/>
  <c r="NM52" i="4"/>
  <c r="FU52" i="4"/>
  <c r="MP52" i="4"/>
  <c r="MK52" i="4"/>
  <c r="FC52" i="4"/>
  <c r="MI52" i="4"/>
  <c r="MA52" i="4"/>
  <c r="BQ52" i="4"/>
  <c r="JK52" i="4"/>
  <c r="AO52" i="4"/>
  <c r="HT52" i="4"/>
  <c r="GN52" i="4"/>
  <c r="HH52" i="4"/>
  <c r="FA52" i="4"/>
  <c r="LX52" i="4"/>
  <c r="LQ52" i="4"/>
  <c r="BV52" i="4"/>
  <c r="BK52" i="4"/>
  <c r="IH52" i="4"/>
  <c r="HY52" i="4"/>
  <c r="HP52" i="4"/>
  <c r="LN52" i="4"/>
  <c r="MW52" i="4"/>
  <c r="FP52" i="4"/>
  <c r="MN52" i="4"/>
  <c r="FF52" i="4"/>
  <c r="MD52" i="4"/>
  <c r="MU52" i="4"/>
  <c r="BS52" i="4"/>
  <c r="JP52" i="4"/>
  <c r="BL52" i="4"/>
  <c r="FN52" i="4"/>
  <c r="KW52" i="4"/>
  <c r="KR52" i="4"/>
  <c r="MC52" i="4"/>
  <c r="BR52" i="4"/>
  <c r="N62" i="20"/>
  <c r="N227" i="20"/>
  <c r="N64" i="20"/>
  <c r="N47" i="20"/>
  <c r="K292" i="20" l="1"/>
  <c r="N292" i="20" s="1"/>
  <c r="K152" i="20"/>
  <c r="N152" i="20" s="1"/>
  <c r="K267" i="20" l="1"/>
  <c r="N267" i="20" s="1"/>
  <c r="K221" i="20" l="1"/>
  <c r="N221" i="20" s="1"/>
  <c r="K167" i="20" l="1"/>
  <c r="N167" i="20" l="1"/>
  <c r="K163" i="20"/>
  <c r="N163" i="20" l="1"/>
  <c r="K5" i="20"/>
  <c r="N5" i="20" l="1"/>
  <c r="K260" i="20"/>
  <c r="K11" i="20"/>
  <c r="N11" i="20" l="1"/>
  <c r="N260" i="20"/>
  <c r="L304" i="24" l="1"/>
  <c r="L303" i="24"/>
  <c r="K263" i="20" l="1"/>
  <c r="N263" i="20" s="1"/>
  <c r="K297" i="20" l="1"/>
  <c r="N297" i="20" l="1"/>
  <c r="K74" i="20"/>
  <c r="N74" i="20" l="1"/>
  <c r="K63" i="20"/>
  <c r="N63" i="20" l="1"/>
  <c r="E140" i="1"/>
  <c r="E309" i="1"/>
  <c r="D251" i="20" l="1"/>
  <c r="C249" i="6"/>
  <c r="LE52" i="4"/>
  <c r="M303" i="24" l="1"/>
  <c r="M304" i="24"/>
  <c r="K194" i="20" l="1"/>
  <c r="N194" i="20" s="1"/>
  <c r="K193" i="20"/>
  <c r="N193" i="20" s="1"/>
  <c r="K103" i="20"/>
  <c r="N103" i="20" s="1"/>
  <c r="K102" i="20"/>
  <c r="N102" i="20" s="1"/>
  <c r="K254" i="20" l="1"/>
  <c r="N254" i="20" l="1"/>
  <c r="K165" i="20" l="1"/>
  <c r="K161" i="20"/>
  <c r="N161" i="20" l="1"/>
  <c r="N165" i="20"/>
  <c r="K93" i="20"/>
  <c r="N93" i="20" l="1"/>
  <c r="K76" i="20"/>
  <c r="K75" i="20"/>
  <c r="E85" i="1"/>
  <c r="CN52" i="4"/>
  <c r="K65" i="20"/>
  <c r="D73" i="20" l="1"/>
  <c r="C73" i="6"/>
  <c r="N76" i="20"/>
  <c r="N65" i="20"/>
  <c r="N75" i="20"/>
  <c r="N304" i="24" l="1"/>
  <c r="N303" i="24"/>
  <c r="K195" i="20" l="1"/>
  <c r="N195" i="20" s="1"/>
  <c r="K187" i="20"/>
  <c r="N187" i="20" s="1"/>
  <c r="K104" i="20" l="1"/>
  <c r="N104" i="20" s="1"/>
  <c r="K230" i="20" l="1"/>
  <c r="N230" i="20" s="1"/>
  <c r="K229" i="20" l="1"/>
  <c r="N229" i="20" s="1"/>
  <c r="K296" i="20" l="1"/>
  <c r="N296" i="20" l="1"/>
  <c r="K153" i="20"/>
  <c r="N153" i="20" l="1"/>
  <c r="K96" i="20"/>
  <c r="N96" i="20" l="1"/>
  <c r="K80" i="20" l="1"/>
  <c r="K77" i="20"/>
  <c r="K145" i="20"/>
  <c r="N80" i="20" l="1"/>
  <c r="N145" i="20"/>
  <c r="N77" i="20"/>
  <c r="K71" i="20"/>
  <c r="N71" i="20" l="1"/>
  <c r="K44" i="20"/>
  <c r="N44" i="20" l="1"/>
  <c r="K38" i="20"/>
  <c r="N38" i="20" l="1"/>
  <c r="E347" i="1" l="1"/>
  <c r="E367" i="1"/>
  <c r="E317" i="1"/>
  <c r="KP52" i="4"/>
  <c r="P304" i="24"/>
  <c r="Q304" i="24"/>
  <c r="R304" i="24"/>
  <c r="S304" i="24"/>
  <c r="T304" i="24"/>
  <c r="U304" i="24"/>
  <c r="V304" i="24"/>
  <c r="W304" i="24"/>
  <c r="X304" i="24"/>
  <c r="Y304" i="24"/>
  <c r="Z304" i="24"/>
  <c r="AA304" i="24"/>
  <c r="AB304" i="24"/>
  <c r="AC304" i="24"/>
  <c r="AD304" i="24"/>
  <c r="AE304" i="24"/>
  <c r="AF304" i="24"/>
  <c r="AG304" i="24"/>
  <c r="AH304" i="24"/>
  <c r="AI304" i="24"/>
  <c r="AJ304" i="24"/>
  <c r="AK304" i="24"/>
  <c r="AL304" i="24"/>
  <c r="AM304" i="24"/>
  <c r="AN304" i="24"/>
  <c r="AO304" i="24"/>
  <c r="AP304" i="24"/>
  <c r="AQ304" i="24"/>
  <c r="AR304" i="24"/>
  <c r="AS304" i="24"/>
  <c r="AT304" i="24"/>
  <c r="O304" i="24"/>
  <c r="P303" i="24"/>
  <c r="Q303" i="24"/>
  <c r="R303" i="24"/>
  <c r="S303" i="24"/>
  <c r="T303" i="24"/>
  <c r="U303" i="24"/>
  <c r="V303" i="24"/>
  <c r="W303" i="24"/>
  <c r="X303" i="24"/>
  <c r="Y303" i="24"/>
  <c r="Z303" i="24"/>
  <c r="AA303" i="24"/>
  <c r="AB303" i="24"/>
  <c r="AC303" i="24"/>
  <c r="AD303" i="24"/>
  <c r="AE303" i="24"/>
  <c r="AF303" i="24"/>
  <c r="AG303" i="24"/>
  <c r="AH303" i="24"/>
  <c r="AI303" i="24"/>
  <c r="AJ303" i="24"/>
  <c r="AK303" i="24"/>
  <c r="AL303" i="24"/>
  <c r="AM303" i="24"/>
  <c r="AN303" i="24"/>
  <c r="AO303" i="24"/>
  <c r="AP303" i="24"/>
  <c r="AQ303" i="24"/>
  <c r="AR303" i="24"/>
  <c r="AS303" i="24"/>
  <c r="AT303" i="24"/>
  <c r="O303" i="24"/>
  <c r="A303" i="24"/>
  <c r="D257" i="20" l="1"/>
  <c r="C255" i="6"/>
  <c r="D301" i="20"/>
  <c r="C299" i="6"/>
  <c r="D282" i="20"/>
  <c r="C280" i="6"/>
  <c r="AV303" i="24"/>
  <c r="K147" i="20" l="1"/>
  <c r="K148" i="20"/>
  <c r="K225" i="20"/>
  <c r="K226" i="20"/>
  <c r="K234" i="20"/>
  <c r="K235" i="20"/>
  <c r="K236" i="20"/>
  <c r="K237" i="20"/>
  <c r="K238" i="20"/>
  <c r="K105" i="20"/>
  <c r="K106" i="20"/>
  <c r="K107" i="20"/>
  <c r="K117" i="20"/>
  <c r="K259" i="20"/>
  <c r="K108" i="20"/>
  <c r="K138" i="20"/>
  <c r="K210" i="20"/>
  <c r="K211" i="20"/>
  <c r="K212" i="20"/>
  <c r="K196" i="20"/>
  <c r="K197" i="20"/>
  <c r="K198" i="20"/>
  <c r="K199" i="20"/>
  <c r="K200" i="20"/>
  <c r="K202" i="20"/>
  <c r="K203" i="20"/>
  <c r="K204" i="20"/>
  <c r="K27" i="20"/>
  <c r="K28" i="20"/>
  <c r="K205" i="20"/>
  <c r="K29" i="20"/>
  <c r="K213" i="20"/>
  <c r="K206" i="20"/>
  <c r="K30" i="20"/>
  <c r="K207" i="20"/>
  <c r="K208" i="20"/>
  <c r="K209" i="20"/>
  <c r="K12" i="20"/>
  <c r="K13" i="20"/>
  <c r="K14" i="20"/>
  <c r="K15" i="20"/>
  <c r="K16" i="20"/>
  <c r="K17" i="20"/>
  <c r="K18" i="20"/>
  <c r="K19" i="20"/>
  <c r="K20" i="20"/>
  <c r="K21" i="20"/>
  <c r="K22" i="20"/>
  <c r="K23" i="20"/>
  <c r="K24" i="20"/>
  <c r="K25" i="20"/>
  <c r="K31" i="20"/>
  <c r="K32" i="20"/>
  <c r="K34" i="20"/>
  <c r="K35" i="20"/>
  <c r="K36" i="20"/>
  <c r="K37" i="20"/>
  <c r="K39" i="20"/>
  <c r="K40" i="20"/>
  <c r="K41" i="20"/>
  <c r="K43" i="20"/>
  <c r="K214" i="20"/>
  <c r="K66" i="20"/>
  <c r="K67" i="20"/>
  <c r="K68" i="20"/>
  <c r="K69" i="20"/>
  <c r="K215" i="20"/>
  <c r="K70" i="20"/>
  <c r="K143" i="20"/>
  <c r="K144" i="20"/>
  <c r="K146" i="20"/>
  <c r="K60" i="20"/>
  <c r="K78" i="20"/>
  <c r="K79" i="20"/>
  <c r="K92" i="20"/>
  <c r="K81" i="20"/>
  <c r="K82" i="20"/>
  <c r="K83" i="20"/>
  <c r="K84" i="20"/>
  <c r="K85" i="20"/>
  <c r="K86" i="20"/>
  <c r="K87" i="20"/>
  <c r="K88" i="20"/>
  <c r="K89" i="20"/>
  <c r="K94" i="20"/>
  <c r="K95" i="20"/>
  <c r="K90" i="20"/>
  <c r="K97" i="20"/>
  <c r="K98" i="20"/>
  <c r="K99" i="20"/>
  <c r="K6" i="20"/>
  <c r="K154" i="20"/>
  <c r="K155" i="20"/>
  <c r="K156" i="20"/>
  <c r="K157" i="20"/>
  <c r="K158" i="20"/>
  <c r="K159" i="20"/>
  <c r="K160" i="20"/>
  <c r="K162" i="20"/>
  <c r="K164" i="20"/>
  <c r="K166" i="20"/>
  <c r="K7" i="20"/>
  <c r="K188" i="20"/>
  <c r="K189" i="20"/>
  <c r="K190" i="20"/>
  <c r="K8" i="20"/>
  <c r="K191" i="20"/>
  <c r="K192" i="20"/>
  <c r="K4" i="20"/>
  <c r="K293" i="20"/>
  <c r="K294" i="20"/>
  <c r="K295" i="20"/>
  <c r="K300" i="20"/>
  <c r="K9" i="20"/>
  <c r="K248" i="20"/>
  <c r="K249" i="20"/>
  <c r="K250" i="20"/>
  <c r="K252" i="20"/>
  <c r="K253" i="20"/>
  <c r="K255" i="20"/>
  <c r="K256" i="20"/>
  <c r="K48" i="20"/>
  <c r="N48" i="20" s="1"/>
  <c r="K216" i="20"/>
  <c r="N216" i="20" s="1"/>
  <c r="K298" i="20"/>
  <c r="N298" i="20" s="1"/>
  <c r="K299" i="20"/>
  <c r="N299" i="20" s="1"/>
  <c r="K45" i="20"/>
  <c r="N45" i="20" s="1"/>
  <c r="K26" i="20"/>
  <c r="N26" i="20" s="1"/>
  <c r="K228" i="20"/>
  <c r="N228" i="20" s="1"/>
  <c r="K46" i="20"/>
  <c r="N46" i="20" s="1"/>
  <c r="K231" i="20"/>
  <c r="N231" i="20" s="1"/>
  <c r="K232" i="20"/>
  <c r="N232" i="20" s="1"/>
  <c r="K233" i="20"/>
  <c r="N233" i="20" s="1"/>
  <c r="K217" i="20"/>
  <c r="N217" i="20" s="1"/>
  <c r="K218" i="20"/>
  <c r="N218" i="20" s="1"/>
  <c r="K219" i="20"/>
  <c r="N219" i="20" s="1"/>
  <c r="K220" i="20"/>
  <c r="N220" i="20" s="1"/>
  <c r="K222" i="20"/>
  <c r="N222" i="20" s="1"/>
  <c r="K50" i="20"/>
  <c r="N50" i="20" s="1"/>
  <c r="K51" i="20"/>
  <c r="N51" i="20" s="1"/>
  <c r="K52" i="20"/>
  <c r="N52" i="20" s="1"/>
  <c r="K53" i="20"/>
  <c r="N53" i="20" s="1"/>
  <c r="K54" i="20"/>
  <c r="N54" i="20" s="1"/>
  <c r="K55" i="20"/>
  <c r="N55" i="20" s="1"/>
  <c r="K56" i="20"/>
  <c r="N56" i="20" s="1"/>
  <c r="K57" i="20"/>
  <c r="N57" i="20" s="1"/>
  <c r="K58" i="20"/>
  <c r="N58" i="20" s="1"/>
  <c r="K59" i="20"/>
  <c r="N59" i="20" s="1"/>
  <c r="K283" i="20"/>
  <c r="N283" i="20" s="1"/>
  <c r="K261" i="20"/>
  <c r="N261" i="20" s="1"/>
  <c r="K284" i="20"/>
  <c r="N284" i="20" s="1"/>
  <c r="K262" i="20"/>
  <c r="N262" i="20" s="1"/>
  <c r="K264" i="20"/>
  <c r="N264" i="20" s="1"/>
  <c r="K266" i="20"/>
  <c r="N266" i="20" s="1"/>
  <c r="K10" i="20"/>
  <c r="N10" i="20" s="1"/>
  <c r="K268" i="20"/>
  <c r="N268" i="20" s="1"/>
  <c r="K269" i="20"/>
  <c r="N269" i="20" s="1"/>
  <c r="K270" i="20"/>
  <c r="N270" i="20" s="1"/>
  <c r="K271" i="20"/>
  <c r="N271" i="20" s="1"/>
  <c r="K272" i="20"/>
  <c r="N272" i="20" s="1"/>
  <c r="K273" i="20"/>
  <c r="N273" i="20" s="1"/>
  <c r="K274" i="20"/>
  <c r="N274" i="20" s="1"/>
  <c r="K240" i="20"/>
  <c r="N240" i="20" s="1"/>
  <c r="K241" i="20"/>
  <c r="N241" i="20" s="1"/>
  <c r="K109" i="20"/>
  <c r="N109" i="20" s="1"/>
  <c r="K242" i="20"/>
  <c r="N242" i="20" s="1"/>
  <c r="K110" i="20"/>
  <c r="N110" i="20" s="1"/>
  <c r="K111" i="20"/>
  <c r="N111" i="20" s="1"/>
  <c r="K244" i="20"/>
  <c r="N244" i="20" s="1"/>
  <c r="K245" i="20"/>
  <c r="N245" i="20" s="1"/>
  <c r="K118" i="20"/>
  <c r="N118" i="20" s="1"/>
  <c r="K119" i="20"/>
  <c r="N119" i="20" s="1"/>
  <c r="K120" i="20"/>
  <c r="N120" i="20" s="1"/>
  <c r="K121" i="20"/>
  <c r="N121" i="20" s="1"/>
  <c r="K122" i="20"/>
  <c r="N122" i="20" s="1"/>
  <c r="K123" i="20"/>
  <c r="N123" i="20" s="1"/>
  <c r="K113" i="20"/>
  <c r="N113" i="20" s="1"/>
  <c r="K124" i="20"/>
  <c r="N124" i="20" s="1"/>
  <c r="K125" i="20"/>
  <c r="N125" i="20" s="1"/>
  <c r="K114" i="20"/>
  <c r="N114" i="20" s="1"/>
  <c r="K275" i="20"/>
  <c r="N275" i="20" s="1"/>
  <c r="K277" i="20"/>
  <c r="N277" i="20" s="1"/>
  <c r="K278" i="20"/>
  <c r="N278" i="20" s="1"/>
  <c r="K279" i="20"/>
  <c r="N279" i="20" s="1"/>
  <c r="K280" i="20"/>
  <c r="N280" i="20" s="1"/>
  <c r="K126" i="20"/>
  <c r="N126" i="20" s="1"/>
  <c r="K127" i="20"/>
  <c r="N127" i="20" s="1"/>
  <c r="K128" i="20"/>
  <c r="N128" i="20" s="1"/>
  <c r="K130" i="20"/>
  <c r="N130" i="20" s="1"/>
  <c r="K149" i="20"/>
  <c r="N149" i="20" s="1"/>
  <c r="K131" i="20"/>
  <c r="N131" i="20" s="1"/>
  <c r="K133" i="20"/>
  <c r="N133" i="20" s="1"/>
  <c r="K223" i="20"/>
  <c r="N223" i="20" s="1"/>
  <c r="K135" i="20"/>
  <c r="N135" i="20" s="1"/>
  <c r="K224" i="20"/>
  <c r="N224" i="20" s="1"/>
  <c r="K169" i="20"/>
  <c r="N169" i="20" s="1"/>
  <c r="K302" i="20"/>
  <c r="N302" i="20" s="1"/>
  <c r="K286" i="20"/>
  <c r="N286" i="20" s="1"/>
  <c r="K61" i="20"/>
  <c r="N61" i="20" s="1"/>
  <c r="K287" i="20"/>
  <c r="N287" i="20" s="1"/>
  <c r="K246" i="20"/>
  <c r="N246" i="20" s="1"/>
  <c r="K288" i="20"/>
  <c r="N288" i="20" s="1"/>
  <c r="K289" i="20"/>
  <c r="N289" i="20" s="1"/>
  <c r="K290" i="20"/>
  <c r="N290" i="20" s="1"/>
  <c r="K291" i="20"/>
  <c r="N291" i="20" s="1"/>
  <c r="K91" i="20"/>
  <c r="N91" i="20" s="1"/>
  <c r="K150" i="20"/>
  <c r="N150" i="20" s="1"/>
  <c r="K247" i="20"/>
  <c r="N247" i="20" s="1"/>
  <c r="K139" i="20"/>
  <c r="N139" i="20" s="1"/>
  <c r="K140" i="20"/>
  <c r="N140" i="20" s="1"/>
  <c r="K151" i="20"/>
  <c r="N151" i="20" s="1"/>
  <c r="K141" i="20"/>
  <c r="N141" i="20" s="1"/>
  <c r="K258" i="20"/>
  <c r="N258" i="20" s="1"/>
  <c r="K170" i="20"/>
  <c r="N170" i="20" s="1"/>
  <c r="K171" i="20"/>
  <c r="N171" i="20" s="1"/>
  <c r="K172" i="20"/>
  <c r="N172" i="20" s="1"/>
  <c r="K173" i="20"/>
  <c r="N173" i="20" s="1"/>
  <c r="K174" i="20"/>
  <c r="N174" i="20" s="1"/>
  <c r="K175" i="20"/>
  <c r="N175" i="20" s="1"/>
  <c r="K176" i="20"/>
  <c r="N176" i="20" s="1"/>
  <c r="K177" i="20"/>
  <c r="N177" i="20" s="1"/>
  <c r="K178" i="20"/>
  <c r="N178" i="20" s="1"/>
  <c r="K179" i="20"/>
  <c r="N179" i="20" s="1"/>
  <c r="K180" i="20"/>
  <c r="N180" i="20" s="1"/>
  <c r="K181" i="20"/>
  <c r="N181" i="20" s="1"/>
  <c r="K182" i="20"/>
  <c r="N182" i="20" s="1"/>
  <c r="K183" i="20"/>
  <c r="N183" i="20" s="1"/>
  <c r="K184" i="20"/>
  <c r="N184" i="20" s="1"/>
  <c r="K185" i="20"/>
  <c r="N185" i="20" s="1"/>
  <c r="K186" i="20"/>
  <c r="N186" i="20" s="1"/>
  <c r="K101" i="20"/>
  <c r="N101" i="20" s="1"/>
  <c r="E299" i="1"/>
  <c r="C241" i="6" s="1"/>
  <c r="E350" i="1"/>
  <c r="C283" i="6" s="1"/>
  <c r="D285" i="20" l="1"/>
  <c r="D243" i="20"/>
  <c r="K304" i="20"/>
  <c r="K305" i="20"/>
  <c r="I302" i="6"/>
  <c r="I303" i="6"/>
  <c r="N98" i="20"/>
  <c r="N95" i="20"/>
  <c r="N88" i="20"/>
  <c r="N210" i="20"/>
  <c r="N256" i="20"/>
  <c r="N60" i="20"/>
  <c r="N144" i="20"/>
  <c r="N66" i="20"/>
  <c r="N214" i="20"/>
  <c r="N108" i="20"/>
  <c r="E60" i="1"/>
  <c r="E84" i="1"/>
  <c r="E52" i="1"/>
  <c r="E43" i="1"/>
  <c r="CM52" i="4"/>
  <c r="BG52" i="4"/>
  <c r="AX52" i="4"/>
  <c r="E173" i="1"/>
  <c r="E165" i="1"/>
  <c r="E346" i="1"/>
  <c r="C279" i="6" s="1"/>
  <c r="E341" i="1"/>
  <c r="C274" i="6" s="1"/>
  <c r="E208" i="1"/>
  <c r="C166" i="6" s="1"/>
  <c r="N197" i="20"/>
  <c r="HG52" i="4"/>
  <c r="N225" i="20"/>
  <c r="N234" i="20"/>
  <c r="N236" i="20"/>
  <c r="N238" i="20"/>
  <c r="N106" i="20"/>
  <c r="N117" i="20"/>
  <c r="N138" i="20"/>
  <c r="N212" i="20"/>
  <c r="N198" i="20"/>
  <c r="N200" i="20"/>
  <c r="N202" i="20"/>
  <c r="N204" i="20"/>
  <c r="N205" i="20"/>
  <c r="N213" i="20"/>
  <c r="N30" i="20"/>
  <c r="N208" i="20"/>
  <c r="N12" i="20"/>
  <c r="N14" i="20"/>
  <c r="N16" i="20"/>
  <c r="N18" i="20"/>
  <c r="N20" i="20"/>
  <c r="N22" i="20"/>
  <c r="N24" i="20"/>
  <c r="N32" i="20"/>
  <c r="N35" i="20"/>
  <c r="N37" i="20"/>
  <c r="N40" i="20"/>
  <c r="N43" i="20"/>
  <c r="N68" i="20"/>
  <c r="N215" i="20"/>
  <c r="N70" i="20"/>
  <c r="N146" i="20"/>
  <c r="N81" i="20"/>
  <c r="N85" i="20"/>
  <c r="N87" i="20"/>
  <c r="N94" i="20"/>
  <c r="N99" i="20"/>
  <c r="N155" i="20"/>
  <c r="N157" i="20"/>
  <c r="N159" i="20"/>
  <c r="N162" i="20"/>
  <c r="N166" i="20"/>
  <c r="N7" i="20"/>
  <c r="N189" i="20"/>
  <c r="N8" i="20"/>
  <c r="N192" i="20"/>
  <c r="N293" i="20"/>
  <c r="N295" i="20"/>
  <c r="N9" i="20"/>
  <c r="N249" i="20"/>
  <c r="N252" i="20"/>
  <c r="N253" i="20"/>
  <c r="E171" i="1"/>
  <c r="E169" i="1"/>
  <c r="E153" i="1"/>
  <c r="E338" i="1"/>
  <c r="C271" i="6" s="1"/>
  <c r="E326" i="1"/>
  <c r="C263" i="6" s="1"/>
  <c r="E184" i="1"/>
  <c r="C145" i="6" s="1"/>
  <c r="E185" i="1"/>
  <c r="C146" i="6" s="1"/>
  <c r="E277" i="1"/>
  <c r="C223" i="6" s="1"/>
  <c r="E278" i="1"/>
  <c r="C224" i="6" s="1"/>
  <c r="E288" i="1"/>
  <c r="C232" i="6" s="1"/>
  <c r="E289" i="1"/>
  <c r="C233" i="6" s="1"/>
  <c r="E291" i="1"/>
  <c r="C234" i="6" s="1"/>
  <c r="E292" i="1"/>
  <c r="C235" i="6" s="1"/>
  <c r="E293" i="1"/>
  <c r="C236" i="6" s="1"/>
  <c r="E122" i="1"/>
  <c r="E124" i="1"/>
  <c r="E174" i="1"/>
  <c r="D137" i="20" s="1"/>
  <c r="E126" i="1"/>
  <c r="E141" i="1"/>
  <c r="E319" i="1"/>
  <c r="C257" i="6" s="1"/>
  <c r="E175" i="1"/>
  <c r="E255" i="1"/>
  <c r="C209" i="6" s="1"/>
  <c r="E256" i="1"/>
  <c r="C210" i="6" s="1"/>
  <c r="E237" i="1"/>
  <c r="C194" i="6" s="1"/>
  <c r="E239" i="1"/>
  <c r="C196" i="6" s="1"/>
  <c r="E240" i="1"/>
  <c r="C197" i="6" s="1"/>
  <c r="E242" i="1"/>
  <c r="C198" i="6" s="1"/>
  <c r="E245" i="1"/>
  <c r="C200" i="6" s="1"/>
  <c r="E246" i="1"/>
  <c r="C201" i="6" s="1"/>
  <c r="E247" i="1"/>
  <c r="C202" i="6" s="1"/>
  <c r="E35" i="1"/>
  <c r="E38" i="1"/>
  <c r="E249" i="1"/>
  <c r="C203" i="6" s="1"/>
  <c r="E39" i="1"/>
  <c r="E259" i="1"/>
  <c r="C211" i="6" s="1"/>
  <c r="E250" i="1"/>
  <c r="C204" i="6" s="1"/>
  <c r="E40" i="1"/>
  <c r="E251" i="1"/>
  <c r="C205" i="6" s="1"/>
  <c r="E252" i="1"/>
  <c r="C206" i="6" s="1"/>
  <c r="E253" i="1"/>
  <c r="C207" i="6" s="1"/>
  <c r="E18" i="1"/>
  <c r="E19" i="1"/>
  <c r="E20" i="1"/>
  <c r="E21" i="1"/>
  <c r="C16" i="6"/>
  <c r="E24" i="1"/>
  <c r="E25" i="1"/>
  <c r="E26" i="1"/>
  <c r="E27" i="1"/>
  <c r="E28" i="1"/>
  <c r="E29" i="1"/>
  <c r="E30" i="1"/>
  <c r="E31" i="1"/>
  <c r="E33" i="1"/>
  <c r="E41" i="1"/>
  <c r="E42" i="1"/>
  <c r="E44" i="1"/>
  <c r="E45" i="1"/>
  <c r="E46" i="1"/>
  <c r="E47" i="1"/>
  <c r="E49" i="1"/>
  <c r="E50" i="1"/>
  <c r="E51" i="1"/>
  <c r="E53" i="1"/>
  <c r="E78" i="1"/>
  <c r="E80" i="1"/>
  <c r="E81" i="1"/>
  <c r="E262" i="1"/>
  <c r="C213" i="6" s="1"/>
  <c r="E10" i="1"/>
  <c r="E82" i="1"/>
  <c r="E179" i="1"/>
  <c r="E183" i="1"/>
  <c r="C144" i="6" s="1"/>
  <c r="E106" i="1"/>
  <c r="E93" i="1"/>
  <c r="E95" i="1"/>
  <c r="E97" i="1"/>
  <c r="E99" i="1"/>
  <c r="E100" i="1"/>
  <c r="E103" i="1"/>
  <c r="E108" i="1"/>
  <c r="E111" i="1"/>
  <c r="E113" i="1"/>
  <c r="E11" i="1"/>
  <c r="E115" i="1"/>
  <c r="D100" i="20" s="1"/>
  <c r="E192" i="1"/>
  <c r="C152" i="6" s="1"/>
  <c r="E193" i="1"/>
  <c r="C153" i="6" s="1"/>
  <c r="E196" i="1"/>
  <c r="C154" i="6" s="1"/>
  <c r="E197" i="1"/>
  <c r="C155" i="6" s="1"/>
  <c r="E198" i="1"/>
  <c r="C156" i="6" s="1"/>
  <c r="E199" i="1"/>
  <c r="C157" i="6" s="1"/>
  <c r="E200" i="1"/>
  <c r="C158" i="6" s="1"/>
  <c r="E202" i="1"/>
  <c r="C160" i="6" s="1"/>
  <c r="E204" i="1"/>
  <c r="C162" i="6" s="1"/>
  <c r="E206" i="1"/>
  <c r="C164" i="6" s="1"/>
  <c r="E12" i="1"/>
  <c r="E229" i="1"/>
  <c r="C186" i="6" s="1"/>
  <c r="E230" i="1"/>
  <c r="C187" i="6" s="1"/>
  <c r="E231" i="1"/>
  <c r="C188" i="6" s="1"/>
  <c r="E13" i="1"/>
  <c r="E232" i="1"/>
  <c r="C189" i="6" s="1"/>
  <c r="E233" i="1"/>
  <c r="C190" i="6" s="1"/>
  <c r="E9" i="1"/>
  <c r="E358" i="1"/>
  <c r="C291" i="6" s="1"/>
  <c r="E359" i="1"/>
  <c r="C292" i="6" s="1"/>
  <c r="E360" i="1"/>
  <c r="C293" i="6" s="1"/>
  <c r="E365" i="1"/>
  <c r="C298" i="6" s="1"/>
  <c r="E14" i="1"/>
  <c r="E304" i="1"/>
  <c r="C246" i="6" s="1"/>
  <c r="E306" i="1"/>
  <c r="C247" i="6" s="1"/>
  <c r="E307" i="1"/>
  <c r="C248" i="6" s="1"/>
  <c r="E310" i="1"/>
  <c r="C250" i="6" s="1"/>
  <c r="E311" i="1"/>
  <c r="C251" i="6" s="1"/>
  <c r="E315" i="1"/>
  <c r="C253" i="6" s="1"/>
  <c r="E59" i="1"/>
  <c r="E263" i="1"/>
  <c r="C214" i="6" s="1"/>
  <c r="E363" i="1"/>
  <c r="C296" i="6" s="1"/>
  <c r="E364" i="1"/>
  <c r="C297" i="6" s="1"/>
  <c r="E56" i="1"/>
  <c r="E34" i="1"/>
  <c r="E280" i="1"/>
  <c r="C226" i="6" s="1"/>
  <c r="E57" i="1"/>
  <c r="E284" i="1"/>
  <c r="C229" i="6" s="1"/>
  <c r="E286" i="1"/>
  <c r="C230" i="6" s="1"/>
  <c r="E264" i="1"/>
  <c r="C215" i="6" s="1"/>
  <c r="E265" i="1"/>
  <c r="C216" i="6" s="1"/>
  <c r="E267" i="1"/>
  <c r="C217" i="6" s="1"/>
  <c r="E269" i="1"/>
  <c r="C218" i="6" s="1"/>
  <c r="E271" i="1"/>
  <c r="C220" i="6" s="1"/>
  <c r="E62" i="1"/>
  <c r="E63" i="1"/>
  <c r="E64" i="1"/>
  <c r="E65" i="1"/>
  <c r="E66" i="1"/>
  <c r="E67" i="1"/>
  <c r="E68" i="1"/>
  <c r="E69" i="1"/>
  <c r="E70" i="1"/>
  <c r="E321" i="1"/>
  <c r="C259" i="6" s="1"/>
  <c r="E322" i="1"/>
  <c r="C260" i="6" s="1"/>
  <c r="E324" i="1"/>
  <c r="C262" i="6" s="1"/>
  <c r="E15" i="1"/>
  <c r="E328" i="1"/>
  <c r="C264" i="6" s="1"/>
  <c r="E16" i="1"/>
  <c r="E333" i="1"/>
  <c r="C266" i="6" s="1"/>
  <c r="E334" i="1"/>
  <c r="C267" i="6" s="1"/>
  <c r="E335" i="1"/>
  <c r="C268" i="6" s="1"/>
  <c r="E336" i="1"/>
  <c r="C269" i="6" s="1"/>
  <c r="E337" i="1"/>
  <c r="C270" i="6" s="1"/>
  <c r="E339" i="1"/>
  <c r="C272" i="6" s="1"/>
  <c r="E295" i="1"/>
  <c r="C238" i="6" s="1"/>
  <c r="E296" i="1"/>
  <c r="C239" i="6" s="1"/>
  <c r="E131" i="1"/>
  <c r="E298" i="1"/>
  <c r="C240" i="6" s="1"/>
  <c r="E132" i="1"/>
  <c r="E133" i="1"/>
  <c r="E300" i="1"/>
  <c r="C242" i="6" s="1"/>
  <c r="E301" i="1"/>
  <c r="C243" i="6" s="1"/>
  <c r="E143" i="1"/>
  <c r="E148" i="1"/>
  <c r="E152" i="1"/>
  <c r="E136" i="1"/>
  <c r="E155" i="1"/>
  <c r="E157" i="1"/>
  <c r="E137" i="1"/>
  <c r="E340" i="1"/>
  <c r="C273" i="6" s="1"/>
  <c r="E342" i="1"/>
  <c r="C275" i="6" s="1"/>
  <c r="E343" i="1"/>
  <c r="C276" i="6" s="1"/>
  <c r="E344" i="1"/>
  <c r="C277" i="6" s="1"/>
  <c r="E345" i="1"/>
  <c r="C278" i="6" s="1"/>
  <c r="E158" i="1"/>
  <c r="E161" i="1"/>
  <c r="E163" i="1"/>
  <c r="E167" i="1"/>
  <c r="E187" i="1"/>
  <c r="C147" i="6" s="1"/>
  <c r="E170" i="1"/>
  <c r="E172" i="1"/>
  <c r="E209" i="1"/>
  <c r="C167" i="6" s="1"/>
  <c r="E368" i="1"/>
  <c r="C300" i="6" s="1"/>
  <c r="E352" i="1"/>
  <c r="C285" i="6" s="1"/>
  <c r="E302" i="1"/>
  <c r="C244" i="6" s="1"/>
  <c r="E353" i="1"/>
  <c r="C286" i="6" s="1"/>
  <c r="E354" i="1"/>
  <c r="C287" i="6" s="1"/>
  <c r="E355" i="1"/>
  <c r="E356" i="1"/>
  <c r="E105" i="1"/>
  <c r="E188" i="1"/>
  <c r="C148" i="6" s="1"/>
  <c r="E303" i="1"/>
  <c r="C245" i="6" s="1"/>
  <c r="E177" i="1"/>
  <c r="E178" i="1"/>
  <c r="E318" i="1"/>
  <c r="C256" i="6" s="1"/>
  <c r="E210" i="1"/>
  <c r="C168" i="6" s="1"/>
  <c r="E211" i="1"/>
  <c r="C169" i="6" s="1"/>
  <c r="E212" i="1"/>
  <c r="C170" i="6" s="1"/>
  <c r="E213" i="1"/>
  <c r="C171" i="6" s="1"/>
  <c r="E214" i="1"/>
  <c r="C172" i="6" s="1"/>
  <c r="E215" i="1"/>
  <c r="C173" i="6" s="1"/>
  <c r="E216" i="1"/>
  <c r="C174" i="6" s="1"/>
  <c r="E217" i="1"/>
  <c r="C175" i="6" s="1"/>
  <c r="E218" i="1"/>
  <c r="C176" i="6" s="1"/>
  <c r="E219" i="1"/>
  <c r="C177" i="6" s="1"/>
  <c r="E220" i="1"/>
  <c r="C178" i="6" s="1"/>
  <c r="E221" i="1"/>
  <c r="C179" i="6" s="1"/>
  <c r="E222" i="1"/>
  <c r="C180" i="6" s="1"/>
  <c r="E223" i="1"/>
  <c r="C181" i="6" s="1"/>
  <c r="E224" i="1"/>
  <c r="C182" i="6" s="1"/>
  <c r="E226" i="1"/>
  <c r="C183" i="6" s="1"/>
  <c r="E227" i="1"/>
  <c r="C184" i="6" s="1"/>
  <c r="JZ52" i="4"/>
  <c r="GI52" i="4"/>
  <c r="GJ52" i="4"/>
  <c r="JX52" i="4"/>
  <c r="KJ52" i="4"/>
  <c r="K52" i="4"/>
  <c r="KK52" i="4"/>
  <c r="KM52" i="4"/>
  <c r="KN52" i="4"/>
  <c r="KO52" i="4"/>
  <c r="DY52" i="4"/>
  <c r="EA52" i="4"/>
  <c r="FY52" i="4"/>
  <c r="EC52" i="4"/>
  <c r="ER52" i="4"/>
  <c r="LO52" i="4"/>
  <c r="LP52" i="4"/>
  <c r="EF52" i="4"/>
  <c r="FZ52" i="4"/>
  <c r="JA52" i="4"/>
  <c r="JB52" i="4"/>
  <c r="JC52" i="4"/>
  <c r="IJ52" i="4"/>
  <c r="IK52" i="4"/>
  <c r="IL52" i="4"/>
  <c r="IM52" i="4"/>
  <c r="IO52" i="4"/>
  <c r="IR52" i="4"/>
  <c r="IS52" i="4"/>
  <c r="IT52" i="4"/>
  <c r="AP52" i="4"/>
  <c r="AS52" i="4"/>
  <c r="IV52" i="4"/>
  <c r="AT52" i="4"/>
  <c r="JF52" i="4"/>
  <c r="IW52" i="4"/>
  <c r="AU52" i="4"/>
  <c r="IX52" i="4"/>
  <c r="IY52" i="4"/>
  <c r="IZ52" i="4"/>
  <c r="L52" i="4"/>
  <c r="M52" i="4"/>
  <c r="N52" i="4"/>
  <c r="O52" i="4"/>
  <c r="P52" i="4"/>
  <c r="R52" i="4"/>
  <c r="V52" i="4"/>
  <c r="Y52" i="4"/>
  <c r="AD52" i="4"/>
  <c r="AG52" i="4"/>
  <c r="AH52" i="4"/>
  <c r="AI52" i="4"/>
  <c r="AL52" i="4"/>
  <c r="AN52" i="4"/>
  <c r="AV52" i="4"/>
  <c r="AW52" i="4"/>
  <c r="AY52" i="4"/>
  <c r="AZ52" i="4"/>
  <c r="BA52" i="4"/>
  <c r="BB52" i="4"/>
  <c r="BC52" i="4"/>
  <c r="BD52" i="4"/>
  <c r="BE52" i="4"/>
  <c r="BF52" i="4"/>
  <c r="BH52" i="4"/>
  <c r="BI52" i="4"/>
  <c r="JH52" i="4"/>
  <c r="CB52" i="4"/>
  <c r="KA52" i="4"/>
  <c r="CC52" i="4"/>
  <c r="CD52" i="4"/>
  <c r="CE52" i="4"/>
  <c r="CF52" i="4"/>
  <c r="CG52" i="4"/>
  <c r="CI52" i="4"/>
  <c r="CJ52" i="4"/>
  <c r="JI52" i="4"/>
  <c r="D52" i="4"/>
  <c r="CK52" i="4"/>
  <c r="CL52" i="4"/>
  <c r="GD52" i="4"/>
  <c r="GE52" i="4"/>
  <c r="GF52" i="4"/>
  <c r="GG52" i="4"/>
  <c r="GH52" i="4"/>
  <c r="CO52" i="4"/>
  <c r="CP52" i="4"/>
  <c r="CQ52" i="4"/>
  <c r="BZ52" i="4"/>
  <c r="CR52" i="4"/>
  <c r="CS52" i="4"/>
  <c r="CT52" i="4"/>
  <c r="DI52" i="4"/>
  <c r="CU52" i="4"/>
  <c r="CV52" i="4"/>
  <c r="CW52" i="4"/>
  <c r="CX52" i="4"/>
  <c r="CY52" i="4"/>
  <c r="CZ52" i="4"/>
  <c r="DB52" i="4"/>
  <c r="DC52" i="4"/>
  <c r="DD52" i="4"/>
  <c r="DF52" i="4"/>
  <c r="DJ52" i="4"/>
  <c r="DK52" i="4"/>
  <c r="DL52" i="4"/>
  <c r="DG52" i="4"/>
  <c r="DM52" i="4"/>
  <c r="DN52" i="4"/>
  <c r="DO52" i="4"/>
  <c r="DP52" i="4"/>
  <c r="E52" i="4"/>
  <c r="DR52" i="4"/>
  <c r="GP52" i="4"/>
  <c r="GQ52" i="4"/>
  <c r="GR52" i="4"/>
  <c r="GU52" i="4"/>
  <c r="GV52" i="4"/>
  <c r="GW52" i="4"/>
  <c r="GX52" i="4"/>
  <c r="GY52" i="4"/>
  <c r="GZ52" i="4"/>
  <c r="HA52" i="4"/>
  <c r="HB52" i="4"/>
  <c r="HC52" i="4"/>
  <c r="HD52" i="4"/>
  <c r="HE52" i="4"/>
  <c r="F52" i="4"/>
  <c r="HF52" i="4"/>
  <c r="IB52" i="4"/>
  <c r="IC52" i="4"/>
  <c r="ID52" i="4"/>
  <c r="G52" i="4"/>
  <c r="IE52" i="4"/>
  <c r="IF52" i="4"/>
  <c r="NC52" i="4"/>
  <c r="ND52" i="4"/>
  <c r="NE52" i="4"/>
  <c r="NJ52" i="4"/>
  <c r="NF52" i="4"/>
  <c r="H52" i="4"/>
  <c r="KZ52" i="4"/>
  <c r="NG52" i="4"/>
  <c r="LB52" i="4"/>
  <c r="LC52" i="4"/>
  <c r="LF52" i="4"/>
  <c r="LG52" i="4"/>
  <c r="LI52" i="4"/>
  <c r="LK52" i="4"/>
  <c r="BM52" i="4"/>
  <c r="LL52" i="4"/>
  <c r="E129" i="1"/>
  <c r="E254" i="1"/>
  <c r="C208" i="6" s="1"/>
  <c r="E238" i="1"/>
  <c r="C195" i="6" s="1"/>
  <c r="E261" i="1"/>
  <c r="C212" i="6" s="1"/>
  <c r="E76" i="1"/>
  <c r="E77" i="1"/>
  <c r="E180" i="1"/>
  <c r="E181" i="1"/>
  <c r="C142" i="6" s="1"/>
  <c r="E71" i="1"/>
  <c r="E90" i="1"/>
  <c r="E91" i="1"/>
  <c r="E94" i="1"/>
  <c r="E96" i="1"/>
  <c r="E101" i="1"/>
  <c r="E109" i="1"/>
  <c r="E104" i="1"/>
  <c r="E112" i="1"/>
  <c r="E191" i="1"/>
  <c r="C151" i="6" s="1"/>
  <c r="E316" i="1"/>
  <c r="C254" i="6" s="1"/>
  <c r="E287" i="1"/>
  <c r="C231" i="6" s="1"/>
  <c r="E61" i="1"/>
  <c r="E348" i="1"/>
  <c r="C281" i="6" s="1"/>
  <c r="E349" i="1"/>
  <c r="E145" i="1"/>
  <c r="E150" i="1"/>
  <c r="E168" i="1"/>
  <c r="E272" i="1"/>
  <c r="C221" i="6" s="1"/>
  <c r="E274" i="1"/>
  <c r="C222" i="6" s="1"/>
  <c r="E351" i="1"/>
  <c r="C284" i="6" s="1"/>
  <c r="E72" i="1"/>
  <c r="E176" i="1"/>
  <c r="E189" i="1"/>
  <c r="C149" i="6" s="1"/>
  <c r="E116" i="1"/>
  <c r="E17" i="1"/>
  <c r="E320" i="1"/>
  <c r="C258" i="6" s="1"/>
  <c r="E244" i="1"/>
  <c r="C199" i="6" s="1"/>
  <c r="E48" i="1"/>
  <c r="E54" i="1"/>
  <c r="E73" i="1"/>
  <c r="E279" i="1"/>
  <c r="E74" i="1"/>
  <c r="E75" i="1"/>
  <c r="E83" i="1"/>
  <c r="E182" i="1"/>
  <c r="C143" i="6" s="1"/>
  <c r="E86" i="1"/>
  <c r="E87" i="1"/>
  <c r="E88" i="1"/>
  <c r="E89" i="1"/>
  <c r="E92" i="1"/>
  <c r="E107" i="1"/>
  <c r="E110" i="1"/>
  <c r="E201" i="1"/>
  <c r="C159" i="6" s="1"/>
  <c r="E203" i="1"/>
  <c r="C161" i="6" s="1"/>
  <c r="E205" i="1"/>
  <c r="C163" i="6" s="1"/>
  <c r="E207" i="1"/>
  <c r="C165" i="6" s="1"/>
  <c r="E361" i="1"/>
  <c r="C294" i="6" s="1"/>
  <c r="E362" i="1"/>
  <c r="C295" i="6" s="1"/>
  <c r="E313" i="1"/>
  <c r="C252" i="6" s="1"/>
  <c r="E58" i="1"/>
  <c r="E281" i="1"/>
  <c r="C227" i="6" s="1"/>
  <c r="E282" i="1"/>
  <c r="C228" i="6" s="1"/>
  <c r="E270" i="1"/>
  <c r="C219" i="6" s="1"/>
  <c r="E323" i="1"/>
  <c r="C261" i="6" s="1"/>
  <c r="E331" i="1"/>
  <c r="C265" i="6" s="1"/>
  <c r="E134" i="1"/>
  <c r="E138" i="1"/>
  <c r="E139" i="1"/>
  <c r="E370" i="1"/>
  <c r="C301" i="6" s="1"/>
  <c r="E190" i="1"/>
  <c r="C150" i="6" s="1"/>
  <c r="E357" i="1"/>
  <c r="C290" i="6" s="1"/>
  <c r="E117" i="1"/>
  <c r="E118" i="1"/>
  <c r="E119" i="1"/>
  <c r="E228" i="1"/>
  <c r="E234" i="1"/>
  <c r="C191" i="6" s="1"/>
  <c r="E235" i="1"/>
  <c r="E236" i="1"/>
  <c r="C193" i="6" s="1"/>
  <c r="E294" i="1"/>
  <c r="C237" i="6" s="1"/>
  <c r="C9" i="6" l="1"/>
  <c r="D9" i="20"/>
  <c r="C8" i="6"/>
  <c r="D8" i="20"/>
  <c r="C6" i="6"/>
  <c r="D6" i="20"/>
  <c r="C282" i="6"/>
  <c r="D284" i="20"/>
  <c r="C192" i="6"/>
  <c r="D194" i="20"/>
  <c r="C185" i="6"/>
  <c r="D187" i="20"/>
  <c r="C7" i="6"/>
  <c r="D7" i="20"/>
  <c r="C225" i="6"/>
  <c r="C30" i="6"/>
  <c r="D30" i="20"/>
  <c r="C114" i="6"/>
  <c r="D115" i="20"/>
  <c r="C103" i="6"/>
  <c r="D104" i="20"/>
  <c r="C101" i="6"/>
  <c r="D102" i="20"/>
  <c r="C76" i="6"/>
  <c r="D76" i="20"/>
  <c r="C62" i="6"/>
  <c r="D62" i="20"/>
  <c r="C137" i="6"/>
  <c r="D139" i="20"/>
  <c r="C95" i="6"/>
  <c r="D95" i="20"/>
  <c r="C141" i="6"/>
  <c r="D143" i="20"/>
  <c r="C117" i="6"/>
  <c r="D118" i="20"/>
  <c r="C56" i="6"/>
  <c r="D56" i="20"/>
  <c r="C45" i="6"/>
  <c r="D45" i="20"/>
  <c r="C87" i="6"/>
  <c r="D87" i="20"/>
  <c r="C70" i="6"/>
  <c r="D70" i="20"/>
  <c r="C40" i="6"/>
  <c r="D40" i="20"/>
  <c r="C25" i="6"/>
  <c r="D25" i="20"/>
  <c r="C17" i="6"/>
  <c r="D17" i="20"/>
  <c r="C135" i="6"/>
  <c r="D136" i="20"/>
  <c r="C75" i="6"/>
  <c r="D75" i="20"/>
  <c r="C66" i="6"/>
  <c r="D66" i="20"/>
  <c r="C39" i="6"/>
  <c r="D39" i="20"/>
  <c r="C74" i="6"/>
  <c r="D74" i="20"/>
  <c r="C38" i="6"/>
  <c r="D38" i="20"/>
  <c r="C50" i="6"/>
  <c r="D50" i="20"/>
  <c r="C84" i="6"/>
  <c r="D84" i="20"/>
  <c r="C65" i="6"/>
  <c r="D65" i="20"/>
  <c r="C138" i="6"/>
  <c r="D140" i="20"/>
  <c r="C127" i="6"/>
  <c r="D128" i="20"/>
  <c r="C113" i="6"/>
  <c r="D114" i="20"/>
  <c r="C54" i="6"/>
  <c r="D54" i="20"/>
  <c r="C85" i="6"/>
  <c r="D85" i="20"/>
  <c r="C37" i="6"/>
  <c r="D37" i="20"/>
  <c r="C23" i="6"/>
  <c r="D23" i="20"/>
  <c r="C15" i="6"/>
  <c r="D15" i="20"/>
  <c r="C88" i="6"/>
  <c r="D88" i="20"/>
  <c r="C82" i="6"/>
  <c r="D82" i="20"/>
  <c r="C126" i="6"/>
  <c r="D127" i="20"/>
  <c r="C124" i="6"/>
  <c r="D125" i="20"/>
  <c r="C110" i="6"/>
  <c r="D111" i="20"/>
  <c r="C53" i="6"/>
  <c r="D53" i="20"/>
  <c r="C83" i="6"/>
  <c r="D83" i="20"/>
  <c r="C69" i="6"/>
  <c r="D69" i="20"/>
  <c r="C36" i="6"/>
  <c r="D36" i="20"/>
  <c r="C22" i="6"/>
  <c r="D22" i="20"/>
  <c r="C14" i="6"/>
  <c r="D14" i="20"/>
  <c r="C116" i="6"/>
  <c r="D117" i="20"/>
  <c r="C122" i="6"/>
  <c r="D123" i="20"/>
  <c r="C44" i="6"/>
  <c r="D44" i="20"/>
  <c r="C86" i="6"/>
  <c r="D86" i="20"/>
  <c r="C115" i="6"/>
  <c r="D116" i="20"/>
  <c r="C47" i="6"/>
  <c r="D47" i="20"/>
  <c r="C96" i="6"/>
  <c r="D96" i="20"/>
  <c r="C71" i="6"/>
  <c r="D71" i="20"/>
  <c r="C79" i="6"/>
  <c r="D79" i="20"/>
  <c r="C125" i="6"/>
  <c r="D126" i="20"/>
  <c r="C123" i="6"/>
  <c r="D124" i="20"/>
  <c r="C109" i="6"/>
  <c r="D110" i="20"/>
  <c r="C52" i="6"/>
  <c r="D52" i="20"/>
  <c r="C48" i="6"/>
  <c r="D48" i="20"/>
  <c r="C99" i="6"/>
  <c r="D99" i="20"/>
  <c r="C81" i="6"/>
  <c r="D81" i="20"/>
  <c r="C68" i="6"/>
  <c r="D68" i="20"/>
  <c r="C35" i="6"/>
  <c r="D35" i="20"/>
  <c r="C21" i="6"/>
  <c r="D21" i="20"/>
  <c r="C13" i="6"/>
  <c r="D13" i="20"/>
  <c r="C29" i="6"/>
  <c r="D29" i="20"/>
  <c r="C106" i="6"/>
  <c r="D107" i="20"/>
  <c r="C131" i="6"/>
  <c r="D132" i="20"/>
  <c r="C33" i="6"/>
  <c r="D33" i="20"/>
  <c r="C129" i="6"/>
  <c r="D130" i="20"/>
  <c r="C136" i="6"/>
  <c r="D138" i="20"/>
  <c r="C93" i="6"/>
  <c r="D93" i="20"/>
  <c r="C64" i="6"/>
  <c r="D64" i="20"/>
  <c r="C11" i="6"/>
  <c r="D11" i="20"/>
  <c r="C130" i="6"/>
  <c r="D131" i="20"/>
  <c r="C78" i="6"/>
  <c r="D78" i="20"/>
  <c r="C91" i="6"/>
  <c r="D91" i="20"/>
  <c r="C112" i="6"/>
  <c r="D113" i="20"/>
  <c r="C59" i="6"/>
  <c r="D59" i="20"/>
  <c r="C51" i="6"/>
  <c r="D51" i="20"/>
  <c r="C46" i="6"/>
  <c r="D46" i="20"/>
  <c r="C97" i="6"/>
  <c r="D97" i="20"/>
  <c r="C92" i="6"/>
  <c r="D92" i="20"/>
  <c r="C67" i="6"/>
  <c r="D67" i="20"/>
  <c r="C34" i="6"/>
  <c r="D34" i="20"/>
  <c r="C20" i="6"/>
  <c r="D20" i="20"/>
  <c r="C12" i="6"/>
  <c r="D12" i="20"/>
  <c r="C133" i="6"/>
  <c r="D134" i="20"/>
  <c r="C42" i="6"/>
  <c r="D42" i="20"/>
  <c r="C139" i="6"/>
  <c r="D141" i="20"/>
  <c r="C111" i="6"/>
  <c r="D112" i="20"/>
  <c r="C80" i="6"/>
  <c r="D80" i="20"/>
  <c r="C63" i="6"/>
  <c r="D63" i="20"/>
  <c r="C100" i="6"/>
  <c r="D101" i="20"/>
  <c r="C120" i="6"/>
  <c r="D121" i="20"/>
  <c r="C98" i="6"/>
  <c r="D98" i="20"/>
  <c r="C60" i="6"/>
  <c r="D60" i="20"/>
  <c r="C107" i="6"/>
  <c r="D108" i="20"/>
  <c r="C134" i="6"/>
  <c r="D135" i="20"/>
  <c r="C121" i="6"/>
  <c r="D122" i="20"/>
  <c r="C108" i="6"/>
  <c r="D109" i="20"/>
  <c r="C58" i="6"/>
  <c r="D58" i="20"/>
  <c r="C94" i="6"/>
  <c r="D94" i="20"/>
  <c r="C43" i="6"/>
  <c r="D43" i="20"/>
  <c r="C32" i="6"/>
  <c r="D32" i="20"/>
  <c r="C19" i="6"/>
  <c r="D19" i="20"/>
  <c r="C28" i="6"/>
  <c r="D28" i="20"/>
  <c r="C105" i="6"/>
  <c r="D106" i="20"/>
  <c r="C72" i="6"/>
  <c r="D72" i="20"/>
  <c r="C61" i="6"/>
  <c r="D61" i="20"/>
  <c r="C55" i="6"/>
  <c r="D55" i="20"/>
  <c r="C24" i="6"/>
  <c r="D24" i="20"/>
  <c r="C102" i="6"/>
  <c r="D103" i="20"/>
  <c r="C77" i="6"/>
  <c r="D77" i="20"/>
  <c r="C118" i="6"/>
  <c r="D119" i="20"/>
  <c r="C90" i="6"/>
  <c r="D90" i="20"/>
  <c r="C132" i="6"/>
  <c r="D133" i="20"/>
  <c r="C119" i="6"/>
  <c r="D120" i="20"/>
  <c r="C10" i="6"/>
  <c r="D10" i="20"/>
  <c r="C57" i="6"/>
  <c r="D57" i="20"/>
  <c r="C26" i="6"/>
  <c r="D26" i="20"/>
  <c r="C89" i="6"/>
  <c r="D89" i="20"/>
  <c r="C140" i="6"/>
  <c r="D142" i="20"/>
  <c r="C41" i="6"/>
  <c r="D41" i="20"/>
  <c r="C31" i="6"/>
  <c r="D31" i="20"/>
  <c r="C18" i="6"/>
  <c r="D18" i="20"/>
  <c r="C27" i="6"/>
  <c r="D27" i="20"/>
  <c r="C104" i="6"/>
  <c r="D105" i="20"/>
  <c r="C128" i="6"/>
  <c r="D129" i="20"/>
  <c r="C49" i="6"/>
  <c r="D49" i="20"/>
  <c r="C288" i="6"/>
  <c r="C289" i="6"/>
  <c r="D276" i="20"/>
  <c r="D281" i="20"/>
  <c r="D303" i="20"/>
  <c r="D161" i="20"/>
  <c r="D201" i="20"/>
  <c r="D224" i="20"/>
  <c r="D183" i="20"/>
  <c r="D244" i="20"/>
  <c r="D272" i="20"/>
  <c r="D298" i="20"/>
  <c r="D215" i="20"/>
  <c r="D263" i="20"/>
  <c r="D167" i="20"/>
  <c r="D186" i="20"/>
  <c r="D178" i="20"/>
  <c r="D170" i="20"/>
  <c r="D290" i="20"/>
  <c r="D278" i="20"/>
  <c r="D241" i="20"/>
  <c r="D220" i="20"/>
  <c r="D252" i="20"/>
  <c r="D293" i="20"/>
  <c r="D156" i="20"/>
  <c r="D208" i="20"/>
  <c r="D212" i="20"/>
  <c r="D148" i="20"/>
  <c r="D239" i="20"/>
  <c r="D292" i="20"/>
  <c r="D221" i="20"/>
  <c r="D165" i="20"/>
  <c r="D283" i="20"/>
  <c r="D185" i="20"/>
  <c r="D177" i="20"/>
  <c r="D258" i="20"/>
  <c r="D289" i="20"/>
  <c r="D149" i="20"/>
  <c r="D277" i="20"/>
  <c r="D240" i="20"/>
  <c r="D266" i="20"/>
  <c r="D219" i="20"/>
  <c r="D250" i="20"/>
  <c r="C4" i="6"/>
  <c r="D4" i="20"/>
  <c r="D166" i="20"/>
  <c r="D155" i="20"/>
  <c r="D207" i="20"/>
  <c r="D204" i="20"/>
  <c r="D211" i="20"/>
  <c r="D238" i="20"/>
  <c r="D147" i="20"/>
  <c r="D195" i="20"/>
  <c r="D152" i="20"/>
  <c r="D230" i="20"/>
  <c r="D163" i="20"/>
  <c r="D286" i="20"/>
  <c r="D184" i="20"/>
  <c r="D176" i="20"/>
  <c r="D288" i="20"/>
  <c r="D275" i="20"/>
  <c r="D245" i="20"/>
  <c r="D274" i="20"/>
  <c r="D218" i="20"/>
  <c r="D299" i="20"/>
  <c r="D249" i="20"/>
  <c r="D192" i="20"/>
  <c r="D164" i="20"/>
  <c r="D154" i="20"/>
  <c r="D5" i="20"/>
  <c r="C5" i="6"/>
  <c r="D203" i="20"/>
  <c r="D237" i="20"/>
  <c r="D265" i="20"/>
  <c r="D229" i="20"/>
  <c r="D145" i="20"/>
  <c r="D233" i="20"/>
  <c r="D214" i="20"/>
  <c r="D175" i="20"/>
  <c r="D246" i="20"/>
  <c r="D264" i="20"/>
  <c r="D217" i="20"/>
  <c r="D248" i="20"/>
  <c r="D191" i="20"/>
  <c r="D162" i="20"/>
  <c r="D206" i="20"/>
  <c r="D202" i="20"/>
  <c r="D259" i="20"/>
  <c r="D236" i="20"/>
  <c r="D273" i="20"/>
  <c r="D193" i="20"/>
  <c r="D260" i="20"/>
  <c r="D223" i="20"/>
  <c r="D256" i="20"/>
  <c r="D197" i="20"/>
  <c r="D182" i="20"/>
  <c r="D174" i="20"/>
  <c r="D247" i="20"/>
  <c r="D287" i="20"/>
  <c r="D271" i="20"/>
  <c r="D262" i="20"/>
  <c r="D232" i="20"/>
  <c r="D216" i="20"/>
  <c r="D160" i="20"/>
  <c r="D213" i="20"/>
  <c r="D200" i="20"/>
  <c r="D235" i="20"/>
  <c r="D297" i="20"/>
  <c r="D180" i="20"/>
  <c r="D172" i="20"/>
  <c r="D169" i="20"/>
  <c r="D280" i="20"/>
  <c r="D242" i="20"/>
  <c r="D269" i="20"/>
  <c r="D255" i="20"/>
  <c r="D295" i="20"/>
  <c r="D189" i="20"/>
  <c r="D158" i="20"/>
  <c r="D205" i="20"/>
  <c r="D198" i="20"/>
  <c r="D226" i="20"/>
  <c r="D254" i="20"/>
  <c r="D153" i="20"/>
  <c r="D210" i="20"/>
  <c r="D181" i="20"/>
  <c r="D173" i="20"/>
  <c r="D150" i="20"/>
  <c r="D302" i="20"/>
  <c r="D270" i="20"/>
  <c r="D261" i="20"/>
  <c r="D231" i="20"/>
  <c r="D300" i="20"/>
  <c r="D190" i="20"/>
  <c r="D159" i="20"/>
  <c r="D199" i="20"/>
  <c r="D234" i="20"/>
  <c r="D168" i="20"/>
  <c r="D267" i="20"/>
  <c r="D296" i="20"/>
  <c r="D227" i="20"/>
  <c r="D151" i="20"/>
  <c r="D144" i="20"/>
  <c r="D179" i="20"/>
  <c r="D171" i="20"/>
  <c r="D291" i="20"/>
  <c r="D279" i="20"/>
  <c r="D268" i="20"/>
  <c r="D222" i="20"/>
  <c r="D228" i="20"/>
  <c r="D253" i="20"/>
  <c r="D294" i="20"/>
  <c r="D188" i="20"/>
  <c r="D157" i="20"/>
  <c r="D146" i="20"/>
  <c r="D209" i="20"/>
  <c r="D196" i="20"/>
  <c r="D225" i="20"/>
  <c r="E371" i="1"/>
  <c r="B302" i="6"/>
  <c r="B303" i="6"/>
  <c r="H302" i="6"/>
  <c r="H303" i="6"/>
  <c r="G302" i="6"/>
  <c r="G303" i="6"/>
  <c r="F302" i="6"/>
  <c r="F303" i="6"/>
  <c r="E302" i="6"/>
  <c r="E303" i="6"/>
  <c r="D302" i="6"/>
  <c r="D303" i="6"/>
  <c r="L304" i="20"/>
  <c r="L305" i="20"/>
  <c r="M304" i="20"/>
  <c r="M305" i="20"/>
  <c r="N147" i="20"/>
  <c r="N78" i="20"/>
  <c r="N79" i="20"/>
  <c r="N82" i="20"/>
  <c r="N84" i="20"/>
  <c r="N255" i="20"/>
  <c r="N250" i="20"/>
  <c r="N248" i="20"/>
  <c r="N300" i="20"/>
  <c r="N294" i="20"/>
  <c r="N4" i="20"/>
  <c r="N191" i="20"/>
  <c r="N190" i="20"/>
  <c r="N188" i="20"/>
  <c r="N164" i="20"/>
  <c r="N160" i="20"/>
  <c r="N158" i="20"/>
  <c r="N156" i="20"/>
  <c r="N154" i="20"/>
  <c r="N6" i="20"/>
  <c r="N97" i="20"/>
  <c r="N89" i="20"/>
  <c r="N86" i="20"/>
  <c r="N83" i="20"/>
  <c r="N92" i="20"/>
  <c r="N69" i="20"/>
  <c r="N67" i="20"/>
  <c r="N41" i="20"/>
  <c r="N39" i="20"/>
  <c r="N36" i="20"/>
  <c r="N34" i="20"/>
  <c r="N31" i="20"/>
  <c r="N25" i="20"/>
  <c r="N23" i="20"/>
  <c r="N21" i="20"/>
  <c r="N19" i="20"/>
  <c r="N17" i="20"/>
  <c r="N15" i="20"/>
  <c r="N13" i="20"/>
  <c r="N209" i="20"/>
  <c r="N207" i="20"/>
  <c r="N206" i="20"/>
  <c r="N29" i="20"/>
  <c r="N28" i="20"/>
  <c r="N27" i="20"/>
  <c r="N203" i="20"/>
  <c r="N199" i="20"/>
  <c r="N196" i="20"/>
  <c r="N211" i="20"/>
  <c r="N259" i="20"/>
  <c r="N107" i="20"/>
  <c r="N105" i="20"/>
  <c r="N237" i="20"/>
  <c r="N235" i="20"/>
  <c r="N226" i="20"/>
  <c r="N148" i="20"/>
  <c r="N143" i="20"/>
  <c r="N90" i="20"/>
  <c r="D305" i="20" l="1"/>
  <c r="D304" i="20"/>
  <c r="C303" i="6"/>
  <c r="C302" i="6"/>
  <c r="N304" i="20"/>
  <c r="N305" i="2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 D. Waters</author>
  </authors>
  <commentList>
    <comment ref="Q1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Arizona State Rainfall Record for a 24-hour Period</t>
        </r>
      </text>
    </comment>
    <comment ref="B204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July 21, 1986 data book shows 4.72 inches in 24hrs, 3.58 inches fell in 1 hour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 D. Waters</author>
    <author>Steve Waters (FCD)</author>
  </authors>
  <commentList>
    <comment ref="B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Sacaton Peak</t>
        </r>
      </text>
    </comment>
    <comment ref="C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Mt. Union</t>
        </r>
      </text>
    </comment>
    <comment ref="D2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Humboldt Mtn.</t>
        </r>
      </text>
    </comment>
    <comment ref="E2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Harquahala Mtn.
</t>
        </r>
      </text>
    </comment>
    <comment ref="F2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Yarnell Hill</t>
        </r>
      </text>
    </comment>
    <comment ref="G2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Towers Mountain</t>
        </r>
      </text>
    </comment>
    <comment ref="H2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White Tank Peak</t>
        </r>
      </text>
    </comment>
    <comment ref="I2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Thompson Peak</t>
        </r>
      </text>
    </comment>
    <comment ref="J2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Mt. Ord</t>
        </r>
      </text>
    </comment>
    <comment ref="K2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GateWay Community College</t>
        </r>
      </text>
    </comment>
    <comment ref="L2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Durango Complex</t>
        </r>
      </text>
    </comment>
    <comment ref="M2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Jackson St. @ 7th Ave.</t>
        </r>
      </text>
    </comment>
    <comment ref="N2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Grand Ave. @ 27th Ave.</t>
        </r>
      </text>
    </comment>
    <comment ref="O2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Thomas Rd. @ 16th St.</t>
        </r>
      </text>
    </comment>
    <comment ref="P2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Perry Park</t>
        </r>
      </text>
    </comment>
    <comment ref="Q2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Phoenix Dam #3</t>
        </r>
      </text>
    </comment>
    <comment ref="R2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Papago Park</t>
        </r>
      </text>
    </comment>
    <comment ref="S2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Broadway Rd. @ Dobson Rd.</t>
        </r>
      </text>
    </comment>
    <comment ref="T2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Highland Ave. @ 68th St.</t>
        </r>
      </text>
    </comment>
    <comment ref="U2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Paradise Valley Park</t>
        </r>
      </text>
    </comment>
    <comment ref="V2" authorId="0" shapeId="0" xr:uid="{00000000-0006-0000-0100-000015000000}">
      <text>
        <r>
          <rPr>
            <b/>
            <sz val="9"/>
            <color indexed="81"/>
            <rFont val="Tahoma"/>
            <family val="2"/>
          </rPr>
          <t>Old Crosscut Canal @ McDowell Rd.</t>
        </r>
      </text>
    </comment>
    <comment ref="W2" authorId="0" shapeId="0" xr:uid="{00000000-0006-0000-0100-000016000000}">
      <text>
        <r>
          <rPr>
            <b/>
            <sz val="9"/>
            <color indexed="81"/>
            <rFont val="Tahoma"/>
            <family val="2"/>
          </rPr>
          <t>Butler Park</t>
        </r>
      </text>
    </comment>
    <comment ref="X2" authorId="0" shapeId="0" xr:uid="{00000000-0006-0000-0100-000017000000}">
      <text>
        <r>
          <rPr>
            <b/>
            <sz val="9"/>
            <color indexed="81"/>
            <rFont val="Tahoma"/>
            <family val="2"/>
          </rPr>
          <t>Cave Creek Repeater</t>
        </r>
      </text>
    </comment>
    <comment ref="Y2" authorId="0" shapeId="0" xr:uid="{00000000-0006-0000-0100-000018000000}">
      <text>
        <r>
          <rPr>
            <b/>
            <sz val="9"/>
            <color indexed="81"/>
            <rFont val="Tahoma"/>
            <family val="2"/>
          </rPr>
          <t>Thomas Rd. @ 48th St.</t>
        </r>
      </text>
    </comment>
    <comment ref="Z2" authorId="0" shapeId="0" xr:uid="{00000000-0006-0000-0100-000019000000}">
      <text>
        <r>
          <rPr>
            <b/>
            <sz val="9"/>
            <color indexed="81"/>
            <rFont val="Tahoma"/>
            <family val="2"/>
          </rPr>
          <t>Coyote Wash</t>
        </r>
      </text>
    </comment>
    <comment ref="AA2" authorId="0" shapeId="0" xr:uid="{00000000-0006-0000-0100-00001A000000}">
      <text>
        <r>
          <rPr>
            <b/>
            <sz val="9"/>
            <color indexed="81"/>
            <rFont val="Tahoma"/>
            <family val="2"/>
          </rPr>
          <t>Hassayampa River @ I-10</t>
        </r>
      </text>
    </comment>
    <comment ref="AB2" authorId="0" shapeId="0" xr:uid="{00000000-0006-0000-0100-00001B000000}">
      <text>
        <r>
          <rPr>
            <b/>
            <sz val="9"/>
            <color indexed="81"/>
            <rFont val="Tahoma"/>
            <family val="2"/>
          </rPr>
          <t>Chrysler Proving Ground</t>
        </r>
      </text>
    </comment>
    <comment ref="AC2" authorId="0" shapeId="0" xr:uid="{00000000-0006-0000-0100-00001C000000}">
      <text>
        <r>
          <rPr>
            <b/>
            <sz val="9"/>
            <color indexed="81"/>
            <rFont val="Tahoma"/>
            <family val="2"/>
          </rPr>
          <t>Castle Hot Springs</t>
        </r>
      </text>
    </comment>
    <comment ref="AD2" authorId="0" shapeId="0" xr:uid="{00000000-0006-0000-0100-00001D000000}">
      <text>
        <r>
          <rPr>
            <b/>
            <sz val="9"/>
            <color indexed="81"/>
            <rFont val="Tahoma"/>
            <family val="2"/>
          </rPr>
          <t>Salt River @ 67th Ave.</t>
        </r>
      </text>
    </comment>
    <comment ref="AE2" authorId="0" shapeId="0" xr:uid="{00000000-0006-0000-0100-00001E000000}">
      <text>
        <r>
          <rPr>
            <b/>
            <sz val="9"/>
            <color indexed="81"/>
            <rFont val="Tahoma"/>
            <family val="2"/>
          </rPr>
          <t>Crown King</t>
        </r>
      </text>
    </comment>
    <comment ref="AF2" authorId="0" shapeId="0" xr:uid="{00000000-0006-0000-0100-00001F000000}">
      <text>
        <r>
          <rPr>
            <b/>
            <sz val="9"/>
            <color indexed="81"/>
            <rFont val="Tahoma"/>
            <family val="2"/>
          </rPr>
          <t>Prescott Valley</t>
        </r>
      </text>
    </comment>
    <comment ref="AG2" authorId="0" shapeId="0" xr:uid="{00000000-0006-0000-0100-000020000000}">
      <text>
        <r>
          <rPr>
            <b/>
            <sz val="9"/>
            <color indexed="81"/>
            <rFont val="Tahoma"/>
            <family val="2"/>
          </rPr>
          <t>GCU Golf Course</t>
        </r>
      </text>
    </comment>
    <comment ref="AH2" authorId="0" shapeId="0" xr:uid="{00000000-0006-0000-0100-000021000000}">
      <text>
        <r>
          <rPr>
            <b/>
            <sz val="9"/>
            <color indexed="81"/>
            <rFont val="Tahoma"/>
            <family val="2"/>
          </rPr>
          <t>Buckeye Rd. @ 75th Ave.</t>
        </r>
      </text>
    </comment>
    <comment ref="AI2" authorId="0" shapeId="0" xr:uid="{00000000-0006-0000-0100-000022000000}">
      <text>
        <r>
          <rPr>
            <b/>
            <sz val="9"/>
            <color indexed="81"/>
            <rFont val="Tahoma"/>
            <family val="2"/>
          </rPr>
          <t>City of Glendale</t>
        </r>
      </text>
    </comment>
    <comment ref="AJ2" authorId="0" shapeId="0" xr:uid="{00000000-0006-0000-0100-000023000000}">
      <text>
        <r>
          <rPr>
            <b/>
            <sz val="9"/>
            <color indexed="81"/>
            <rFont val="Tahoma"/>
            <family val="2"/>
          </rPr>
          <t>Broadway Rd. @ Lindsay Rd.</t>
        </r>
      </text>
    </comment>
    <comment ref="AK2" authorId="0" shapeId="0" xr:uid="{00000000-0006-0000-0100-000024000000}">
      <text>
        <r>
          <rPr>
            <b/>
            <sz val="9"/>
            <color indexed="81"/>
            <rFont val="Tahoma"/>
            <family val="2"/>
          </rPr>
          <t>Powerline FRS</t>
        </r>
      </text>
    </comment>
    <comment ref="AL2" authorId="0" shapeId="0" xr:uid="{00000000-0006-0000-0100-000025000000}">
      <text>
        <r>
          <rPr>
            <b/>
            <sz val="9"/>
            <color indexed="81"/>
            <rFont val="Tahoma"/>
            <family val="2"/>
          </rPr>
          <t>Maryland Ave. @ 27th Ave.</t>
        </r>
      </text>
    </comment>
    <comment ref="AM2" authorId="0" shapeId="0" xr:uid="{00000000-0006-0000-0100-000026000000}">
      <text>
        <r>
          <rPr>
            <b/>
            <sz val="9"/>
            <color indexed="81"/>
            <rFont val="Tahoma"/>
            <family val="2"/>
          </rPr>
          <t>Camelback Rd. @ 24th St.</t>
        </r>
      </text>
    </comment>
    <comment ref="AN2" authorId="0" shapeId="0" xr:uid="{00000000-0006-0000-0100-000027000000}">
      <text>
        <r>
          <rPr>
            <b/>
            <sz val="9"/>
            <color indexed="81"/>
            <rFont val="Tahoma"/>
            <family val="2"/>
          </rPr>
          <t>Missouri Ave. @ 16th St.</t>
        </r>
      </text>
    </comment>
    <comment ref="AO2" authorId="0" shapeId="0" xr:uid="{00000000-0006-0000-0100-000028000000}">
      <text>
        <r>
          <rPr>
            <b/>
            <sz val="9"/>
            <color indexed="81"/>
            <rFont val="Tahoma"/>
            <family val="2"/>
          </rPr>
          <t>Grand Ave. @ Peoria Ave.</t>
        </r>
      </text>
    </comment>
    <comment ref="AP2" authorId="0" shapeId="0" xr:uid="{00000000-0006-0000-0100-000029000000}">
      <text>
        <r>
          <rPr>
            <b/>
            <sz val="9"/>
            <color indexed="81"/>
            <rFont val="Tahoma"/>
            <family val="2"/>
          </rPr>
          <t>East Fork Cave Creek Basin #1</t>
        </r>
      </text>
    </comment>
    <comment ref="AQ2" authorId="1" shapeId="0" xr:uid="{49EA92CF-080F-44FC-9ECE-0D996262FB63}">
      <text>
        <r>
          <rPr>
            <b/>
            <sz val="9"/>
            <color indexed="81"/>
            <rFont val="Tahoma"/>
            <family val="2"/>
          </rPr>
          <t>Cave Cr. nr Union Hills</t>
        </r>
      </text>
    </comment>
    <comment ref="AR2" authorId="0" shapeId="0" xr:uid="{00000000-0006-0000-0100-00002A000000}">
      <text>
        <r>
          <rPr>
            <b/>
            <sz val="9"/>
            <color indexed="81"/>
            <rFont val="Tahoma"/>
            <family val="2"/>
          </rPr>
          <t>Prickly Pear Wash</t>
        </r>
      </text>
    </comment>
    <comment ref="AS2" authorId="0" shapeId="0" xr:uid="{00000000-0006-0000-0100-00002B000000}">
      <text>
        <r>
          <rPr>
            <b/>
            <sz val="9"/>
            <color indexed="81"/>
            <rFont val="Tahoma"/>
            <family val="2"/>
          </rPr>
          <t>East Fork Cave Creek Basin #4</t>
        </r>
      </text>
    </comment>
    <comment ref="AT2" authorId="0" shapeId="0" xr:uid="{00000000-0006-0000-0100-00002C000000}">
      <text>
        <r>
          <rPr>
            <b/>
            <sz val="9"/>
            <color indexed="81"/>
            <rFont val="Tahoma"/>
            <family val="2"/>
          </rPr>
          <t>East Fork Cave Creek near 7th Ave.</t>
        </r>
      </text>
    </comment>
    <comment ref="AU2" authorId="0" shapeId="0" xr:uid="{00000000-0006-0000-0100-00002D000000}">
      <text>
        <r>
          <rPr>
            <b/>
            <sz val="9"/>
            <color indexed="81"/>
            <rFont val="Tahoma"/>
            <family val="2"/>
          </rPr>
          <t>East Fork Cave Creek Basin #3</t>
        </r>
      </text>
    </comment>
    <comment ref="AV2" authorId="0" shapeId="0" xr:uid="{00000000-0006-0000-0100-00002E000000}">
      <text>
        <r>
          <rPr>
            <b/>
            <sz val="9"/>
            <color indexed="81"/>
            <rFont val="Tahoma"/>
            <family val="2"/>
          </rPr>
          <t>Paradise Valley Country Club</t>
        </r>
      </text>
    </comment>
    <comment ref="AW2" authorId="0" shapeId="0" xr:uid="{00000000-0006-0000-0100-00002F000000}">
      <text>
        <r>
          <rPr>
            <b/>
            <sz val="9"/>
            <color indexed="81"/>
            <rFont val="Tahoma"/>
            <family val="2"/>
          </rPr>
          <t>Dreamy Draw Dam</t>
        </r>
      </text>
    </comment>
    <comment ref="AX2" authorId="0" shapeId="0" xr:uid="{00000000-0006-0000-0100-000030000000}">
      <text>
        <r>
          <rPr>
            <b/>
            <sz val="9"/>
            <color indexed="81"/>
            <rFont val="Tahoma"/>
            <family val="2"/>
          </rPr>
          <t>Phoenix Dam 2B</t>
        </r>
      </text>
    </comment>
    <comment ref="AY2" authorId="0" shapeId="0" xr:uid="{00000000-0006-0000-0100-000031000000}">
      <text>
        <r>
          <rPr>
            <b/>
            <sz val="9"/>
            <color indexed="81"/>
            <rFont val="Tahoma"/>
            <family val="2"/>
          </rPr>
          <t>ACDC @ 36th St.</t>
        </r>
      </text>
    </comment>
    <comment ref="AZ2" authorId="0" shapeId="0" xr:uid="{00000000-0006-0000-0100-000032000000}">
      <text>
        <r>
          <rPr>
            <b/>
            <sz val="9"/>
            <color indexed="81"/>
            <rFont val="Tahoma"/>
            <family val="2"/>
          </rPr>
          <t>ACDC @ 14th St.</t>
        </r>
      </text>
    </comment>
    <comment ref="BA2" authorId="0" shapeId="0" xr:uid="{00000000-0006-0000-0100-000033000000}">
      <text>
        <r>
          <rPr>
            <b/>
            <sz val="9"/>
            <color indexed="81"/>
            <rFont val="Tahoma"/>
            <family val="2"/>
          </rPr>
          <t>10th St. Wash Basin #1</t>
        </r>
      </text>
    </comment>
    <comment ref="BB2" authorId="0" shapeId="0" xr:uid="{00000000-0006-0000-0100-000034000000}">
      <text>
        <r>
          <rPr>
            <b/>
            <sz val="9"/>
            <color indexed="81"/>
            <rFont val="Tahoma"/>
            <family val="2"/>
          </rPr>
          <t>ACDC @ 43rd Ave.</t>
        </r>
      </text>
    </comment>
    <comment ref="BC2" authorId="0" shapeId="0" xr:uid="{00000000-0006-0000-0100-000035000000}">
      <text>
        <r>
          <rPr>
            <b/>
            <sz val="9"/>
            <color indexed="81"/>
            <rFont val="Tahoma"/>
            <family val="2"/>
          </rPr>
          <t>Phoenix Basin # 3</t>
        </r>
      </text>
    </comment>
    <comment ref="BD2" authorId="0" shapeId="0" xr:uid="{00000000-0006-0000-0100-000036000000}">
      <text>
        <r>
          <rPr>
            <b/>
            <sz val="9"/>
            <color indexed="81"/>
            <rFont val="Tahoma"/>
            <family val="2"/>
          </rPr>
          <t>Cave Creek @ Cactus Rd.</t>
        </r>
      </text>
    </comment>
    <comment ref="BE2" authorId="0" shapeId="0" xr:uid="{00000000-0006-0000-0100-000037000000}">
      <text>
        <r>
          <rPr>
            <b/>
            <sz val="9"/>
            <color indexed="81"/>
            <rFont val="Tahoma"/>
            <family val="2"/>
          </rPr>
          <t>ACDC @ Cave Creek</t>
        </r>
      </text>
    </comment>
    <comment ref="BF2" authorId="0" shapeId="0" xr:uid="{00000000-0006-0000-0100-000038000000}">
      <text>
        <r>
          <rPr>
            <b/>
            <sz val="9"/>
            <color indexed="81"/>
            <rFont val="Tahoma"/>
            <family val="2"/>
          </rPr>
          <t>Greenway Rd. @ 32nd Ave.</t>
        </r>
      </text>
    </comment>
    <comment ref="BG2" authorId="0" shapeId="0" xr:uid="{00000000-0006-0000-0100-000039000000}">
      <text>
        <r>
          <rPr>
            <b/>
            <sz val="9"/>
            <color indexed="81"/>
            <rFont val="Tahoma"/>
            <family val="2"/>
          </rPr>
          <t>Phoenix Dam #99</t>
        </r>
      </text>
    </comment>
    <comment ref="BH2" authorId="0" shapeId="0" xr:uid="{00000000-0006-0000-0100-00003A000000}">
      <text>
        <r>
          <rPr>
            <b/>
            <sz val="9"/>
            <color indexed="81"/>
            <rFont val="Tahoma"/>
            <family val="2"/>
          </rPr>
          <t>Phoenix Basin #7</t>
        </r>
      </text>
    </comment>
    <comment ref="BI2" authorId="0" shapeId="0" xr:uid="{00000000-0006-0000-0100-00003B000000}">
      <text>
        <r>
          <rPr>
            <b/>
            <sz val="9"/>
            <color indexed="81"/>
            <rFont val="Tahoma"/>
            <family val="2"/>
          </rPr>
          <t>Phoenix West Park Dam</t>
        </r>
      </text>
    </comment>
    <comment ref="BJ2" authorId="0" shapeId="0" xr:uid="{00000000-0006-0000-0100-00003C000000}">
      <text>
        <r>
          <rPr>
            <b/>
            <sz val="9"/>
            <color indexed="81"/>
            <rFont val="Tahoma"/>
            <family val="2"/>
          </rPr>
          <t>Paradise Lane @ 47th Ave.</t>
        </r>
      </text>
    </comment>
    <comment ref="BK2" authorId="0" shapeId="0" xr:uid="{00000000-0006-0000-0100-00003D000000}">
      <text>
        <r>
          <rPr>
            <b/>
            <sz val="9"/>
            <color indexed="81"/>
            <rFont val="Tahoma"/>
            <family val="2"/>
          </rPr>
          <t>ACDC @ 67th Ave.</t>
        </r>
      </text>
    </comment>
    <comment ref="BL2" authorId="0" shapeId="0" xr:uid="{00000000-0006-0000-0100-00003E000000}">
      <text>
        <r>
          <rPr>
            <b/>
            <sz val="9"/>
            <color indexed="81"/>
            <rFont val="Tahoma"/>
            <family val="2"/>
          </rPr>
          <t>Deer Valley Airport</t>
        </r>
      </text>
    </comment>
    <comment ref="BM2" authorId="0" shapeId="0" xr:uid="{00000000-0006-0000-0100-00003F000000}">
      <text>
        <r>
          <rPr>
            <b/>
            <sz val="9"/>
            <color indexed="81"/>
            <rFont val="Tahoma"/>
            <family val="2"/>
          </rPr>
          <t>El Mirage Drain</t>
        </r>
      </text>
    </comment>
    <comment ref="BN2" authorId="0" shapeId="0" xr:uid="{00000000-0006-0000-0100-000040000000}">
      <text>
        <r>
          <rPr>
            <b/>
            <sz val="9"/>
            <color indexed="81"/>
            <rFont val="Tahoma"/>
            <family val="2"/>
          </rPr>
          <t>Agua Fria R. @ Grand Ave.</t>
        </r>
      </text>
    </comment>
    <comment ref="BO2" authorId="0" shapeId="0" xr:uid="{00000000-0006-0000-0100-000041000000}">
      <text>
        <r>
          <rPr>
            <b/>
            <sz val="9"/>
            <color indexed="81"/>
            <rFont val="Tahoma"/>
            <family val="2"/>
          </rPr>
          <t>Lake Pleasant</t>
        </r>
      </text>
    </comment>
    <comment ref="BP2" authorId="0" shapeId="0" xr:uid="{00000000-0006-0000-0100-000042000000}">
      <text>
        <r>
          <rPr>
            <b/>
            <sz val="9"/>
            <color indexed="81"/>
            <rFont val="Tahoma"/>
            <family val="2"/>
          </rPr>
          <t>Lake Pleasant North</t>
        </r>
      </text>
    </comment>
    <comment ref="BQ2" authorId="0" shapeId="0" xr:uid="{00000000-0006-0000-0100-000043000000}">
      <text>
        <r>
          <rPr>
            <b/>
            <sz val="9"/>
            <color indexed="81"/>
            <rFont val="Tahoma"/>
            <family val="2"/>
          </rPr>
          <t>Garfias Mtn. Ranch</t>
        </r>
      </text>
    </comment>
    <comment ref="BR2" authorId="0" shapeId="0" xr:uid="{00000000-0006-0000-0100-000044000000}">
      <text>
        <r>
          <rPr>
            <b/>
            <sz val="9"/>
            <color indexed="81"/>
            <rFont val="Tahoma"/>
            <family val="2"/>
          </rPr>
          <t>Columbian Hill</t>
        </r>
      </text>
    </comment>
    <comment ref="BS2" authorId="0" shapeId="0" xr:uid="{00000000-0006-0000-0100-000045000000}">
      <text>
        <r>
          <rPr>
            <b/>
            <sz val="9"/>
            <color indexed="81"/>
            <rFont val="Tahoma"/>
            <family val="2"/>
          </rPr>
          <t>Horsethief Basin</t>
        </r>
      </text>
    </comment>
    <comment ref="BT2" authorId="0" shapeId="0" xr:uid="{00000000-0006-0000-0100-000046000000}">
      <text>
        <r>
          <rPr>
            <b/>
            <sz val="9"/>
            <color indexed="81"/>
            <rFont val="Tahoma"/>
            <family val="2"/>
          </rPr>
          <t>Sunset Point</t>
        </r>
      </text>
    </comment>
    <comment ref="BU2" authorId="0" shapeId="0" xr:uid="{00000000-0006-0000-0100-000047000000}">
      <text>
        <r>
          <rPr>
            <b/>
            <sz val="9"/>
            <color indexed="81"/>
            <rFont val="Tahoma"/>
            <family val="2"/>
          </rPr>
          <t>Horseshoe Ranch</t>
        </r>
      </text>
    </comment>
    <comment ref="BV2" authorId="0" shapeId="0" xr:uid="{00000000-0006-0000-0100-000048000000}">
      <text>
        <r>
          <rPr>
            <b/>
            <sz val="9"/>
            <color indexed="81"/>
            <rFont val="Tahoma"/>
            <family val="2"/>
          </rPr>
          <t>Horner Mtn. Ranch</t>
        </r>
      </text>
    </comment>
    <comment ref="BW2" authorId="0" shapeId="0" xr:uid="{00000000-0006-0000-0100-000049000000}">
      <text>
        <r>
          <rPr>
            <b/>
            <sz val="9"/>
            <color indexed="81"/>
            <rFont val="Tahoma"/>
            <family val="2"/>
          </rPr>
          <t>Arizona Hunt Club</t>
        </r>
      </text>
    </comment>
    <comment ref="BX2" authorId="0" shapeId="0" xr:uid="{00000000-0006-0000-0100-00004A000000}">
      <text>
        <r>
          <rPr>
            <b/>
            <sz val="9"/>
            <color indexed="81"/>
            <rFont val="Tahoma"/>
            <family val="2"/>
          </rPr>
          <t>I-17 @ SR 169</t>
        </r>
      </text>
    </comment>
    <comment ref="BY2" authorId="0" shapeId="0" xr:uid="{00000000-0006-0000-0100-00004B000000}">
      <text>
        <r>
          <rPr>
            <b/>
            <sz val="9"/>
            <color indexed="81"/>
            <rFont val="Tahoma"/>
            <family val="2"/>
          </rPr>
          <t>Dewey</t>
        </r>
      </text>
    </comment>
    <comment ref="BZ2" authorId="0" shapeId="0" xr:uid="{00000000-0006-0000-0100-00004C000000}">
      <text>
        <r>
          <rPr>
            <b/>
            <sz val="9"/>
            <color indexed="81"/>
            <rFont val="Tahoma"/>
            <family val="2"/>
          </rPr>
          <t>1-10 @ 355th Ave.</t>
        </r>
      </text>
    </comment>
    <comment ref="CA2" authorId="0" shapeId="0" xr:uid="{00000000-0006-0000-0100-00004D000000}">
      <text>
        <r>
          <rPr>
            <b/>
            <sz val="9"/>
            <color indexed="81"/>
            <rFont val="Tahoma"/>
            <family val="2"/>
          </rPr>
          <t>Buckeye Rd. @ SR 85</t>
        </r>
      </text>
    </comment>
    <comment ref="CB2" authorId="0" shapeId="0" xr:uid="{00000000-0006-0000-0100-00004E000000}">
      <text>
        <r>
          <rPr>
            <b/>
            <sz val="9"/>
            <color indexed="81"/>
            <rFont val="Tahoma"/>
            <family val="2"/>
          </rPr>
          <t>Desert Mtn. School</t>
        </r>
      </text>
    </comment>
    <comment ref="CC2" authorId="0" shapeId="0" xr:uid="{00000000-0006-0000-0100-00004F000000}">
      <text>
        <r>
          <rPr>
            <b/>
            <sz val="9"/>
            <color indexed="81"/>
            <rFont val="Tahoma"/>
            <family val="2"/>
          </rPr>
          <t>Cave Creek</t>
        </r>
      </text>
    </comment>
    <comment ref="CD2" authorId="0" shapeId="0" xr:uid="{00000000-0006-0000-0100-000050000000}">
      <text>
        <r>
          <rPr>
            <b/>
            <sz val="9"/>
            <color indexed="81"/>
            <rFont val="Tahoma"/>
            <family val="2"/>
          </rPr>
          <t>Desert Hills Wash</t>
        </r>
      </text>
    </comment>
    <comment ref="CE2" authorId="0" shapeId="0" xr:uid="{00000000-0006-0000-0100-000051000000}">
      <text>
        <r>
          <rPr>
            <b/>
            <sz val="9"/>
            <color indexed="81"/>
            <rFont val="Tahoma"/>
            <family val="2"/>
          </rPr>
          <t>Cave Buttes Dam</t>
        </r>
      </text>
    </comment>
    <comment ref="CF2" authorId="0" shapeId="0" xr:uid="{00000000-0006-0000-0100-000052000000}">
      <text>
        <r>
          <rPr>
            <b/>
            <sz val="9"/>
            <color indexed="81"/>
            <rFont val="Tahoma"/>
            <family val="2"/>
          </rPr>
          <t>Stagecoach Wash</t>
        </r>
      </text>
    </comment>
    <comment ref="CG2" authorId="0" shapeId="0" xr:uid="{00000000-0006-0000-0100-000053000000}">
      <text>
        <r>
          <rPr>
            <b/>
            <sz val="9"/>
            <color indexed="81"/>
            <rFont val="Tahoma"/>
            <family val="2"/>
          </rPr>
          <t>Cave Creek Landfill</t>
        </r>
      </text>
    </comment>
    <comment ref="CH2" authorId="0" shapeId="0" xr:uid="{00000000-0006-0000-0100-000054000000}">
      <text>
        <r>
          <rPr>
            <b/>
            <sz val="9"/>
            <color indexed="81"/>
            <rFont val="Tahoma"/>
            <family val="2"/>
          </rPr>
          <t>Galloway Wash @ Galloway Rd.</t>
        </r>
      </text>
    </comment>
    <comment ref="CI2" authorId="0" shapeId="0" xr:uid="{00000000-0006-0000-0100-000055000000}">
      <text>
        <r>
          <rPr>
            <b/>
            <sz val="9"/>
            <color indexed="81"/>
            <rFont val="Tahoma"/>
            <family val="2"/>
          </rPr>
          <t>Cave Cr. @ Spur Cross Rd.</t>
        </r>
      </text>
    </comment>
    <comment ref="CJ2" authorId="0" shapeId="0" xr:uid="{00000000-0006-0000-0100-000056000000}">
      <text>
        <r>
          <rPr>
            <b/>
            <sz val="9"/>
            <color indexed="81"/>
            <rFont val="Tahoma"/>
            <family val="2"/>
          </rPr>
          <t>Carefree Ranch</t>
        </r>
      </text>
    </comment>
    <comment ref="CK2" authorId="0" shapeId="0" xr:uid="{00000000-0006-0000-0100-000057000000}">
      <text>
        <r>
          <rPr>
            <b/>
            <sz val="9"/>
            <color indexed="81"/>
            <rFont val="Tahoma"/>
            <family val="2"/>
          </rPr>
          <t>Seven Springs</t>
        </r>
      </text>
    </comment>
    <comment ref="CL2" authorId="0" shapeId="0" xr:uid="{00000000-0006-0000-0100-000058000000}">
      <text>
        <r>
          <rPr>
            <b/>
            <sz val="9"/>
            <color indexed="81"/>
            <rFont val="Tahoma"/>
            <family val="2"/>
          </rPr>
          <t>Seven Springs Wash</t>
        </r>
      </text>
    </comment>
    <comment ref="CM2" authorId="0" shapeId="0" xr:uid="{00000000-0006-0000-0100-000059000000}">
      <text>
        <r>
          <rPr>
            <b/>
            <sz val="9"/>
            <color indexed="81"/>
            <rFont val="Tahoma"/>
            <family val="2"/>
          </rPr>
          <t>New River Mesa</t>
        </r>
      </text>
    </comment>
    <comment ref="CN2" authorId="0" shapeId="0" xr:uid="{00000000-0006-0000-0100-00005A000000}">
      <text>
        <r>
          <rPr>
            <b/>
            <sz val="9"/>
            <color indexed="81"/>
            <rFont val="Tahoma"/>
            <family val="2"/>
          </rPr>
          <t>Centennial Tributary @ Dobbins Rd.</t>
        </r>
      </text>
    </comment>
    <comment ref="CO2" authorId="0" shapeId="0" xr:uid="{00000000-0006-0000-0100-00005B000000}">
      <text>
        <r>
          <rPr>
            <b/>
            <sz val="9"/>
            <color indexed="81"/>
            <rFont val="Tahoma"/>
            <family val="2"/>
          </rPr>
          <t>Sugarloaf Mountain</t>
        </r>
      </text>
    </comment>
    <comment ref="CP2" authorId="0" shapeId="0" xr:uid="{00000000-0006-0000-0100-00005C000000}">
      <text>
        <r>
          <rPr>
            <b/>
            <sz val="9"/>
            <color indexed="81"/>
            <rFont val="Tahoma"/>
            <family val="2"/>
          </rPr>
          <t>G &amp; F Woolsey Peak</t>
        </r>
      </text>
    </comment>
    <comment ref="CQ2" authorId="0" shapeId="0" xr:uid="{00000000-0006-0000-0100-00005D000000}">
      <text>
        <r>
          <rPr>
            <b/>
            <sz val="9"/>
            <color indexed="81"/>
            <rFont val="Tahoma"/>
            <family val="2"/>
          </rPr>
          <t>Eagle Eye Rd. @ CAP</t>
        </r>
      </text>
    </comment>
    <comment ref="CR2" authorId="0" shapeId="0" xr:uid="{00000000-0006-0000-0100-00005E000000}">
      <text>
        <r>
          <rPr>
            <b/>
            <sz val="9"/>
            <color indexed="81"/>
            <rFont val="Tahoma"/>
            <family val="2"/>
          </rPr>
          <t>Cruff Wash</t>
        </r>
      </text>
    </comment>
    <comment ref="CS2" authorId="0" shapeId="0" xr:uid="{00000000-0006-0000-0100-00005F000000}">
      <text>
        <r>
          <rPr>
            <b/>
            <sz val="9"/>
            <color indexed="81"/>
            <rFont val="Tahoma"/>
            <family val="2"/>
          </rPr>
          <t>Buckeye Rd. @ 547th Ave.</t>
        </r>
      </text>
    </comment>
    <comment ref="CT2" authorId="0" shapeId="0" xr:uid="{00000000-0006-0000-0100-000060000000}">
      <text>
        <r>
          <rPr>
            <b/>
            <sz val="9"/>
            <color indexed="81"/>
            <rFont val="Tahoma"/>
            <family val="2"/>
          </rPr>
          <t>Baseline Rd. @ 547th Ave.</t>
        </r>
      </text>
    </comment>
    <comment ref="CU2" authorId="0" shapeId="0" xr:uid="{00000000-0006-0000-0100-000061000000}">
      <text>
        <r>
          <rPr>
            <b/>
            <sz val="9"/>
            <color indexed="81"/>
            <rFont val="Tahoma"/>
            <family val="2"/>
          </rPr>
          <t>Webb Mountain</t>
        </r>
      </text>
    </comment>
    <comment ref="CV2" authorId="0" shapeId="0" xr:uid="{00000000-0006-0000-0100-000062000000}">
      <text>
        <r>
          <rPr>
            <b/>
            <sz val="9"/>
            <color indexed="81"/>
            <rFont val="Tahoma"/>
            <family val="2"/>
          </rPr>
          <t>Centennial Railroad</t>
        </r>
      </text>
    </comment>
    <comment ref="CW2" authorId="0" shapeId="0" xr:uid="{00000000-0006-0000-0100-000063000000}">
      <text>
        <r>
          <rPr>
            <b/>
            <sz val="9"/>
            <color indexed="81"/>
            <rFont val="Tahoma"/>
            <family val="2"/>
          </rPr>
          <t>Delaney Wash</t>
        </r>
      </text>
    </comment>
    <comment ref="CX2" authorId="0" shapeId="0" xr:uid="{00000000-0006-0000-0100-000064000000}">
      <text>
        <r>
          <rPr>
            <b/>
            <sz val="9"/>
            <color indexed="81"/>
            <rFont val="Tahoma"/>
            <family val="2"/>
          </rPr>
          <t>Saddleback FRS</t>
        </r>
      </text>
    </comment>
    <comment ref="CY2" authorId="0" shapeId="0" xr:uid="{00000000-0006-0000-0100-000065000000}">
      <text>
        <r>
          <rPr>
            <b/>
            <sz val="9"/>
            <color indexed="81"/>
            <rFont val="Tahoma"/>
            <family val="2"/>
          </rPr>
          <t>Winters Wash</t>
        </r>
      </text>
    </comment>
    <comment ref="CZ2" authorId="0" shapeId="0" xr:uid="{00000000-0006-0000-0100-000066000000}">
      <text>
        <r>
          <rPr>
            <b/>
            <sz val="9"/>
            <color indexed="81"/>
            <rFont val="Tahoma"/>
            <family val="2"/>
          </rPr>
          <t>Centennial Levee</t>
        </r>
      </text>
    </comment>
    <comment ref="DA2" authorId="1" shapeId="0" xr:uid="{D33CD064-1EA6-43F2-A99D-1407C0DE86C5}">
      <text>
        <r>
          <rPr>
            <b/>
            <sz val="9"/>
            <color indexed="81"/>
            <rFont val="Tahoma"/>
            <family val="2"/>
          </rPr>
          <t>Middle Harq. FRS</t>
        </r>
      </text>
    </comment>
    <comment ref="DB2" authorId="0" shapeId="0" xr:uid="{00000000-0006-0000-0100-000067000000}">
      <text>
        <r>
          <rPr>
            <b/>
            <sz val="9"/>
            <color indexed="81"/>
            <rFont val="Tahoma"/>
            <family val="2"/>
          </rPr>
          <t>Harquhala FRS</t>
        </r>
      </text>
    </comment>
    <comment ref="DC2" authorId="0" shapeId="0" xr:uid="{00000000-0006-0000-0100-000068000000}">
      <text>
        <r>
          <rPr>
            <b/>
            <sz val="9"/>
            <color indexed="81"/>
            <rFont val="Tahoma"/>
            <family val="2"/>
          </rPr>
          <t>Upper Tiger Wash</t>
        </r>
      </text>
    </comment>
    <comment ref="DD2" authorId="0" shapeId="0" xr:uid="{00000000-0006-0000-0100-000069000000}">
      <text>
        <r>
          <rPr>
            <b/>
            <sz val="9"/>
            <color indexed="81"/>
            <rFont val="Tahoma"/>
            <family val="2"/>
          </rPr>
          <t>Four Mile Wash</t>
        </r>
      </text>
    </comment>
    <comment ref="DE2" authorId="0" shapeId="0" xr:uid="{00000000-0006-0000-0100-00006A000000}">
      <text>
        <r>
          <rPr>
            <b/>
            <sz val="9"/>
            <color indexed="81"/>
            <rFont val="Tahoma"/>
            <family val="2"/>
          </rPr>
          <t>Big Horn Road</t>
        </r>
      </text>
    </comment>
    <comment ref="DF2" authorId="0" shapeId="0" xr:uid="{00000000-0006-0000-0100-00006B000000}">
      <text>
        <r>
          <rPr>
            <b/>
            <sz val="9"/>
            <color indexed="81"/>
            <rFont val="Tahoma"/>
            <family val="2"/>
          </rPr>
          <t>Tiger Wash Fan</t>
        </r>
      </text>
    </comment>
    <comment ref="DG2" authorId="0" shapeId="0" xr:uid="{00000000-0006-0000-0100-00006C000000}">
      <text>
        <r>
          <rPr>
            <b/>
            <sz val="9"/>
            <color indexed="81"/>
            <rFont val="Tahoma"/>
            <family val="2"/>
          </rPr>
          <t>Tiger Wash</t>
        </r>
      </text>
    </comment>
    <comment ref="DH2" authorId="0" shapeId="0" xr:uid="{00000000-0006-0000-0100-00006D000000}">
      <text>
        <r>
          <rPr>
            <b/>
            <sz val="9"/>
            <color indexed="81"/>
            <rFont val="Tahoma"/>
            <family val="2"/>
          </rPr>
          <t>Gillespie Dam</t>
        </r>
      </text>
    </comment>
    <comment ref="DI2" authorId="0" shapeId="0" xr:uid="{00000000-0006-0000-0100-00006E000000}">
      <text>
        <r>
          <rPr>
            <b/>
            <sz val="9"/>
            <color indexed="81"/>
            <rFont val="Tahoma"/>
            <family val="2"/>
          </rPr>
          <t>Centennial Wash @ Wenden</t>
        </r>
      </text>
    </comment>
    <comment ref="DJ2" authorId="0" shapeId="0" xr:uid="{00000000-0006-0000-0100-00006F000000}">
      <text>
        <r>
          <rPr>
            <b/>
            <sz val="9"/>
            <color indexed="81"/>
            <rFont val="Tahoma"/>
            <family val="2"/>
          </rPr>
          <t>Upper Grass Wash</t>
        </r>
      </text>
    </comment>
    <comment ref="DK2" authorId="0" shapeId="0" xr:uid="{00000000-0006-0000-0100-000070000000}">
      <text>
        <r>
          <rPr>
            <b/>
            <sz val="9"/>
            <color indexed="81"/>
            <rFont val="Tahoma"/>
            <family val="2"/>
          </rPr>
          <t>Narrows Damsite</t>
        </r>
      </text>
    </comment>
    <comment ref="DL2" authorId="0" shapeId="0" xr:uid="{00000000-0006-0000-0100-000071000000}">
      <text>
        <r>
          <rPr>
            <b/>
            <sz val="9"/>
            <color indexed="81"/>
            <rFont val="Tahoma"/>
            <family val="2"/>
          </rPr>
          <t>Aguila VFD</t>
        </r>
      </text>
    </comment>
    <comment ref="DM2" authorId="0" shapeId="0" xr:uid="{00000000-0006-0000-0100-000072000000}">
      <text>
        <r>
          <rPr>
            <b/>
            <sz val="9"/>
            <color indexed="81"/>
            <rFont val="Tahoma"/>
            <family val="2"/>
          </rPr>
          <t>Outlaw Hill</t>
        </r>
      </text>
    </comment>
    <comment ref="DN2" authorId="0" shapeId="0" xr:uid="{00000000-0006-0000-0100-000073000000}">
      <text>
        <r>
          <rPr>
            <b/>
            <sz val="9"/>
            <color indexed="81"/>
            <rFont val="Tahoma"/>
            <family val="2"/>
          </rPr>
          <t>Gladden</t>
        </r>
      </text>
    </comment>
    <comment ref="DO2" authorId="0" shapeId="0" xr:uid="{00000000-0006-0000-0100-000074000000}">
      <text>
        <r>
          <rPr>
            <b/>
            <sz val="9"/>
            <color indexed="81"/>
            <rFont val="Tahoma"/>
            <family val="2"/>
          </rPr>
          <t>Centennial Wash near Aguila</t>
        </r>
      </text>
    </comment>
    <comment ref="DP2" authorId="0" shapeId="0" xr:uid="{00000000-0006-0000-0100-000075000000}">
      <text>
        <r>
          <rPr>
            <b/>
            <sz val="9"/>
            <color indexed="81"/>
            <rFont val="Tahoma"/>
            <family val="2"/>
          </rPr>
          <t>Centennial Wash</t>
        </r>
      </text>
    </comment>
    <comment ref="DQ2" authorId="0" shapeId="0" xr:uid="{00000000-0006-0000-0100-000076000000}">
      <text>
        <r>
          <rPr>
            <b/>
            <sz val="9"/>
            <color indexed="81"/>
            <rFont val="Tahoma"/>
            <family val="2"/>
          </rPr>
          <t>Alamo Road</t>
        </r>
      </text>
    </comment>
    <comment ref="DR2" authorId="0" shapeId="0" xr:uid="{00000000-0006-0000-0100-000077000000}">
      <text>
        <r>
          <rPr>
            <b/>
            <sz val="9"/>
            <color indexed="81"/>
            <rFont val="Tahoma"/>
            <family val="2"/>
          </rPr>
          <t>Smith Peak
The "oldest" rain station.</t>
        </r>
      </text>
    </comment>
    <comment ref="DS2" authorId="0" shapeId="0" xr:uid="{00000000-0006-0000-0100-000078000000}">
      <text>
        <r>
          <rPr>
            <b/>
            <sz val="9"/>
            <color indexed="81"/>
            <rFont val="Tahoma"/>
            <family val="2"/>
          </rPr>
          <t>Centennial Divide</t>
        </r>
      </text>
    </comment>
    <comment ref="DT2" authorId="0" shapeId="0" xr:uid="{00000000-0006-0000-0100-000079000000}">
      <text>
        <r>
          <rPr>
            <b/>
            <sz val="9"/>
            <color indexed="81"/>
            <rFont val="Tahoma"/>
            <family val="2"/>
          </rPr>
          <t>Ritter Dam</t>
        </r>
      </text>
    </comment>
    <comment ref="DU2" authorId="0" shapeId="0" xr:uid="{00000000-0006-0000-0100-00007A000000}">
      <text>
        <r>
          <rPr>
            <b/>
            <sz val="9"/>
            <color indexed="81"/>
            <rFont val="Tahoma"/>
            <family val="2"/>
          </rPr>
          <t>Wood Tank</t>
        </r>
      </text>
    </comment>
    <comment ref="DV2" authorId="0" shapeId="0" xr:uid="{00000000-0006-0000-0100-00007B000000}">
      <text>
        <r>
          <rPr>
            <b/>
            <sz val="9"/>
            <color indexed="81"/>
            <rFont val="Tahoma"/>
            <family val="2"/>
          </rPr>
          <t>Joshua Tree</t>
        </r>
      </text>
    </comment>
    <comment ref="DW2" authorId="0" shapeId="0" xr:uid="{00000000-0006-0000-0100-00007C000000}">
      <text>
        <r>
          <rPr>
            <b/>
            <sz val="9"/>
            <color indexed="81"/>
            <rFont val="Tahoma"/>
            <family val="2"/>
          </rPr>
          <t>Chaparral Park</t>
        </r>
      </text>
    </comment>
    <comment ref="DX2" authorId="0" shapeId="0" xr:uid="{00000000-0006-0000-0100-00007D000000}">
      <text>
        <r>
          <rPr>
            <b/>
            <sz val="9"/>
            <color indexed="81"/>
            <rFont val="Tahoma"/>
            <family val="2"/>
          </rPr>
          <t>Broadway Rd. @ Brooks Rd.</t>
        </r>
      </text>
    </comment>
    <comment ref="DY2" authorId="0" shapeId="0" xr:uid="{00000000-0006-0000-0100-00007E000000}">
      <text>
        <r>
          <rPr>
            <b/>
            <sz val="9"/>
            <color indexed="81"/>
            <rFont val="Tahoma"/>
            <family val="2"/>
          </rPr>
          <t>Kleinman Park</t>
        </r>
      </text>
    </comment>
    <comment ref="DZ2" authorId="0" shapeId="0" xr:uid="{00000000-0006-0000-0100-00007F000000}">
      <text>
        <r>
          <rPr>
            <b/>
            <sz val="9"/>
            <color indexed="81"/>
            <rFont val="Tahoma"/>
            <family val="2"/>
          </rPr>
          <t>Horne Rd. @ 8th Ave.</t>
        </r>
      </text>
    </comment>
    <comment ref="EA2" authorId="0" shapeId="0" xr:uid="{00000000-0006-0000-0100-000080000000}">
      <text>
        <r>
          <rPr>
            <b/>
            <sz val="9"/>
            <color indexed="81"/>
            <rFont val="Tahoma"/>
            <family val="2"/>
          </rPr>
          <t>Fitch Park</t>
        </r>
      </text>
    </comment>
    <comment ref="EB2" authorId="0" shapeId="0" xr:uid="{00000000-0006-0000-0100-000081000000}">
      <text>
        <r>
          <rPr>
            <b/>
            <sz val="9"/>
            <color indexed="81"/>
            <rFont val="Tahoma"/>
            <family val="2"/>
          </rPr>
          <t>Reed Park</t>
        </r>
      </text>
    </comment>
    <comment ref="EC2" authorId="0" shapeId="0" xr:uid="{00000000-0006-0000-0100-000082000000}">
      <text>
        <r>
          <rPr>
            <b/>
            <sz val="9"/>
            <color indexed="81"/>
            <rFont val="Tahoma"/>
            <family val="2"/>
          </rPr>
          <t>Mountain View Park</t>
        </r>
      </text>
    </comment>
    <comment ref="ED2" authorId="0" shapeId="0" xr:uid="{00000000-0006-0000-0100-000083000000}">
      <text>
        <r>
          <rPr>
            <b/>
            <sz val="9"/>
            <color indexed="81"/>
            <rFont val="Tahoma"/>
            <family val="2"/>
          </rPr>
          <t>Horne Rd. @ McLellan Rd.</t>
        </r>
      </text>
    </comment>
    <comment ref="EE2" authorId="0" shapeId="0" xr:uid="{00000000-0006-0000-0100-000084000000}">
      <text>
        <r>
          <rPr>
            <b/>
            <sz val="9"/>
            <color indexed="81"/>
            <rFont val="Tahoma"/>
            <family val="2"/>
          </rPr>
          <t>Hermosa Vista Park</t>
        </r>
      </text>
    </comment>
    <comment ref="EF2" authorId="0" shapeId="0" xr:uid="{00000000-0006-0000-0100-000085000000}">
      <text>
        <r>
          <rPr>
            <b/>
            <sz val="9"/>
            <color indexed="81"/>
            <rFont val="Tahoma"/>
            <family val="2"/>
          </rPr>
          <t>Price Drain @ Loop 202</t>
        </r>
      </text>
    </comment>
    <comment ref="EG2" authorId="0" shapeId="0" xr:uid="{00000000-0006-0000-0100-000086000000}">
      <text>
        <r>
          <rPr>
            <b/>
            <sz val="9"/>
            <color indexed="81"/>
            <rFont val="Tahoma"/>
            <family val="2"/>
          </rPr>
          <t>Alma School Rd. @ 6th St.</t>
        </r>
      </text>
    </comment>
    <comment ref="EH2" authorId="0" shapeId="0" xr:uid="{00000000-0006-0000-0100-000087000000}">
      <text>
        <r>
          <rPr>
            <b/>
            <sz val="9"/>
            <color indexed="81"/>
            <rFont val="Tahoma"/>
            <family val="2"/>
          </rPr>
          <t>Carriage Lane Park</t>
        </r>
      </text>
    </comment>
    <comment ref="EI2" authorId="0" shapeId="0" xr:uid="{00000000-0006-0000-0100-000088000000}">
      <text>
        <r>
          <rPr>
            <b/>
            <sz val="9"/>
            <color indexed="81"/>
            <rFont val="Tahoma"/>
            <family val="2"/>
          </rPr>
          <t>Chandler Blvd. @ Arizona Ave.</t>
        </r>
      </text>
    </comment>
    <comment ref="EJ2" authorId="0" shapeId="0" xr:uid="{00000000-0006-0000-0100-000089000000}">
      <text>
        <r>
          <rPr>
            <b/>
            <sz val="9"/>
            <color indexed="81"/>
            <rFont val="Tahoma"/>
            <family val="2"/>
          </rPr>
          <t>Mesa Tower</t>
        </r>
      </text>
    </comment>
    <comment ref="EK2" authorId="0" shapeId="0" xr:uid="{00000000-0006-0000-0100-00008A000000}">
      <text>
        <r>
          <rPr>
            <b/>
            <sz val="9"/>
            <color indexed="81"/>
            <rFont val="Tahoma"/>
            <family val="2"/>
          </rPr>
          <t>Chandler Airport</t>
        </r>
      </text>
    </comment>
    <comment ref="EL2" authorId="0" shapeId="0" xr:uid="{00000000-0006-0000-0100-00008B000000}">
      <text>
        <r>
          <rPr>
            <b/>
            <sz val="9"/>
            <color indexed="81"/>
            <rFont val="Tahoma"/>
            <family val="2"/>
          </rPr>
          <t>Val Vista Dr. @ Pueblo Ave.</t>
        </r>
      </text>
    </comment>
    <comment ref="EM2" authorId="0" shapeId="0" xr:uid="{00000000-0006-0000-0100-00008C000000}">
      <text>
        <r>
          <rPr>
            <b/>
            <sz val="9"/>
            <color indexed="81"/>
            <rFont val="Tahoma"/>
            <family val="2"/>
          </rPr>
          <t>Freestone Basin</t>
        </r>
      </text>
    </comment>
    <comment ref="EN2" authorId="0" shapeId="0" xr:uid="{00000000-0006-0000-0100-00008D000000}">
      <text>
        <r>
          <rPr>
            <b/>
            <sz val="9"/>
            <color indexed="81"/>
            <rFont val="Tahoma"/>
            <family val="2"/>
          </rPr>
          <t>Crossroads Park</t>
        </r>
      </text>
    </comment>
    <comment ref="EO2" authorId="0" shapeId="0" xr:uid="{00000000-0006-0000-0100-00008E000000}">
      <text>
        <r>
          <rPr>
            <b/>
            <sz val="9"/>
            <color indexed="81"/>
            <rFont val="Tahoma"/>
            <family val="2"/>
          </rPr>
          <t>McDowell Rd. @ Hawes Rd.</t>
        </r>
      </text>
    </comment>
    <comment ref="EP2" authorId="0" shapeId="0" xr:uid="{00000000-0006-0000-0100-00008F000000}">
      <text>
        <r>
          <rPr>
            <b/>
            <sz val="9"/>
            <color indexed="81"/>
            <rFont val="Tahoma"/>
            <family val="2"/>
          </rPr>
          <t>McDowell Rd. @ Meridian Rd.</t>
        </r>
      </text>
    </comment>
    <comment ref="EQ2" authorId="0" shapeId="0" xr:uid="{00000000-0006-0000-0100-000090000000}">
      <text>
        <r>
          <rPr>
            <b/>
            <sz val="9"/>
            <color indexed="81"/>
            <rFont val="Tahoma"/>
            <family val="2"/>
          </rPr>
          <t>EMF below Powerline Floodway</t>
        </r>
      </text>
    </comment>
    <comment ref="ER2" authorId="0" shapeId="0" xr:uid="{00000000-0006-0000-0100-000091000000}">
      <text>
        <r>
          <rPr>
            <b/>
            <sz val="9"/>
            <color indexed="81"/>
            <rFont val="Tahoma"/>
            <family val="2"/>
          </rPr>
          <t>Falcon Field</t>
        </r>
      </text>
    </comment>
    <comment ref="ES2" authorId="0" shapeId="0" xr:uid="{00000000-0006-0000-0100-000092000000}">
      <text>
        <r>
          <rPr>
            <b/>
            <sz val="9"/>
            <color indexed="81"/>
            <rFont val="Tahoma"/>
            <family val="2"/>
          </rPr>
          <t>Greenfield Rd. @ Adobe Rd.</t>
        </r>
      </text>
    </comment>
    <comment ref="ET2" authorId="0" shapeId="0" xr:uid="{00000000-0006-0000-0100-000093000000}">
      <text>
        <r>
          <rPr>
            <b/>
            <sz val="9"/>
            <color indexed="81"/>
            <rFont val="Tahoma"/>
            <family val="2"/>
          </rPr>
          <t>EMF @ Broadway Rd.</t>
        </r>
      </text>
    </comment>
    <comment ref="EU2" authorId="0" shapeId="0" xr:uid="{00000000-0006-0000-0100-000094000000}">
      <text>
        <r>
          <rPr>
            <b/>
            <sz val="9"/>
            <color indexed="81"/>
            <rFont val="Tahoma"/>
            <family val="2"/>
          </rPr>
          <t>Recker Rd. @ McLellan Rd.</t>
        </r>
      </text>
    </comment>
    <comment ref="EV2" authorId="0" shapeId="0" xr:uid="{00000000-0006-0000-0100-000095000000}">
      <text>
        <r>
          <rPr>
            <b/>
            <sz val="9"/>
            <color indexed="81"/>
            <rFont val="Tahoma"/>
            <family val="2"/>
          </rPr>
          <t>Williams Field Rd.</t>
        </r>
      </text>
    </comment>
    <comment ref="EW2" authorId="0" shapeId="0" xr:uid="{00000000-0006-0000-0100-000096000000}">
      <text>
        <r>
          <rPr>
            <b/>
            <sz val="9"/>
            <color indexed="81"/>
            <rFont val="Tahoma"/>
            <family val="2"/>
          </rPr>
          <t>University Dr. @ 62nd St. Basin</t>
        </r>
      </text>
    </comment>
    <comment ref="EX2" authorId="0" shapeId="0" xr:uid="{00000000-0006-0000-0100-000097000000}">
      <text>
        <r>
          <rPr>
            <b/>
            <sz val="9"/>
            <color indexed="81"/>
            <rFont val="Tahoma"/>
            <family val="2"/>
          </rPr>
          <t>Main St. @ Hawes Rd.</t>
        </r>
      </text>
    </comment>
    <comment ref="EY2" authorId="0" shapeId="0" xr:uid="{00000000-0006-0000-0100-000098000000}">
      <text>
        <r>
          <rPr>
            <b/>
            <sz val="9"/>
            <color indexed="81"/>
            <rFont val="Tahoma"/>
            <family val="2"/>
          </rPr>
          <t>EMF @ Queen Creek Rd.</t>
        </r>
      </text>
    </comment>
    <comment ref="EZ2" authorId="0" shapeId="0" xr:uid="{00000000-0006-0000-0100-000099000000}">
      <text>
        <r>
          <rPr>
            <b/>
            <sz val="9"/>
            <color indexed="81"/>
            <rFont val="Tahoma"/>
            <family val="2"/>
          </rPr>
          <t>Jefferson Park</t>
        </r>
      </text>
    </comment>
    <comment ref="FA2" authorId="0" shapeId="0" xr:uid="{00000000-0006-0000-0100-00009A000000}">
      <text>
        <r>
          <rPr>
            <b/>
            <sz val="9"/>
            <color indexed="81"/>
            <rFont val="Tahoma"/>
            <family val="2"/>
          </rPr>
          <t>Elliot Rd. @ Hawes Rd.</t>
        </r>
      </text>
    </comment>
    <comment ref="FB2" authorId="0" shapeId="0" xr:uid="{00000000-0006-0000-0100-00009B000000}">
      <text>
        <r>
          <rPr>
            <b/>
            <sz val="9"/>
            <color indexed="81"/>
            <rFont val="Tahoma"/>
            <family val="2"/>
          </rPr>
          <t>EMF @ Hunt Hwy.</t>
        </r>
      </text>
    </comment>
    <comment ref="FC2" authorId="0" shapeId="0" xr:uid="{00000000-0006-0000-0100-00009C000000}">
      <text>
        <r>
          <rPr>
            <b/>
            <sz val="9"/>
            <color indexed="81"/>
            <rFont val="Tahoma"/>
            <family val="2"/>
          </rPr>
          <t>EMF @ Arizona Ave.</t>
        </r>
      </text>
    </comment>
    <comment ref="FD2" authorId="0" shapeId="0" xr:uid="{00000000-0006-0000-0100-00009D000000}">
      <text>
        <r>
          <rPr>
            <b/>
            <sz val="9"/>
            <color indexed="81"/>
            <rFont val="Tahoma"/>
            <family val="2"/>
          </rPr>
          <t>Guadalupe Channel</t>
        </r>
      </text>
    </comment>
    <comment ref="FE2" authorId="0" shapeId="0" xr:uid="{00000000-0006-0000-0100-00009E000000}">
      <text>
        <r>
          <rPr>
            <b/>
            <sz val="9"/>
            <color indexed="81"/>
            <rFont val="Tahoma"/>
            <family val="2"/>
          </rPr>
          <t>US 60 @ Ellsworth Rd.</t>
        </r>
      </text>
    </comment>
    <comment ref="FF2" authorId="0" shapeId="0" xr:uid="{00000000-0006-0000-0100-00009F000000}">
      <text>
        <r>
          <rPr>
            <b/>
            <sz val="9"/>
            <color indexed="81"/>
            <rFont val="Tahoma"/>
            <family val="2"/>
          </rPr>
          <t>Queen Creek Rd.</t>
        </r>
      </text>
    </comment>
    <comment ref="FG2" authorId="0" shapeId="0" xr:uid="{00000000-0006-0000-0100-0000A0000000}">
      <text>
        <r>
          <rPr>
            <b/>
            <sz val="9"/>
            <color indexed="81"/>
            <rFont val="Tahoma"/>
            <family val="2"/>
          </rPr>
          <t>Queen Creek Water Tank</t>
        </r>
      </text>
    </comment>
    <comment ref="FH2" authorId="0" shapeId="0" xr:uid="{00000000-0006-0000-0100-0000A1000000}">
      <text>
        <r>
          <rPr>
            <b/>
            <sz val="9"/>
            <color indexed="81"/>
            <rFont val="Tahoma"/>
            <family val="2"/>
          </rPr>
          <t>Sonoqui Wash near Hawes Rd.</t>
        </r>
      </text>
    </comment>
    <comment ref="FI2" authorId="0" shapeId="0" xr:uid="{00000000-0006-0000-0100-0000A2000000}">
      <text>
        <r>
          <rPr>
            <b/>
            <sz val="9"/>
            <color indexed="81"/>
            <rFont val="Tahoma"/>
            <family val="2"/>
          </rPr>
          <t>Apache Trail</t>
        </r>
      </text>
    </comment>
    <comment ref="FJ2" authorId="1" shapeId="0" xr:uid="{0E6F59D5-6752-4B66-A3C3-7CD859F9098D}">
      <text>
        <r>
          <rPr>
            <b/>
            <sz val="9"/>
            <color indexed="81"/>
            <rFont val="Tahoma"/>
            <family val="2"/>
          </rPr>
          <t>Trailhead 88</t>
        </r>
      </text>
    </comment>
    <comment ref="FK2" authorId="0" shapeId="0" xr:uid="{00000000-0006-0000-0100-0000A3000000}">
      <text>
        <r>
          <rPr>
            <b/>
            <sz val="9"/>
            <color indexed="81"/>
            <rFont val="Tahoma"/>
            <family val="2"/>
          </rPr>
          <t>US 60 @ Gold Canyon</t>
        </r>
      </text>
    </comment>
    <comment ref="FL2" authorId="0" shapeId="0" xr:uid="{00000000-0006-0000-0100-0000A4000000}">
      <text>
        <r>
          <rPr>
            <b/>
            <sz val="9"/>
            <color indexed="81"/>
            <rFont val="Tahoma"/>
            <family val="2"/>
          </rPr>
          <t>Vineyard FRS</t>
        </r>
      </text>
    </comment>
    <comment ref="FM2" authorId="0" shapeId="0" xr:uid="{00000000-0006-0000-0100-0000A5000000}">
      <text>
        <r>
          <rPr>
            <b/>
            <sz val="9"/>
            <color indexed="81"/>
            <rFont val="Tahoma"/>
            <family val="2"/>
          </rPr>
          <t>Peralta Road</t>
        </r>
      </text>
    </comment>
    <comment ref="FN2" authorId="0" shapeId="0" xr:uid="{00000000-0006-0000-0100-0000A6000000}">
      <text>
        <r>
          <rPr>
            <b/>
            <sz val="9"/>
            <color indexed="81"/>
            <rFont val="Tahoma"/>
            <family val="2"/>
          </rPr>
          <t>Rittenhouse FRS</t>
        </r>
      </text>
    </comment>
    <comment ref="FO2" authorId="0" shapeId="0" xr:uid="{00000000-0006-0000-0100-0000A7000000}">
      <text>
        <r>
          <rPr>
            <b/>
            <sz val="9"/>
            <color indexed="81"/>
            <rFont val="Tahoma"/>
            <family val="2"/>
          </rPr>
          <t>Carney Springs</t>
        </r>
      </text>
    </comment>
    <comment ref="FP2" authorId="0" shapeId="0" xr:uid="{00000000-0006-0000-0100-0000A8000000}">
      <text>
        <r>
          <rPr>
            <b/>
            <sz val="9"/>
            <color indexed="81"/>
            <rFont val="Tahoma"/>
            <family val="2"/>
          </rPr>
          <t>Powerline Floodway</t>
        </r>
      </text>
    </comment>
    <comment ref="FQ2" authorId="0" shapeId="0" xr:uid="{00000000-0006-0000-0100-0000A9000000}">
      <text>
        <r>
          <rPr>
            <b/>
            <sz val="9"/>
            <color indexed="81"/>
            <rFont val="Tahoma"/>
            <family val="2"/>
          </rPr>
          <t>Siphon Draw @ Signal Butte Rd.</t>
        </r>
      </text>
    </comment>
    <comment ref="FR2" authorId="0" shapeId="0" xr:uid="{00000000-0006-0000-0100-0000AA000000}">
      <text>
        <r>
          <rPr>
            <b/>
            <sz val="9"/>
            <color indexed="81"/>
            <rFont val="Tahoma"/>
            <family val="2"/>
          </rPr>
          <t>Queen Creek @ Rittenhouse Rd.</t>
        </r>
      </text>
    </comment>
    <comment ref="FS2" authorId="0" shapeId="0" xr:uid="{00000000-0006-0000-0100-0000AB000000}">
      <text>
        <r>
          <rPr>
            <b/>
            <sz val="9"/>
            <color indexed="81"/>
            <rFont val="Tahoma"/>
            <family val="2"/>
          </rPr>
          <t>Queen Creek @ CAP</t>
        </r>
      </text>
    </comment>
    <comment ref="FT2" authorId="0" shapeId="0" xr:uid="{00000000-0006-0000-0100-0000AC000000}">
      <text>
        <r>
          <rPr>
            <b/>
            <sz val="9"/>
            <color indexed="81"/>
            <rFont val="Tahoma"/>
            <family val="2"/>
          </rPr>
          <t>Wolverine Pass</t>
        </r>
      </text>
    </comment>
    <comment ref="FU2" authorId="0" shapeId="0" xr:uid="{00000000-0006-0000-0100-0000AD000000}">
      <text>
        <r>
          <rPr>
            <b/>
            <sz val="9"/>
            <color indexed="81"/>
            <rFont val="Tahoma"/>
            <family val="2"/>
          </rPr>
          <t>Florence Junction</t>
        </r>
      </text>
    </comment>
    <comment ref="FV2" authorId="0" shapeId="0" xr:uid="{00000000-0006-0000-0100-0000AE000000}">
      <text>
        <r>
          <rPr>
            <b/>
            <sz val="9"/>
            <color indexed="81"/>
            <rFont val="Tahoma"/>
            <family val="2"/>
          </rPr>
          <t>Bulldog Canyon</t>
        </r>
      </text>
    </comment>
    <comment ref="FW2" authorId="0" shapeId="0" xr:uid="{00000000-0006-0000-0100-0000AF000000}">
      <text>
        <r>
          <rPr>
            <b/>
            <sz val="9"/>
            <color indexed="81"/>
            <rFont val="Tahoma"/>
            <family val="2"/>
          </rPr>
          <t>Kings Ranch</t>
        </r>
      </text>
    </comment>
    <comment ref="FX2" authorId="0" shapeId="0" xr:uid="{00000000-0006-0000-0100-0000B0000000}">
      <text>
        <r>
          <rPr>
            <b/>
            <sz val="9"/>
            <color indexed="81"/>
            <rFont val="Tahoma"/>
            <family val="2"/>
          </rPr>
          <t>Weekes Wash @ Baseline Rd.</t>
        </r>
      </text>
    </comment>
    <comment ref="FY2" authorId="0" shapeId="0" xr:uid="{00000000-0006-0000-0100-0000B1000000}">
      <text>
        <r>
          <rPr>
            <b/>
            <sz val="9"/>
            <color indexed="81"/>
            <rFont val="Tahoma"/>
            <family val="2"/>
          </rPr>
          <t>Salt River @ Val Vista Dr.</t>
        </r>
      </text>
    </comment>
    <comment ref="FZ2" authorId="0" shapeId="0" xr:uid="{00000000-0006-0000-0100-0000B2000000}">
      <text>
        <r>
          <rPr>
            <b/>
            <sz val="9"/>
            <color indexed="81"/>
            <rFont val="Tahoma"/>
            <family val="2"/>
          </rPr>
          <t>Salt River Landfill</t>
        </r>
      </text>
    </comment>
    <comment ref="GA2" authorId="0" shapeId="0" xr:uid="{00000000-0006-0000-0100-0000B3000000}">
      <text>
        <r>
          <rPr>
            <b/>
            <sz val="9"/>
            <color indexed="81"/>
            <rFont val="Tahoma"/>
            <family val="2"/>
          </rPr>
          <t>Sand Tank Wash @ I-8</t>
        </r>
      </text>
    </comment>
    <comment ref="GB2" authorId="0" shapeId="0" xr:uid="{00000000-0006-0000-0100-0000B4000000}">
      <text>
        <r>
          <rPr>
            <b/>
            <sz val="9"/>
            <color indexed="81"/>
            <rFont val="Tahoma"/>
            <family val="2"/>
          </rPr>
          <t>Sand Tank Wash</t>
        </r>
      </text>
    </comment>
    <comment ref="GC2" authorId="0" shapeId="0" xr:uid="{00000000-0006-0000-0100-0000B5000000}">
      <text>
        <r>
          <rPr>
            <b/>
            <sz val="9"/>
            <color indexed="81"/>
            <rFont val="Tahoma"/>
            <family val="2"/>
          </rPr>
          <t>Bender Wash</t>
        </r>
      </text>
    </comment>
    <comment ref="GD2" authorId="0" shapeId="0" xr:uid="{00000000-0006-0000-0100-0000B6000000}">
      <text>
        <r>
          <rPr>
            <b/>
            <sz val="9"/>
            <color indexed="81"/>
            <rFont val="Tahoma"/>
            <family val="2"/>
          </rPr>
          <t>Mt. Oatman</t>
        </r>
      </text>
    </comment>
    <comment ref="GE2" authorId="0" shapeId="0" xr:uid="{00000000-0006-0000-0100-0000B7000000}">
      <text>
        <r>
          <rPr>
            <b/>
            <sz val="9"/>
            <color indexed="81"/>
            <rFont val="Tahoma"/>
            <family val="2"/>
          </rPr>
          <t>Columbus Wash</t>
        </r>
      </text>
    </comment>
    <comment ref="GF2" authorId="0" shapeId="0" xr:uid="{00000000-0006-0000-0100-0000B8000000}">
      <text>
        <r>
          <rPr>
            <b/>
            <sz val="9"/>
            <color indexed="81"/>
            <rFont val="Tahoma"/>
            <family val="2"/>
          </rPr>
          <t>Copper Wash</t>
        </r>
      </text>
    </comment>
    <comment ref="GG2" authorId="0" shapeId="0" xr:uid="{00000000-0006-0000-0100-0000B9000000}">
      <text>
        <r>
          <rPr>
            <b/>
            <sz val="9"/>
            <color indexed="81"/>
            <rFont val="Tahoma"/>
            <family val="2"/>
          </rPr>
          <t>4th of July Wash</t>
        </r>
      </text>
    </comment>
    <comment ref="GH2" authorId="0" shapeId="0" xr:uid="{00000000-0006-0000-0100-0000BA000000}">
      <text>
        <r>
          <rPr>
            <b/>
            <sz val="9"/>
            <color indexed="81"/>
            <rFont val="Tahoma"/>
            <family val="2"/>
          </rPr>
          <t>Gila Bend Mountains</t>
        </r>
      </text>
    </comment>
    <comment ref="GI2" authorId="0" shapeId="0" xr:uid="{00000000-0006-0000-0100-0000BB000000}">
      <text>
        <r>
          <rPr>
            <b/>
            <sz val="9"/>
            <color indexed="81"/>
            <rFont val="Tahoma"/>
            <family val="2"/>
          </rPr>
          <t>Gila River @ Maricopa Rd.</t>
        </r>
      </text>
    </comment>
    <comment ref="GJ2" authorId="0" shapeId="0" xr:uid="{00000000-0006-0000-0100-0000BC000000}">
      <text>
        <r>
          <rPr>
            <b/>
            <sz val="9"/>
            <color indexed="81"/>
            <rFont val="Tahoma"/>
            <family val="2"/>
          </rPr>
          <t>Gila River @ Olberg</t>
        </r>
      </text>
    </comment>
    <comment ref="GK2" authorId="0" shapeId="0" xr:uid="{00000000-0006-0000-0100-0000BD000000}">
      <text>
        <r>
          <rPr>
            <b/>
            <sz val="9"/>
            <color indexed="81"/>
            <rFont val="Tahoma"/>
            <family val="2"/>
          </rPr>
          <t>Magma East</t>
        </r>
      </text>
    </comment>
    <comment ref="GL2" authorId="0" shapeId="0" xr:uid="{00000000-0006-0000-0100-0000BE000000}">
      <text>
        <r>
          <rPr>
            <b/>
            <sz val="9"/>
            <color indexed="81"/>
            <rFont val="Tahoma"/>
            <family val="2"/>
          </rPr>
          <t>Magma FRS</t>
        </r>
      </text>
    </comment>
    <comment ref="GM2" authorId="0" shapeId="0" xr:uid="{00000000-0006-0000-0100-0000BF000000}">
      <text>
        <r>
          <rPr>
            <b/>
            <sz val="9"/>
            <color indexed="81"/>
            <rFont val="Tahoma"/>
            <family val="2"/>
          </rPr>
          <t>Gila Bend Landfill</t>
        </r>
      </text>
    </comment>
    <comment ref="GN2" authorId="0" shapeId="0" xr:uid="{00000000-0006-0000-0100-0000C0000000}">
      <text>
        <r>
          <rPr>
            <b/>
            <sz val="9"/>
            <color indexed="81"/>
            <rFont val="Tahoma"/>
            <family val="2"/>
          </rPr>
          <t>Rainbow Wash</t>
        </r>
      </text>
    </comment>
    <comment ref="GO2" authorId="0" shapeId="0" xr:uid="{00000000-0006-0000-0100-0000C1000000}">
      <text>
        <r>
          <rPr>
            <b/>
            <sz val="9"/>
            <color indexed="81"/>
            <rFont val="Tahoma"/>
            <family val="2"/>
          </rPr>
          <t>Maricopa Mountains</t>
        </r>
      </text>
    </comment>
    <comment ref="GP2" authorId="0" shapeId="0" xr:uid="{00000000-0006-0000-0100-0000C2000000}">
      <text>
        <r>
          <rPr>
            <b/>
            <sz val="9"/>
            <color indexed="81"/>
            <rFont val="Tahoma"/>
            <family val="2"/>
          </rPr>
          <t>Dead Horse Wash</t>
        </r>
      </text>
    </comment>
    <comment ref="GQ2" authorId="0" shapeId="0" xr:uid="{00000000-0006-0000-0100-0000C3000000}">
      <text>
        <r>
          <rPr>
            <b/>
            <sz val="9"/>
            <color indexed="81"/>
            <rFont val="Tahoma"/>
            <family val="2"/>
          </rPr>
          <t>Buckeye FRS #1</t>
        </r>
      </text>
    </comment>
    <comment ref="GR2" authorId="0" shapeId="0" xr:uid="{00000000-0006-0000-0100-0000C4000000}">
      <text>
        <r>
          <rPr>
            <b/>
            <sz val="9"/>
            <color indexed="81"/>
            <rFont val="Tahoma"/>
            <family val="2"/>
          </rPr>
          <t>Buckeye FRS #2</t>
        </r>
      </text>
    </comment>
    <comment ref="GS2" authorId="0" shapeId="0" xr:uid="{00000000-0006-0000-0100-0000C5000000}">
      <text>
        <r>
          <rPr>
            <b/>
            <sz val="9"/>
            <color indexed="81"/>
            <rFont val="Tahoma"/>
            <family val="2"/>
          </rPr>
          <t>Camelback Rd. @ Turner Rd.</t>
        </r>
      </text>
    </comment>
    <comment ref="GT2" authorId="0" shapeId="0" xr:uid="{00000000-0006-0000-0100-0000C6000000}">
      <text>
        <r>
          <rPr>
            <b/>
            <sz val="9"/>
            <color indexed="81"/>
            <rFont val="Tahoma"/>
            <family val="2"/>
          </rPr>
          <t>Wagner Wash @ Sun Valley Parkway</t>
        </r>
      </text>
    </comment>
    <comment ref="GU2" authorId="0" shapeId="0" xr:uid="{00000000-0006-0000-0100-0000C7000000}">
      <text>
        <r>
          <rPr>
            <b/>
            <sz val="9"/>
            <color indexed="81"/>
            <rFont val="Tahoma"/>
            <family val="2"/>
          </rPr>
          <t>Hassayampa Landfill</t>
        </r>
      </text>
    </comment>
    <comment ref="GV2" authorId="0" shapeId="0" xr:uid="{00000000-0006-0000-0100-0000C8000000}">
      <text>
        <r>
          <rPr>
            <b/>
            <sz val="9"/>
            <color indexed="81"/>
            <rFont val="Tahoma"/>
            <family val="2"/>
          </rPr>
          <t>Jackrabbit Wash</t>
        </r>
      </text>
    </comment>
    <comment ref="GW2" authorId="0" shapeId="0" xr:uid="{00000000-0006-0000-0100-0000C9000000}">
      <text>
        <r>
          <rPr>
            <b/>
            <sz val="9"/>
            <color indexed="81"/>
            <rFont val="Tahoma"/>
            <family val="2"/>
          </rPr>
          <t>Morristown</t>
        </r>
      </text>
    </comment>
    <comment ref="GX2" authorId="0" shapeId="0" xr:uid="{00000000-0006-0000-0100-0000CA000000}">
      <text>
        <r>
          <rPr>
            <b/>
            <sz val="9"/>
            <color indexed="81"/>
            <rFont val="Tahoma"/>
            <family val="2"/>
          </rPr>
          <t>Hassayampa R. @ US 60</t>
        </r>
      </text>
    </comment>
    <comment ref="GY2" authorId="0" shapeId="0" xr:uid="{00000000-0006-0000-0100-0000CB000000}">
      <text>
        <r>
          <rPr>
            <b/>
            <sz val="9"/>
            <color indexed="81"/>
            <rFont val="Tahoma"/>
            <family val="2"/>
          </rPr>
          <t>Sunset FRS</t>
        </r>
      </text>
    </comment>
    <comment ref="GZ2" authorId="0" shapeId="0" xr:uid="{00000000-0006-0000-0100-0000CC000000}">
      <text>
        <r>
          <rPr>
            <b/>
            <sz val="9"/>
            <color indexed="81"/>
            <rFont val="Tahoma"/>
            <family val="2"/>
          </rPr>
          <t>Belmont Mountains</t>
        </r>
      </text>
    </comment>
    <comment ref="HA2" authorId="0" shapeId="0" xr:uid="{00000000-0006-0000-0100-0000CD000000}">
      <text>
        <r>
          <rPr>
            <b/>
            <sz val="9"/>
            <color indexed="81"/>
            <rFont val="Tahoma"/>
            <family val="2"/>
          </rPr>
          <t>Sunnycove FRS</t>
        </r>
      </text>
    </comment>
    <comment ref="HB2" authorId="0" shapeId="0" xr:uid="{00000000-0006-0000-0100-0000CE000000}">
      <text>
        <r>
          <rPr>
            <b/>
            <sz val="9"/>
            <color indexed="81"/>
            <rFont val="Tahoma"/>
            <family val="2"/>
          </rPr>
          <t>Twin Peaks</t>
        </r>
      </text>
    </comment>
    <comment ref="HC2" authorId="0" shapeId="0" xr:uid="{00000000-0006-0000-0100-0000CF000000}">
      <text>
        <r>
          <rPr>
            <b/>
            <sz val="9"/>
            <color indexed="81"/>
            <rFont val="Tahoma"/>
            <family val="2"/>
          </rPr>
          <t>Vulture Mine Rd.</t>
        </r>
      </text>
    </comment>
    <comment ref="HD2" authorId="0" shapeId="0" xr:uid="{00000000-0006-0000-0100-0000D0000000}">
      <text>
        <r>
          <rPr>
            <b/>
            <sz val="9"/>
            <color indexed="81"/>
            <rFont val="Tahoma"/>
            <family val="2"/>
          </rPr>
          <t>Box Wash</t>
        </r>
      </text>
    </comment>
    <comment ref="HE2" authorId="0" shapeId="0" xr:uid="{00000000-0006-0000-0100-0000D1000000}">
      <text>
        <r>
          <rPr>
            <b/>
            <sz val="9"/>
            <color indexed="81"/>
            <rFont val="Tahoma"/>
            <family val="2"/>
          </rPr>
          <t>Sols Wash @ SR 71</t>
        </r>
      </text>
    </comment>
    <comment ref="HF2" authorId="0" shapeId="0" xr:uid="{00000000-0006-0000-0100-0000D2000000}">
      <text>
        <r>
          <rPr>
            <b/>
            <sz val="9"/>
            <color indexed="81"/>
            <rFont val="Tahoma"/>
            <family val="2"/>
          </rPr>
          <t>Sun Valley Parkway @ Northern Ave.</t>
        </r>
      </text>
    </comment>
    <comment ref="HG2" authorId="0" shapeId="0" xr:uid="{00000000-0006-0000-0100-0000D3000000}">
      <text>
        <r>
          <rPr>
            <b/>
            <sz val="9"/>
            <color indexed="81"/>
            <rFont val="Tahoma"/>
            <family val="2"/>
          </rPr>
          <t>Daggs Wash</t>
        </r>
      </text>
    </comment>
    <comment ref="HH2" authorId="0" shapeId="0" xr:uid="{00000000-0006-0000-0100-0000D4000000}">
      <text>
        <r>
          <rPr>
            <b/>
            <sz val="9"/>
            <color indexed="81"/>
            <rFont val="Tahoma"/>
            <family val="2"/>
          </rPr>
          <t>Buckeye FRS #3</t>
        </r>
      </text>
    </comment>
    <comment ref="HI2" authorId="0" shapeId="0" xr:uid="{00000000-0006-0000-0100-0000D5000000}">
      <text>
        <r>
          <rPr>
            <b/>
            <sz val="9"/>
            <color indexed="81"/>
            <rFont val="Tahoma"/>
            <family val="2"/>
          </rPr>
          <t>Stanton</t>
        </r>
      </text>
    </comment>
    <comment ref="HJ2" authorId="0" shapeId="0" xr:uid="{00000000-0006-0000-0100-0000D6000000}">
      <text>
        <r>
          <rPr>
            <b/>
            <sz val="9"/>
            <color indexed="81"/>
            <rFont val="Tahoma"/>
            <family val="2"/>
          </rPr>
          <t>Mid-Martinez Wash</t>
        </r>
      </text>
    </comment>
    <comment ref="HK2" authorId="0" shapeId="0" xr:uid="{00000000-0006-0000-0100-0000D7000000}">
      <text>
        <r>
          <rPr>
            <b/>
            <sz val="9"/>
            <color indexed="81"/>
            <rFont val="Tahoma"/>
            <family val="2"/>
          </rPr>
          <t>Martinez Wash</t>
        </r>
      </text>
    </comment>
    <comment ref="HL2" authorId="0" shapeId="0" xr:uid="{00000000-0006-0000-0100-0000D8000000}">
      <text>
        <r>
          <rPr>
            <b/>
            <sz val="9"/>
            <color indexed="81"/>
            <rFont val="Tahoma"/>
            <family val="2"/>
          </rPr>
          <t>Congress</t>
        </r>
      </text>
    </comment>
    <comment ref="HM2" authorId="0" shapeId="0" xr:uid="{00000000-0006-0000-0100-0000D9000000}">
      <text>
        <r>
          <rPr>
            <b/>
            <sz val="9"/>
            <color indexed="81"/>
            <rFont val="Tahoma"/>
            <family val="2"/>
          </rPr>
          <t>Sols Tributary @ US 93</t>
        </r>
      </text>
    </comment>
    <comment ref="HN2" authorId="0" shapeId="0" xr:uid="{00000000-0006-0000-0100-0000DA000000}">
      <text>
        <r>
          <rPr>
            <b/>
            <sz val="9"/>
            <color indexed="81"/>
            <rFont val="Tahoma"/>
            <family val="2"/>
          </rPr>
          <t>Sols Tank</t>
        </r>
      </text>
    </comment>
    <comment ref="HO2" authorId="0" shapeId="0" xr:uid="{00000000-0006-0000-0100-0000DB000000}">
      <text>
        <r>
          <rPr>
            <b/>
            <sz val="9"/>
            <color indexed="81"/>
            <rFont val="Tahoma"/>
            <family val="2"/>
          </rPr>
          <t>Black Hill</t>
        </r>
      </text>
    </comment>
    <comment ref="HP2" authorId="0" shapeId="0" xr:uid="{00000000-0006-0000-0100-0000DC000000}">
      <text>
        <r>
          <rPr>
            <b/>
            <sz val="9"/>
            <color indexed="81"/>
            <rFont val="Tahoma"/>
            <family val="2"/>
          </rPr>
          <t>Sols Wash near Matthie</t>
        </r>
      </text>
    </comment>
    <comment ref="HQ2" authorId="0" shapeId="0" xr:uid="{00000000-0006-0000-0100-0000DD000000}">
      <text>
        <r>
          <rPr>
            <b/>
            <sz val="9"/>
            <color indexed="81"/>
            <rFont val="Tahoma"/>
            <family val="2"/>
          </rPr>
          <t>Black Mountain</t>
        </r>
      </text>
    </comment>
    <comment ref="HR2" authorId="0" shapeId="0" xr:uid="{00000000-0006-0000-0100-0000DE000000}">
      <text>
        <r>
          <rPr>
            <b/>
            <sz val="9"/>
            <color indexed="81"/>
            <rFont val="Tahoma"/>
            <family val="2"/>
          </rPr>
          <t>Hartman Wash</t>
        </r>
      </text>
    </comment>
    <comment ref="HS2" authorId="0" shapeId="0" xr:uid="{00000000-0006-0000-0100-0000DF000000}">
      <text>
        <r>
          <rPr>
            <b/>
            <sz val="9"/>
            <color indexed="81"/>
            <rFont val="Tahoma"/>
            <family val="2"/>
          </rPr>
          <t>Flying E Tank</t>
        </r>
      </text>
    </comment>
    <comment ref="HT2" authorId="0" shapeId="0" xr:uid="{00000000-0006-0000-0100-0000E0000000}">
      <text>
        <r>
          <rPr>
            <b/>
            <sz val="9"/>
            <color indexed="81"/>
            <rFont val="Tahoma"/>
            <family val="2"/>
          </rPr>
          <t>Flying E Wash</t>
        </r>
      </text>
    </comment>
    <comment ref="HU2" authorId="0" shapeId="0" xr:uid="{00000000-0006-0000-0100-0000E1000000}">
      <text>
        <r>
          <rPr>
            <b/>
            <sz val="9"/>
            <color indexed="81"/>
            <rFont val="Tahoma"/>
            <family val="2"/>
          </rPr>
          <t>Casandro Wash</t>
        </r>
      </text>
    </comment>
    <comment ref="HV2" authorId="0" shapeId="0" xr:uid="{00000000-0006-0000-0100-0000E2000000}">
      <text>
        <r>
          <rPr>
            <b/>
            <sz val="9"/>
            <color indexed="81"/>
            <rFont val="Tahoma"/>
            <family val="2"/>
          </rPr>
          <t>Constallation Road</t>
        </r>
      </text>
    </comment>
    <comment ref="HW2" authorId="0" shapeId="0" xr:uid="{00000000-0006-0000-0100-0000E3000000}">
      <text>
        <r>
          <rPr>
            <b/>
            <sz val="9"/>
            <color indexed="81"/>
            <rFont val="Tahoma"/>
            <family val="2"/>
          </rPr>
          <t>Powder House Wash</t>
        </r>
      </text>
    </comment>
    <comment ref="HX2" authorId="0" shapeId="0" xr:uid="{00000000-0006-0000-0100-0000E4000000}">
      <text>
        <r>
          <rPr>
            <b/>
            <sz val="9"/>
            <color indexed="81"/>
            <rFont val="Tahoma"/>
            <family val="2"/>
          </rPr>
          <t>Blue Tank Wash</t>
        </r>
      </text>
    </comment>
    <comment ref="HY2" authorId="0" shapeId="0" xr:uid="{00000000-0006-0000-0100-0000E5000000}">
      <text>
        <r>
          <rPr>
            <b/>
            <sz val="9"/>
            <color indexed="81"/>
            <rFont val="Tahoma"/>
            <family val="2"/>
          </rPr>
          <t>Wickenburg Airport</t>
        </r>
      </text>
    </comment>
    <comment ref="HZ2" authorId="0" shapeId="0" xr:uid="{00000000-0006-0000-0100-0000E6000000}">
      <text>
        <r>
          <rPr>
            <b/>
            <sz val="9"/>
            <color indexed="81"/>
            <rFont val="Tahoma"/>
            <family val="2"/>
          </rPr>
          <t>Casandro Dam</t>
        </r>
      </text>
    </comment>
    <comment ref="IA2" authorId="0" shapeId="0" xr:uid="{00000000-0006-0000-0100-0000E7000000}">
      <text>
        <r>
          <rPr>
            <b/>
            <sz val="9"/>
            <color indexed="81"/>
            <rFont val="Tahoma"/>
            <family val="2"/>
          </rPr>
          <t>Burton Tank</t>
        </r>
      </text>
    </comment>
    <comment ref="IB2" authorId="0" shapeId="0" xr:uid="{00000000-0006-0000-0100-0000E8000000}">
      <text>
        <r>
          <rPr>
            <b/>
            <sz val="9"/>
            <color indexed="81"/>
            <rFont val="Tahoma"/>
            <family val="2"/>
          </rPr>
          <t>Hassayampa River @ Box Canyon</t>
        </r>
      </text>
    </comment>
    <comment ref="IC2" authorId="0" shapeId="0" xr:uid="{00000000-0006-0000-0100-0000E9000000}">
      <text>
        <r>
          <rPr>
            <b/>
            <sz val="9"/>
            <color indexed="81"/>
            <rFont val="Tahoma"/>
            <family val="2"/>
          </rPr>
          <t>O'Brien Gulch</t>
        </r>
      </text>
    </comment>
    <comment ref="ID2" authorId="0" shapeId="0" xr:uid="{00000000-0006-0000-0100-0000EA000000}">
      <text>
        <r>
          <rPr>
            <b/>
            <sz val="9"/>
            <color indexed="81"/>
            <rFont val="Tahoma"/>
            <family val="2"/>
          </rPr>
          <t>Minnehaha</t>
        </r>
      </text>
    </comment>
    <comment ref="IE2" authorId="0" shapeId="0" xr:uid="{00000000-0006-0000-0100-0000EB000000}">
      <text>
        <r>
          <rPr>
            <b/>
            <sz val="9"/>
            <color indexed="81"/>
            <rFont val="Tahoma"/>
            <family val="2"/>
          </rPr>
          <t>Hassayampa River @ Wagoner Rd.</t>
        </r>
      </text>
    </comment>
    <comment ref="IF2" authorId="0" shapeId="0" xr:uid="{00000000-0006-0000-0100-0000EC000000}">
      <text>
        <r>
          <rPr>
            <b/>
            <sz val="9"/>
            <color indexed="81"/>
            <rFont val="Tahoma"/>
            <family val="2"/>
          </rPr>
          <t>Wilhoit</t>
        </r>
      </text>
    </comment>
    <comment ref="IG2" authorId="0" shapeId="0" xr:uid="{00000000-0006-0000-0100-0000ED000000}">
      <text>
        <r>
          <rPr>
            <b/>
            <sz val="9"/>
            <color indexed="81"/>
            <rFont val="Tahoma"/>
            <family val="2"/>
          </rPr>
          <t>Bucks Well</t>
        </r>
      </text>
    </comment>
    <comment ref="IH2" authorId="0" shapeId="0" xr:uid="{00000000-0006-0000-0100-0000EE000000}">
      <text>
        <r>
          <rPr>
            <b/>
            <sz val="9"/>
            <color indexed="81"/>
            <rFont val="Tahoma"/>
            <family val="2"/>
          </rPr>
          <t>Antelope Creek</t>
        </r>
      </text>
    </comment>
    <comment ref="II2" authorId="0" shapeId="0" xr:uid="{00000000-0006-0000-0100-0000EF000000}">
      <text>
        <r>
          <rPr>
            <b/>
            <sz val="9"/>
            <color indexed="81"/>
            <rFont val="Tahoma"/>
            <family val="2"/>
          </rPr>
          <t>Upper Martinez Wash</t>
        </r>
      </text>
    </comment>
    <comment ref="IJ2" authorId="0" shapeId="0" xr:uid="{00000000-0006-0000-0100-0000F0000000}">
      <text>
        <r>
          <rPr>
            <b/>
            <sz val="9"/>
            <color indexed="81"/>
            <rFont val="Tahoma"/>
            <family val="2"/>
          </rPr>
          <t>IBW @ McKellips Rd.</t>
        </r>
      </text>
    </comment>
    <comment ref="IK2" authorId="0" shapeId="0" xr:uid="{00000000-0006-0000-0100-0000F1000000}">
      <text>
        <r>
          <rPr>
            <b/>
            <sz val="9"/>
            <color indexed="81"/>
            <rFont val="Tahoma"/>
            <family val="2"/>
          </rPr>
          <t>Osborn Rd. @ 64th St.</t>
        </r>
      </text>
    </comment>
    <comment ref="IL2" authorId="0" shapeId="0" xr:uid="{00000000-0006-0000-0100-0000F2000000}">
      <text>
        <r>
          <rPr>
            <b/>
            <sz val="9"/>
            <color indexed="81"/>
            <rFont val="Tahoma"/>
            <family val="2"/>
          </rPr>
          <t>IBW @ Indian Bend Rd.</t>
        </r>
      </text>
    </comment>
    <comment ref="IM2" authorId="0" shapeId="0" xr:uid="{00000000-0006-0000-0100-0000F3000000}">
      <text>
        <r>
          <rPr>
            <b/>
            <sz val="9"/>
            <color indexed="81"/>
            <rFont val="Tahoma"/>
            <family val="2"/>
          </rPr>
          <t>IBW @ Indian School Rd.</t>
        </r>
      </text>
    </comment>
    <comment ref="IN2" authorId="0" shapeId="0" xr:uid="{00000000-0006-0000-0100-0000F4000000}">
      <text>
        <r>
          <rPr>
            <b/>
            <sz val="9"/>
            <color indexed="81"/>
            <rFont val="Tahoma"/>
            <family val="2"/>
          </rPr>
          <t>El Dorado Park</t>
        </r>
      </text>
    </comment>
    <comment ref="IO2" authorId="0" shapeId="0" xr:uid="{00000000-0006-0000-0100-0000F5000000}">
      <text>
        <r>
          <rPr>
            <b/>
            <sz val="9"/>
            <color indexed="81"/>
            <rFont val="Tahoma"/>
            <family val="2"/>
          </rPr>
          <t>IBW Interceptor Channel</t>
        </r>
      </text>
    </comment>
    <comment ref="IP2" authorId="0" shapeId="0" xr:uid="{00000000-0006-0000-0100-0000F6000000}">
      <text>
        <r>
          <rPr>
            <b/>
            <sz val="9"/>
            <color indexed="81"/>
            <rFont val="Tahoma"/>
            <family val="2"/>
          </rPr>
          <t>Camelback Mountain East</t>
        </r>
      </text>
    </comment>
    <comment ref="IQ2" authorId="0" shapeId="0" xr:uid="{00000000-0006-0000-0100-0000F7000000}">
      <text>
        <r>
          <rPr>
            <b/>
            <sz val="9"/>
            <color indexed="81"/>
            <rFont val="Tahoma"/>
            <family val="2"/>
          </rPr>
          <t>Granite Reef Wash</t>
        </r>
      </text>
    </comment>
    <comment ref="IR2" authorId="0" shapeId="0" xr:uid="{00000000-0006-0000-0100-0000F8000000}">
      <text>
        <r>
          <rPr>
            <b/>
            <sz val="9"/>
            <color indexed="81"/>
            <rFont val="Tahoma"/>
            <family val="2"/>
          </rPr>
          <t>Thunderbird Academy</t>
        </r>
      </text>
    </comment>
    <comment ref="IS2" authorId="0" shapeId="0" xr:uid="{00000000-0006-0000-0100-0000F9000000}">
      <text>
        <r>
          <rPr>
            <b/>
            <sz val="9"/>
            <color indexed="81"/>
            <rFont val="Tahoma"/>
            <family val="2"/>
          </rPr>
          <t>Tatum Basin Inflow</t>
        </r>
      </text>
    </comment>
    <comment ref="IT2" authorId="0" shapeId="0" xr:uid="{00000000-0006-0000-0100-0000FA000000}">
      <text>
        <r>
          <rPr>
            <b/>
            <sz val="9"/>
            <color indexed="81"/>
            <rFont val="Tahoma"/>
            <family val="2"/>
          </rPr>
          <t>IBW @ Sweetwater Ave.</t>
        </r>
      </text>
    </comment>
    <comment ref="IU2" authorId="0" shapeId="0" xr:uid="{00000000-0006-0000-0100-0000FB000000}">
      <text>
        <r>
          <rPr>
            <b/>
            <sz val="9"/>
            <color indexed="81"/>
            <rFont val="Tahoma"/>
            <family val="2"/>
          </rPr>
          <t>CAP Reach11 Dike #2</t>
        </r>
      </text>
    </comment>
    <comment ref="IV2" authorId="0" shapeId="0" xr:uid="{00000000-0006-0000-0100-0000FC000000}">
      <text>
        <r>
          <rPr>
            <b/>
            <sz val="9"/>
            <color indexed="81"/>
            <rFont val="Tahoma"/>
            <family val="2"/>
          </rPr>
          <t>Lost Dog Wash</t>
        </r>
      </text>
    </comment>
    <comment ref="IW2" authorId="0" shapeId="0" xr:uid="{00000000-0006-0000-0100-0000FD000000}">
      <text>
        <r>
          <rPr>
            <b/>
            <sz val="9"/>
            <color indexed="81"/>
            <rFont val="Tahoma"/>
            <family val="2"/>
          </rPr>
          <t>Lake Margherite</t>
        </r>
      </text>
    </comment>
    <comment ref="IX2" authorId="0" shapeId="0" xr:uid="{00000000-0006-0000-0100-0000FE000000}">
      <text>
        <r>
          <rPr>
            <b/>
            <sz val="9"/>
            <color indexed="81"/>
            <rFont val="Tahoma"/>
            <family val="2"/>
          </rPr>
          <t>Berneil Wash</t>
        </r>
      </text>
    </comment>
    <comment ref="IY2" authorId="0" shapeId="0" xr:uid="{00000000-0006-0000-0100-0000FF000000}">
      <text>
        <r>
          <rPr>
            <b/>
            <sz val="9"/>
            <color indexed="81"/>
            <rFont val="Tahoma"/>
            <family val="2"/>
          </rPr>
          <t>IBW @ Shea Blvd.</t>
        </r>
      </text>
    </comment>
    <comment ref="IZ2" authorId="0" shapeId="0" xr:uid="{00000000-0006-0000-0100-000000010000}">
      <text>
        <r>
          <rPr>
            <b/>
            <sz val="9"/>
            <color indexed="81"/>
            <rFont val="Tahoma"/>
            <family val="2"/>
          </rPr>
          <t>Aztec Park</t>
        </r>
      </text>
    </comment>
    <comment ref="JA2" authorId="0" shapeId="0" xr:uid="{00000000-0006-0000-0100-000001010000}">
      <text>
        <r>
          <rPr>
            <b/>
            <sz val="9"/>
            <color indexed="81"/>
            <rFont val="Tahoma"/>
            <family val="2"/>
          </rPr>
          <t>Reata Pass Wash</t>
        </r>
      </text>
    </comment>
    <comment ref="JB2" authorId="0" shapeId="0" xr:uid="{00000000-0006-0000-0100-000002010000}">
      <text>
        <r>
          <rPr>
            <b/>
            <sz val="9"/>
            <color indexed="81"/>
            <rFont val="Tahoma"/>
            <family val="2"/>
          </rPr>
          <t>Pima Rd. @ Union Hills Dr.</t>
        </r>
      </text>
    </comment>
    <comment ref="JC2" authorId="0" shapeId="0" xr:uid="{00000000-0006-0000-0100-000003010000}">
      <text>
        <r>
          <rPr>
            <b/>
            <sz val="9"/>
            <color indexed="81"/>
            <rFont val="Tahoma"/>
            <family val="2"/>
          </rPr>
          <t>Pinnacle Peak Vista</t>
        </r>
      </text>
    </comment>
    <comment ref="JD2" authorId="0" shapeId="0" xr:uid="{00000000-0006-0000-0100-000004010000}">
      <text>
        <r>
          <rPr>
            <b/>
            <sz val="9"/>
            <color indexed="81"/>
            <rFont val="Tahoma"/>
            <family val="2"/>
          </rPr>
          <t>Rawhide Wash @ Pinnacle Peak Rd.</t>
        </r>
      </text>
    </comment>
    <comment ref="JE2" authorId="0" shapeId="0" xr:uid="{00000000-0006-0000-0100-000005010000}">
      <text>
        <r>
          <rPr>
            <b/>
            <sz val="9"/>
            <color indexed="81"/>
            <rFont val="Tahoma"/>
            <family val="2"/>
          </rPr>
          <t>Pinnacle Peak Powerline</t>
        </r>
      </text>
    </comment>
    <comment ref="JF2" authorId="0" shapeId="0" xr:uid="{00000000-0006-0000-0100-000006010000}">
      <text>
        <r>
          <rPr>
            <b/>
            <sz val="9"/>
            <color indexed="81"/>
            <rFont val="Tahoma"/>
            <family val="2"/>
          </rPr>
          <t>Jomax Rd. @ 70th St.</t>
        </r>
      </text>
    </comment>
    <comment ref="JG2" authorId="1" shapeId="0" xr:uid="{AC78FA1E-AEB3-4B79-92E8-8EA8F981767D}">
      <text>
        <r>
          <rPr>
            <b/>
            <sz val="9"/>
            <color indexed="81"/>
            <rFont val="Tahoma"/>
            <family val="2"/>
          </rPr>
          <t>Middle Rawhide Wash</t>
        </r>
      </text>
    </comment>
    <comment ref="JH2" authorId="0" shapeId="0" xr:uid="{00000000-0006-0000-0100-000007010000}">
      <text>
        <r>
          <rPr>
            <b/>
            <sz val="9"/>
            <color indexed="81"/>
            <rFont val="Tahoma"/>
            <family val="2"/>
          </rPr>
          <t>Rawhide Wash</t>
        </r>
      </text>
    </comment>
    <comment ref="JI2" authorId="0" shapeId="0" xr:uid="{00000000-0006-0000-0100-000008010000}">
      <text>
        <r>
          <rPr>
            <b/>
            <sz val="9"/>
            <color indexed="81"/>
            <rFont val="Tahoma"/>
            <family val="2"/>
          </rPr>
          <t>Reata Pass Dam</t>
        </r>
      </text>
    </comment>
    <comment ref="JJ2" authorId="0" shapeId="0" xr:uid="{00000000-0006-0000-0100-000009010000}">
      <text>
        <r>
          <rPr>
            <b/>
            <sz val="9"/>
            <color indexed="81"/>
            <rFont val="Tahoma"/>
            <family val="2"/>
          </rPr>
          <t>New River @ Glendale Ave.</t>
        </r>
      </text>
    </comment>
    <comment ref="JK2" authorId="0" shapeId="0" xr:uid="{00000000-0006-0000-0100-00000A010000}">
      <text>
        <r>
          <rPr>
            <b/>
            <sz val="9"/>
            <color indexed="81"/>
            <rFont val="Tahoma"/>
            <family val="2"/>
          </rPr>
          <t>New River @ Bell Rd.</t>
        </r>
      </text>
    </comment>
    <comment ref="JL2" authorId="0" shapeId="0" xr:uid="{00000000-0006-0000-0100-00000B010000}">
      <text>
        <r>
          <rPr>
            <b/>
            <sz val="9"/>
            <color indexed="81"/>
            <rFont val="Tahoma"/>
            <family val="2"/>
          </rPr>
          <t>New River Dam</t>
        </r>
      </text>
    </comment>
    <comment ref="JM2" authorId="1" shapeId="0" xr:uid="{48652271-57A4-4317-BC83-4C4D76E0F594}">
      <text>
        <r>
          <rPr>
            <b/>
            <sz val="9"/>
            <color indexed="81"/>
            <rFont val="Tahoma"/>
            <family val="2"/>
          </rPr>
          <t>New River @ Loop 303</t>
        </r>
      </text>
    </comment>
    <comment ref="JN2" authorId="0" shapeId="0" xr:uid="{00000000-0006-0000-0100-00000C010000}">
      <text>
        <r>
          <rPr>
            <b/>
            <sz val="9"/>
            <color indexed="81"/>
            <rFont val="Tahoma"/>
            <family val="2"/>
          </rPr>
          <t>Sunup Ranch</t>
        </r>
      </text>
    </comment>
    <comment ref="JO2" authorId="1" shapeId="0" xr:uid="{60EBD4EB-789E-459F-9A09-E756F8759816}">
      <text>
        <r>
          <rPr>
            <b/>
            <sz val="9"/>
            <color indexed="81"/>
            <rFont val="Tahoma"/>
            <family val="2"/>
          </rPr>
          <t>Sweat Canyon</t>
        </r>
      </text>
    </comment>
    <comment ref="JP2" authorId="0" shapeId="0" xr:uid="{00000000-0006-0000-0100-00000D010000}">
      <text>
        <r>
          <rPr>
            <b/>
            <sz val="9"/>
            <color indexed="81"/>
            <rFont val="Tahoma"/>
            <family val="2"/>
          </rPr>
          <t>New River Landfill</t>
        </r>
      </text>
    </comment>
    <comment ref="JQ2" authorId="0" shapeId="0" xr:uid="{00000000-0006-0000-0100-00000E010000}">
      <text>
        <r>
          <rPr>
            <b/>
            <sz val="9"/>
            <color indexed="81"/>
            <rFont val="Tahoma"/>
            <family val="2"/>
          </rPr>
          <t>New River Fire</t>
        </r>
      </text>
    </comment>
    <comment ref="JR2" authorId="0" shapeId="0" xr:uid="{00000000-0006-0000-0100-00000F010000}">
      <text>
        <r>
          <rPr>
            <b/>
            <sz val="9"/>
            <color indexed="81"/>
            <rFont val="Tahoma"/>
            <family val="2"/>
          </rPr>
          <t>Cooks Mesa</t>
        </r>
      </text>
    </comment>
    <comment ref="JS2" authorId="0" shapeId="0" xr:uid="{00000000-0006-0000-0100-000010010000}">
      <text>
        <r>
          <rPr>
            <b/>
            <sz val="9"/>
            <color indexed="81"/>
            <rFont val="Tahoma"/>
            <family val="2"/>
          </rPr>
          <t>Whitlow Ranch Dam</t>
        </r>
      </text>
    </comment>
    <comment ref="JT2" authorId="0" shapeId="0" xr:uid="{00000000-0006-0000-0100-000011010000}">
      <text>
        <r>
          <rPr>
            <b/>
            <sz val="9"/>
            <color indexed="81"/>
            <rFont val="Tahoma"/>
            <family val="2"/>
          </rPr>
          <t>Elephant Butte</t>
        </r>
      </text>
    </comment>
    <comment ref="JU2" authorId="0" shapeId="0" xr:uid="{00000000-0006-0000-0100-000012010000}">
      <text>
        <r>
          <rPr>
            <b/>
            <sz val="9"/>
            <color indexed="81"/>
            <rFont val="Tahoma"/>
            <family val="2"/>
          </rPr>
          <t>Saguaro Lake</t>
        </r>
      </text>
    </comment>
    <comment ref="JV2" authorId="0" shapeId="0" xr:uid="{00000000-0006-0000-0100-000013010000}">
      <text>
        <r>
          <rPr>
            <b/>
            <sz val="9"/>
            <color indexed="81"/>
            <rFont val="Tahoma"/>
            <family val="2"/>
          </rPr>
          <t>Tortilla Well</t>
        </r>
      </text>
    </comment>
    <comment ref="JW2" authorId="0" shapeId="0" xr:uid="{00000000-0006-0000-0100-000014010000}">
      <text>
        <r>
          <rPr>
            <b/>
            <sz val="9"/>
            <color indexed="81"/>
            <rFont val="Tahoma"/>
            <family val="2"/>
          </rPr>
          <t>Reavis Trailhead</t>
        </r>
      </text>
    </comment>
    <comment ref="JX2" authorId="0" shapeId="0" xr:uid="{00000000-0006-0000-0100-000015010000}">
      <text>
        <r>
          <rPr>
            <b/>
            <sz val="9"/>
            <color indexed="81"/>
            <rFont val="Tahoma"/>
            <family val="2"/>
          </rPr>
          <t>Santa Cruz R. @ SR 84</t>
        </r>
      </text>
    </comment>
    <comment ref="JY2" authorId="0" shapeId="0" xr:uid="{00000000-0006-0000-0100-000016010000}">
      <text>
        <r>
          <rPr>
            <b/>
            <sz val="9"/>
            <color indexed="81"/>
            <rFont val="Tahoma"/>
            <family val="2"/>
          </rPr>
          <t>Greene Wash @ SR 84</t>
        </r>
      </text>
    </comment>
    <comment ref="JZ2" authorId="0" shapeId="0" xr:uid="{00000000-0006-0000-0100-000017010000}">
      <text>
        <r>
          <rPr>
            <b/>
            <sz val="9"/>
            <color indexed="81"/>
            <rFont val="Tahoma"/>
            <family val="2"/>
          </rPr>
          <t>Tat Momolikot Dam</t>
        </r>
      </text>
    </comment>
    <comment ref="KA2" authorId="0" shapeId="0" xr:uid="{00000000-0006-0000-0100-000018010000}">
      <text>
        <r>
          <rPr>
            <b/>
            <sz val="9"/>
            <color indexed="81"/>
            <rFont val="Tahoma"/>
            <family val="2"/>
          </rPr>
          <t>Skunk Tank Wash</t>
        </r>
      </text>
    </comment>
    <comment ref="KB2" authorId="0" shapeId="0" xr:uid="{00000000-0006-0000-0100-000019010000}">
      <text>
        <r>
          <rPr>
            <b/>
            <sz val="9"/>
            <color indexed="81"/>
            <rFont val="Tahoma"/>
            <family val="2"/>
          </rPr>
          <t>Adobe Dam</t>
        </r>
      </text>
    </comment>
    <comment ref="KC2" authorId="0" shapeId="0" xr:uid="{00000000-0006-0000-0100-00001A010000}">
      <text>
        <r>
          <rPr>
            <b/>
            <sz val="9"/>
            <color indexed="81"/>
            <rFont val="Tahoma"/>
            <family val="2"/>
          </rPr>
          <t>Upper Cline Creek</t>
        </r>
      </text>
    </comment>
    <comment ref="KD2" authorId="0" shapeId="0" xr:uid="{00000000-0006-0000-0100-00001B010000}">
      <text>
        <r>
          <rPr>
            <b/>
            <sz val="9"/>
            <color indexed="81"/>
            <rFont val="Tahoma"/>
            <family val="2"/>
          </rPr>
          <t>Fig Springs</t>
        </r>
      </text>
    </comment>
    <comment ref="KE2" authorId="0" shapeId="0" xr:uid="{00000000-0006-0000-0100-00001C010000}">
      <text>
        <r>
          <rPr>
            <b/>
            <sz val="9"/>
            <color indexed="81"/>
            <rFont val="Tahoma"/>
            <family val="2"/>
          </rPr>
          <t>Skunk Creek @ Carefree Highway</t>
        </r>
      </text>
    </comment>
    <comment ref="KF2" authorId="0" shapeId="0" xr:uid="{00000000-0006-0000-0100-00001D010000}">
      <text>
        <r>
          <rPr>
            <b/>
            <sz val="9"/>
            <color indexed="81"/>
            <rFont val="Tahoma"/>
            <family val="2"/>
          </rPr>
          <t>Skunk Cr. @ I-17</t>
        </r>
      </text>
    </comment>
    <comment ref="KG2" authorId="0" shapeId="0" xr:uid="{00000000-0006-0000-0100-00001E010000}">
      <text>
        <r>
          <rPr>
            <b/>
            <sz val="9"/>
            <color indexed="81"/>
            <rFont val="Tahoma"/>
            <family val="2"/>
          </rPr>
          <t>Sonoran Wash</t>
        </r>
      </text>
    </comment>
    <comment ref="KH2" authorId="0" shapeId="0" xr:uid="{00000000-0006-0000-0100-00001F010000}">
      <text>
        <r>
          <rPr>
            <b/>
            <sz val="9"/>
            <color indexed="81"/>
            <rFont val="Tahoma"/>
            <family val="2"/>
          </rPr>
          <t>Cline Creek</t>
        </r>
      </text>
    </comment>
    <comment ref="KI2" authorId="0" shapeId="0" xr:uid="{00000000-0006-0000-0100-000020010000}">
      <text>
        <r>
          <rPr>
            <b/>
            <sz val="9"/>
            <color indexed="81"/>
            <rFont val="Tahoma"/>
            <family val="2"/>
          </rPr>
          <t>Skunk Creek near New River</t>
        </r>
      </text>
    </comment>
    <comment ref="KJ2" authorId="0" shapeId="0" xr:uid="{00000000-0006-0000-0100-000021010000}">
      <text>
        <r>
          <rPr>
            <b/>
            <sz val="9"/>
            <color indexed="81"/>
            <rFont val="Tahoma"/>
            <family val="2"/>
          </rPr>
          <t>Cesar Chavez Park</t>
        </r>
      </text>
    </comment>
    <comment ref="KK2" authorId="0" shapeId="0" xr:uid="{00000000-0006-0000-0100-000022010000}">
      <text>
        <r>
          <rPr>
            <b/>
            <sz val="9"/>
            <color indexed="81"/>
            <rFont val="Tahoma"/>
            <family val="2"/>
          </rPr>
          <t>Roeser Rd. @ 2nd St.</t>
        </r>
      </text>
    </comment>
    <comment ref="KL2" authorId="0" shapeId="0" xr:uid="{00000000-0006-0000-0100-000023010000}">
      <text>
        <r>
          <rPr>
            <b/>
            <sz val="9"/>
            <color indexed="81"/>
            <rFont val="Tahoma"/>
            <family val="2"/>
          </rPr>
          <t>Roeser Rd. @ 23rd Ave.</t>
        </r>
      </text>
    </comment>
    <comment ref="KM2" authorId="0" shapeId="0" xr:uid="{00000000-0006-0000-0100-000024010000}">
      <text>
        <r>
          <rPr>
            <b/>
            <sz val="9"/>
            <color indexed="81"/>
            <rFont val="Tahoma"/>
            <family val="2"/>
          </rPr>
          <t>Salt R. @ 40th St.</t>
        </r>
      </text>
    </comment>
    <comment ref="KN2" authorId="0" shapeId="0" xr:uid="{00000000-0006-0000-0100-000025010000}">
      <text>
        <r>
          <rPr>
            <b/>
            <sz val="9"/>
            <color indexed="81"/>
            <rFont val="Tahoma"/>
            <family val="2"/>
          </rPr>
          <t>Salt R. @ Priest Dr.</t>
        </r>
      </text>
    </comment>
    <comment ref="KO2" authorId="0" shapeId="0" xr:uid="{00000000-0006-0000-0100-000026010000}">
      <text>
        <r>
          <rPr>
            <b/>
            <sz val="9"/>
            <color indexed="81"/>
            <rFont val="Tahoma"/>
            <family val="2"/>
          </rPr>
          <t>ASU South</t>
        </r>
      </text>
    </comment>
    <comment ref="KP2" authorId="0" shapeId="0" xr:uid="{00000000-0006-0000-0100-000027010000}">
      <text>
        <r>
          <rPr>
            <b/>
            <sz val="9"/>
            <color indexed="81"/>
            <rFont val="Tahoma"/>
            <family val="2"/>
          </rPr>
          <t>Laveen Basin</t>
        </r>
      </text>
    </comment>
    <comment ref="KQ2" authorId="0" shapeId="0" xr:uid="{00000000-0006-0000-0100-000028010000}">
      <text>
        <r>
          <rPr>
            <b/>
            <sz val="9"/>
            <color indexed="81"/>
            <rFont val="Tahoma"/>
            <family val="2"/>
          </rPr>
          <t>Guadalupe FRS</t>
        </r>
      </text>
    </comment>
    <comment ref="KR2" authorId="0" shapeId="0" xr:uid="{00000000-0006-0000-0100-000029010000}">
      <text>
        <r>
          <rPr>
            <b/>
            <sz val="9"/>
            <color indexed="81"/>
            <rFont val="Tahoma"/>
            <family val="2"/>
          </rPr>
          <t>South Mountain Park</t>
        </r>
      </text>
    </comment>
    <comment ref="KS2" authorId="0" shapeId="0" xr:uid="{00000000-0006-0000-0100-00002A010000}">
      <text>
        <r>
          <rPr>
            <b/>
            <sz val="9"/>
            <color indexed="81"/>
            <rFont val="Tahoma"/>
            <family val="2"/>
          </rPr>
          <t>Dobbins Rd. @ 19th Ave.</t>
        </r>
      </text>
    </comment>
    <comment ref="KT2" authorId="0" shapeId="0" xr:uid="{00000000-0006-0000-0100-00002B010000}">
      <text>
        <r>
          <rPr>
            <b/>
            <sz val="9"/>
            <color indexed="81"/>
            <rFont val="Tahoma"/>
            <family val="2"/>
          </rPr>
          <t>South Mtn. Park HQ</t>
        </r>
      </text>
    </comment>
    <comment ref="KU2" authorId="0" shapeId="0" xr:uid="{00000000-0006-0000-0100-00002C010000}">
      <text>
        <r>
          <rPr>
            <b/>
            <sz val="9"/>
            <color indexed="81"/>
            <rFont val="Tahoma"/>
            <family val="2"/>
          </rPr>
          <t>Pecos Basin</t>
        </r>
      </text>
    </comment>
    <comment ref="KV2" authorId="0" shapeId="0" xr:uid="{00000000-0006-0000-0100-00002D010000}">
      <text>
        <r>
          <rPr>
            <b/>
            <sz val="9"/>
            <color indexed="81"/>
            <rFont val="Tahoma"/>
            <family val="2"/>
          </rPr>
          <t>Ahwatukee</t>
        </r>
      </text>
    </comment>
    <comment ref="KW2" authorId="0" shapeId="0" xr:uid="{00000000-0006-0000-0100-00002E010000}">
      <text>
        <r>
          <rPr>
            <b/>
            <sz val="9"/>
            <color indexed="81"/>
            <rFont val="Tahoma"/>
            <family val="2"/>
          </rPr>
          <t>South Mountain Fan</t>
        </r>
      </text>
    </comment>
    <comment ref="KX2" authorId="0" shapeId="0" xr:uid="{00000000-0006-0000-0100-00002F010000}">
      <text>
        <r>
          <rPr>
            <b/>
            <sz val="9"/>
            <color indexed="81"/>
            <rFont val="Tahoma"/>
            <family val="2"/>
          </rPr>
          <t>Gila R. @ 116th Ave.</t>
        </r>
      </text>
    </comment>
    <comment ref="KY2" authorId="0" shapeId="0" xr:uid="{00000000-0006-0000-0100-000030010000}">
      <text>
        <r>
          <rPr>
            <b/>
            <sz val="9"/>
            <color indexed="81"/>
            <rFont val="Tahoma"/>
            <family val="2"/>
          </rPr>
          <t>Sauceda Wash</t>
        </r>
      </text>
    </comment>
    <comment ref="KZ2" authorId="0" shapeId="0" xr:uid="{00000000-0006-0000-0100-000031010000}">
      <text>
        <r>
          <rPr>
            <b/>
            <sz val="9"/>
            <color indexed="81"/>
            <rFont val="Tahoma"/>
            <family val="2"/>
          </rPr>
          <t>McMicken Floodway</t>
        </r>
      </text>
    </comment>
    <comment ref="LA2" authorId="0" shapeId="0" xr:uid="{00000000-0006-0000-0100-000032010000}">
      <text>
        <r>
          <rPr>
            <b/>
            <sz val="9"/>
            <color indexed="81"/>
            <rFont val="Tahoma"/>
            <family val="2"/>
          </rPr>
          <t>McMicken Dam @ Bell Rd.</t>
        </r>
      </text>
    </comment>
    <comment ref="LB2" authorId="0" shapeId="0" xr:uid="{00000000-0006-0000-0100-000033010000}">
      <text>
        <r>
          <rPr>
            <b/>
            <sz val="9"/>
            <color indexed="81"/>
            <rFont val="Tahoma"/>
            <family val="2"/>
          </rPr>
          <t>McMicken Dam</t>
        </r>
      </text>
    </comment>
    <comment ref="LC2" authorId="0" shapeId="0" xr:uid="{00000000-0006-0000-0100-000034010000}">
      <text>
        <r>
          <rPr>
            <b/>
            <sz val="9"/>
            <color indexed="81"/>
            <rFont val="Tahoma"/>
            <family val="2"/>
          </rPr>
          <t>Patton Road</t>
        </r>
      </text>
    </comment>
    <comment ref="LD2" authorId="0" shapeId="0" xr:uid="{00000000-0006-0000-0100-000035010000}">
      <text>
        <r>
          <rPr>
            <b/>
            <sz val="9"/>
            <color indexed="81"/>
            <rFont val="Tahoma"/>
            <family val="2"/>
          </rPr>
          <t>Sun Valley Pkwy. N.</t>
        </r>
      </text>
    </comment>
    <comment ref="LE2" authorId="0" shapeId="0" xr:uid="{00000000-0006-0000-0100-000036010000}">
      <text>
        <r>
          <rPr>
            <b/>
            <sz val="9"/>
            <color indexed="81"/>
            <rFont val="Tahoma"/>
            <family val="2"/>
          </rPr>
          <t>Douglas Ranch Road</t>
        </r>
      </text>
    </comment>
    <comment ref="LF2" authorId="0" shapeId="0" xr:uid="{00000000-0006-0000-0100-000037010000}">
      <text>
        <r>
          <rPr>
            <b/>
            <sz val="9"/>
            <color indexed="81"/>
            <rFont val="Tahoma"/>
            <family val="2"/>
          </rPr>
          <t>Wittmann</t>
        </r>
      </text>
    </comment>
    <comment ref="LG2" authorId="0" shapeId="0" xr:uid="{00000000-0006-0000-0100-000038010000}">
      <text>
        <r>
          <rPr>
            <b/>
            <sz val="9"/>
            <color indexed="81"/>
            <rFont val="Tahoma"/>
            <family val="2"/>
          </rPr>
          <t>Northwest Regional Landfill</t>
        </r>
      </text>
    </comment>
    <comment ref="LH2" authorId="0" shapeId="0" xr:uid="{00000000-0006-0000-0100-000039010000}">
      <text>
        <r>
          <rPr>
            <b/>
            <sz val="9"/>
            <color indexed="81"/>
            <rFont val="Tahoma"/>
            <family val="2"/>
          </rPr>
          <t>Twin Buttes Wash</t>
        </r>
      </text>
    </comment>
    <comment ref="LI2" authorId="0" shapeId="0" xr:uid="{00000000-0006-0000-0100-00003A010000}">
      <text>
        <r>
          <rPr>
            <b/>
            <sz val="9"/>
            <color indexed="81"/>
            <rFont val="Tahoma"/>
            <family val="2"/>
          </rPr>
          <t>CAP @ 163rd Ave.</t>
        </r>
      </text>
    </comment>
    <comment ref="LJ2" authorId="0" shapeId="0" xr:uid="{00000000-0006-0000-0100-00003B010000}">
      <text>
        <r>
          <rPr>
            <b/>
            <sz val="9"/>
            <color indexed="81"/>
            <rFont val="Tahoma"/>
            <family val="2"/>
          </rPr>
          <t>Vistancia Peak</t>
        </r>
      </text>
    </comment>
    <comment ref="LK2" authorId="0" shapeId="0" xr:uid="{00000000-0006-0000-0100-00003C010000}">
      <text>
        <r>
          <rPr>
            <b/>
            <sz val="9"/>
            <color indexed="81"/>
            <rFont val="Tahoma"/>
            <family val="2"/>
          </rPr>
          <t>Circle City</t>
        </r>
      </text>
    </comment>
    <comment ref="LL2" authorId="0" shapeId="0" xr:uid="{00000000-0006-0000-0100-00003D010000}">
      <text>
        <r>
          <rPr>
            <b/>
            <sz val="9"/>
            <color indexed="81"/>
            <rFont val="Tahoma"/>
            <family val="2"/>
          </rPr>
          <t>Upper Trilby Wash</t>
        </r>
      </text>
    </comment>
    <comment ref="LM2" authorId="0" shapeId="0" xr:uid="{00000000-0006-0000-0100-00003E010000}">
      <text>
        <r>
          <rPr>
            <b/>
            <sz val="9"/>
            <color indexed="81"/>
            <rFont val="Tahoma"/>
            <family val="2"/>
          </rPr>
          <t>Picacho Wash @ SR 74</t>
        </r>
      </text>
    </comment>
    <comment ref="LN2" authorId="0" shapeId="0" xr:uid="{00000000-0006-0000-0100-00003F010000}">
      <text>
        <r>
          <rPr>
            <b/>
            <sz val="9"/>
            <color indexed="81"/>
            <rFont val="Tahoma"/>
            <family val="2"/>
          </rPr>
          <t>Vekol Wash</t>
        </r>
      </text>
    </comment>
    <comment ref="LO2" authorId="0" shapeId="0" xr:uid="{00000000-0006-0000-0100-000040010000}">
      <text>
        <r>
          <rPr>
            <b/>
            <sz val="9"/>
            <color indexed="81"/>
            <rFont val="Tahoma"/>
            <family val="2"/>
          </rPr>
          <t>Spookhill FRS</t>
        </r>
      </text>
    </comment>
    <comment ref="LP2" authorId="0" shapeId="0" xr:uid="{00000000-0006-0000-0100-000041010000}">
      <text>
        <r>
          <rPr>
            <b/>
            <sz val="9"/>
            <color indexed="81"/>
            <rFont val="Tahoma"/>
            <family val="2"/>
          </rPr>
          <t>Granite Reef Diversion</t>
        </r>
      </text>
    </comment>
    <comment ref="LQ2" authorId="0" shapeId="0" xr:uid="{00000000-0006-0000-0100-000042010000}">
      <text>
        <r>
          <rPr>
            <b/>
            <sz val="9"/>
            <color indexed="81"/>
            <rFont val="Tahoma"/>
            <family val="2"/>
          </rPr>
          <t>Asher Hills</t>
        </r>
      </text>
    </comment>
    <comment ref="LR2" authorId="0" shapeId="0" xr:uid="{00000000-0006-0000-0100-000043010000}">
      <text>
        <r>
          <rPr>
            <b/>
            <sz val="9"/>
            <color indexed="81"/>
            <rFont val="Tahoma"/>
            <family val="2"/>
          </rPr>
          <t>McDowell Mtn. Park</t>
        </r>
      </text>
    </comment>
    <comment ref="LS2" authorId="0" shapeId="0" xr:uid="{00000000-0006-0000-0100-000044010000}">
      <text>
        <r>
          <rPr>
            <b/>
            <sz val="9"/>
            <color indexed="81"/>
            <rFont val="Tahoma"/>
            <family val="2"/>
          </rPr>
          <t>McDowell Mtn. Road</t>
        </r>
      </text>
    </comment>
    <comment ref="LT2" authorId="0" shapeId="0" xr:uid="{00000000-0006-0000-0100-000045010000}">
      <text>
        <r>
          <rPr>
            <b/>
            <sz val="9"/>
            <color indexed="81"/>
            <rFont val="Tahoma"/>
            <family val="2"/>
          </rPr>
          <t>Fraesfield Mountain</t>
        </r>
      </text>
    </comment>
    <comment ref="LU2" authorId="0" shapeId="0" xr:uid="{00000000-0006-0000-0100-000046010000}">
      <text>
        <r>
          <rPr>
            <b/>
            <sz val="9"/>
            <color indexed="81"/>
            <rFont val="Tahoma"/>
            <family val="2"/>
          </rPr>
          <t>Ranch Gate Road</t>
        </r>
      </text>
    </comment>
    <comment ref="LV2" authorId="0" shapeId="0" xr:uid="{00000000-0006-0000-0100-000047010000}">
      <text>
        <r>
          <rPr>
            <b/>
            <sz val="9"/>
            <color indexed="81"/>
            <rFont val="Tahoma"/>
            <family val="2"/>
          </rPr>
          <t>Rackensack Canyon</t>
        </r>
      </text>
    </comment>
    <comment ref="LW2" authorId="1" shapeId="0" xr:uid="{BB1C302C-C999-4D63-9ABD-3822A190039F}">
      <text>
        <r>
          <rPr>
            <b/>
            <sz val="9"/>
            <color indexed="81"/>
            <rFont val="Tahoma"/>
            <family val="2"/>
          </rPr>
          <t>Middle Camp Creek</t>
        </r>
      </text>
    </comment>
    <comment ref="LX2" authorId="0" shapeId="0" xr:uid="{00000000-0006-0000-0100-000048010000}">
      <text>
        <r>
          <rPr>
            <b/>
            <sz val="9"/>
            <color indexed="81"/>
            <rFont val="Tahoma"/>
            <family val="2"/>
          </rPr>
          <t>Fountain Hills FD</t>
        </r>
      </text>
    </comment>
    <comment ref="LY2" authorId="1" shapeId="0" xr:uid="{2F7197DA-E975-43C9-BF66-9D0B6FE8F365}">
      <text>
        <r>
          <rPr>
            <b/>
            <sz val="9"/>
            <color indexed="81"/>
            <rFont val="Tahoma"/>
            <family val="2"/>
          </rPr>
          <t>Camp Cr. Overlook</t>
        </r>
      </text>
    </comment>
    <comment ref="LZ2" authorId="0" shapeId="0" xr:uid="{00000000-0006-0000-0100-000049010000}">
      <text>
        <r>
          <rPr>
            <b/>
            <sz val="9"/>
            <color indexed="81"/>
            <rFont val="Tahoma"/>
            <family val="2"/>
          </rPr>
          <t>Old Paint Wash</t>
        </r>
      </text>
    </comment>
    <comment ref="MA2" authorId="0" shapeId="0" xr:uid="{00000000-0006-0000-0100-00004A010000}">
      <text>
        <r>
          <rPr>
            <b/>
            <sz val="9"/>
            <color indexed="81"/>
            <rFont val="Tahoma"/>
            <family val="2"/>
          </rPr>
          <t>Camp Creek</t>
        </r>
      </text>
    </comment>
    <comment ref="MB2" authorId="0" shapeId="0" xr:uid="{00000000-0006-0000-0100-00004B010000}">
      <text>
        <r>
          <rPr>
            <b/>
            <sz val="9"/>
            <color indexed="81"/>
            <rFont val="Tahoma"/>
            <family val="2"/>
          </rPr>
          <t>Camp Cr. @ Bartlett Lake Rd.</t>
        </r>
      </text>
    </comment>
    <comment ref="MC2" authorId="0" shapeId="0" xr:uid="{00000000-0006-0000-0100-00004C010000}">
      <text>
        <r>
          <rPr>
            <b/>
            <sz val="9"/>
            <color indexed="81"/>
            <rFont val="Tahoma"/>
            <family val="2"/>
          </rPr>
          <t>Stone Ridge Dam</t>
        </r>
      </text>
    </comment>
    <comment ref="MD2" authorId="0" shapeId="0" xr:uid="{00000000-0006-0000-0100-00004D010000}">
      <text>
        <r>
          <rPr>
            <b/>
            <sz val="9"/>
            <color indexed="81"/>
            <rFont val="Tahoma"/>
            <family val="2"/>
          </rPr>
          <t>Sun Ridge Canyon Dam</t>
        </r>
      </text>
    </comment>
    <comment ref="ME2" authorId="0" shapeId="0" xr:uid="{00000000-0006-0000-0100-00004E010000}">
      <text>
        <r>
          <rPr>
            <b/>
            <sz val="9"/>
            <color indexed="81"/>
            <rFont val="Tahoma"/>
            <family val="2"/>
          </rPr>
          <t>Cloudburst Wash</t>
        </r>
      </text>
    </comment>
    <comment ref="MF2" authorId="0" shapeId="0" xr:uid="{00000000-0006-0000-0100-00004F010000}">
      <text>
        <r>
          <rPr>
            <b/>
            <sz val="9"/>
            <color indexed="81"/>
            <rFont val="Tahoma"/>
            <family val="2"/>
          </rPr>
          <t>North Heights Dam</t>
        </r>
      </text>
    </comment>
    <comment ref="MG2" authorId="0" shapeId="0" xr:uid="{00000000-0006-0000-0100-000050010000}">
      <text>
        <r>
          <rPr>
            <b/>
            <sz val="9"/>
            <color indexed="81"/>
            <rFont val="Tahoma"/>
            <family val="2"/>
          </rPr>
          <t>Golden Eagle Blvd.</t>
        </r>
      </text>
    </comment>
    <comment ref="MH2" authorId="0" shapeId="0" xr:uid="{00000000-0006-0000-0100-000051010000}">
      <text>
        <r>
          <rPr>
            <b/>
            <sz val="9"/>
            <color indexed="81"/>
            <rFont val="Tahoma"/>
            <family val="2"/>
          </rPr>
          <t>Hesperus Dam</t>
        </r>
      </text>
    </comment>
    <comment ref="MI2" authorId="0" shapeId="0" xr:uid="{00000000-0006-0000-0100-000052010000}">
      <text>
        <r>
          <rPr>
            <b/>
            <sz val="9"/>
            <color indexed="81"/>
            <rFont val="Tahoma"/>
            <family val="2"/>
          </rPr>
          <t>Hesperus Wash</t>
        </r>
      </text>
    </comment>
    <comment ref="MJ2" authorId="0" shapeId="0" xr:uid="{00000000-0006-0000-0100-000053010000}">
      <text>
        <r>
          <rPr>
            <b/>
            <sz val="9"/>
            <color indexed="81"/>
            <rFont val="Tahoma"/>
            <family val="2"/>
          </rPr>
          <t>Signal Butte FRS</t>
        </r>
      </text>
    </comment>
    <comment ref="MK2" authorId="0" shapeId="0" xr:uid="{00000000-0006-0000-0100-000054010000}">
      <text>
        <r>
          <rPr>
            <b/>
            <sz val="9"/>
            <color indexed="81"/>
            <rFont val="Tahoma"/>
            <family val="2"/>
          </rPr>
          <t>RMFL @ McKellips Rd.</t>
        </r>
      </text>
    </comment>
    <comment ref="ML2" authorId="0" shapeId="0" xr:uid="{00000000-0006-0000-0100-000055010000}">
      <text>
        <r>
          <rPr>
            <b/>
            <sz val="9"/>
            <color indexed="81"/>
            <rFont val="Tahoma"/>
            <family val="2"/>
          </rPr>
          <t>Usery Mountain Park</t>
        </r>
      </text>
    </comment>
    <comment ref="MM2" authorId="0" shapeId="0" xr:uid="{00000000-0006-0000-0100-000056010000}">
      <text>
        <r>
          <rPr>
            <b/>
            <sz val="9"/>
            <color indexed="81"/>
            <rFont val="Tahoma"/>
            <family val="2"/>
          </rPr>
          <t>Usery Park WS</t>
        </r>
      </text>
    </comment>
    <comment ref="MN2" authorId="0" shapeId="0" xr:uid="{00000000-0006-0000-0100-000057010000}">
      <text>
        <r>
          <rPr>
            <b/>
            <sz val="9"/>
            <color indexed="81"/>
            <rFont val="Tahoma"/>
            <family val="2"/>
          </rPr>
          <t>Thunder Mountain</t>
        </r>
      </text>
    </comment>
    <comment ref="MO2" authorId="0" shapeId="0" xr:uid="{00000000-0006-0000-0100-000058010000}">
      <text>
        <r>
          <rPr>
            <b/>
            <sz val="9"/>
            <color indexed="81"/>
            <rFont val="Tahoma"/>
            <family val="2"/>
          </rPr>
          <t>Apache Junction FRS</t>
        </r>
      </text>
    </comment>
    <comment ref="MP2" authorId="0" shapeId="0" xr:uid="{00000000-0006-0000-0100-000059010000}">
      <text>
        <r>
          <rPr>
            <b/>
            <sz val="9"/>
            <color indexed="81"/>
            <rFont val="Tahoma"/>
            <family val="2"/>
          </rPr>
          <t>RMFL @ Brown Rd.</t>
        </r>
      </text>
    </comment>
    <comment ref="MQ2" authorId="0" shapeId="0" xr:uid="{00000000-0006-0000-0100-00005A010000}">
      <text>
        <r>
          <rPr>
            <b/>
            <sz val="9"/>
            <color indexed="81"/>
            <rFont val="Tahoma"/>
            <family val="2"/>
          </rPr>
          <t>Sycamore Creek - West Fork</t>
        </r>
      </text>
    </comment>
    <comment ref="MR2" authorId="0" shapeId="0" xr:uid="{00000000-0006-0000-0100-00005B010000}">
      <text>
        <r>
          <rPr>
            <b/>
            <sz val="9"/>
            <color indexed="81"/>
            <rFont val="Tahoma"/>
            <family val="2"/>
          </rPr>
          <t>Sycamore Creek Upper</t>
        </r>
      </text>
    </comment>
    <comment ref="MS2" authorId="0" shapeId="0" xr:uid="{00000000-0006-0000-0100-00005C010000}">
      <text>
        <r>
          <rPr>
            <b/>
            <sz val="9"/>
            <color indexed="81"/>
            <rFont val="Tahoma"/>
            <family val="2"/>
          </rPr>
          <t>Horseshoe Lake</t>
        </r>
      </text>
    </comment>
    <comment ref="MT2" authorId="0" shapeId="0" xr:uid="{00000000-0006-0000-0100-00005D010000}">
      <text>
        <r>
          <rPr>
            <b/>
            <sz val="9"/>
            <color indexed="81"/>
            <rFont val="Tahoma"/>
            <family val="2"/>
          </rPr>
          <t>Bartlett Lake</t>
        </r>
      </text>
    </comment>
    <comment ref="MU2" authorId="0" shapeId="0" xr:uid="{00000000-0006-0000-0100-00005E010000}">
      <text>
        <r>
          <rPr>
            <b/>
            <sz val="9"/>
            <color indexed="81"/>
            <rFont val="Tahoma"/>
            <family val="2"/>
          </rPr>
          <t>Iron Dike</t>
        </r>
      </text>
    </comment>
    <comment ref="MV2" authorId="0" shapeId="0" xr:uid="{00000000-0006-0000-0100-00005F010000}">
      <text>
        <r>
          <rPr>
            <b/>
            <sz val="9"/>
            <color indexed="81"/>
            <rFont val="Tahoma"/>
            <family val="2"/>
          </rPr>
          <t>Waterman Wash @ Rainbow Valley Rd.</t>
        </r>
      </text>
    </comment>
    <comment ref="MW2" authorId="0" shapeId="0" xr:uid="{00000000-0006-0000-0100-000060010000}">
      <text>
        <r>
          <rPr>
            <b/>
            <sz val="9"/>
            <color indexed="81"/>
            <rFont val="Tahoma"/>
            <family val="2"/>
          </rPr>
          <t>Tuthill Rd. @ Ray Rd.</t>
        </r>
      </text>
    </comment>
    <comment ref="MX2" authorId="0" shapeId="0" xr:uid="{00000000-0006-0000-0100-000061010000}">
      <text>
        <r>
          <rPr>
            <b/>
            <sz val="9"/>
            <color indexed="81"/>
            <rFont val="Tahoma"/>
            <family val="2"/>
          </rPr>
          <t>Gila R. @ Estrella Pkwy.</t>
        </r>
      </text>
    </comment>
    <comment ref="MY2" authorId="0" shapeId="0" xr:uid="{00000000-0006-0000-0100-000062010000}">
      <text>
        <r>
          <rPr>
            <b/>
            <sz val="9"/>
            <color indexed="81"/>
            <rFont val="Tahoma"/>
            <family val="2"/>
          </rPr>
          <t>Waterman Wash</t>
        </r>
      </text>
    </comment>
    <comment ref="MZ2" authorId="0" shapeId="0" xr:uid="{00000000-0006-0000-0100-000063010000}">
      <text>
        <r>
          <rPr>
            <b/>
            <sz val="9"/>
            <color indexed="81"/>
            <rFont val="Tahoma"/>
            <family val="2"/>
          </rPr>
          <t>Estrella Fan</t>
        </r>
      </text>
    </comment>
    <comment ref="NA2" authorId="0" shapeId="0" xr:uid="{00000000-0006-0000-0100-000064010000}">
      <text>
        <r>
          <rPr>
            <b/>
            <sz val="9"/>
            <color indexed="81"/>
            <rFont val="Tahoma"/>
            <family val="2"/>
          </rPr>
          <t>Upper Waterman Wash</t>
        </r>
      </text>
    </comment>
    <comment ref="NB2" authorId="0" shapeId="0" xr:uid="{00000000-0006-0000-0100-000065010000}">
      <text>
        <r>
          <rPr>
            <b/>
            <sz val="9"/>
            <color indexed="81"/>
            <rFont val="Tahoma"/>
            <family val="2"/>
          </rPr>
          <t>Mobile</t>
        </r>
      </text>
    </comment>
    <comment ref="NC2" authorId="0" shapeId="0" xr:uid="{00000000-0006-0000-0100-000066010000}">
      <text>
        <r>
          <rPr>
            <b/>
            <sz val="9"/>
            <color indexed="81"/>
            <rFont val="Tahoma"/>
            <family val="2"/>
          </rPr>
          <t>Agua Fria River @ Buckeye Rd.</t>
        </r>
      </text>
    </comment>
    <comment ref="ND2" authorId="0" shapeId="0" xr:uid="{00000000-0006-0000-0100-000067010000}">
      <text>
        <r>
          <rPr>
            <b/>
            <sz val="9"/>
            <color indexed="81"/>
            <rFont val="Tahoma"/>
            <family val="2"/>
          </rPr>
          <t>Colter Channel @ El Mirage Rd.</t>
        </r>
      </text>
    </comment>
    <comment ref="NE2" authorId="0" shapeId="0" xr:uid="{00000000-0006-0000-0100-000068010000}">
      <text>
        <r>
          <rPr>
            <b/>
            <sz val="9"/>
            <color indexed="81"/>
            <rFont val="Tahoma"/>
            <family val="2"/>
          </rPr>
          <t>Dysart Drain @ Luke AFB</t>
        </r>
      </text>
    </comment>
    <comment ref="NF2" authorId="0" shapeId="0" xr:uid="{00000000-0006-0000-0100-000069010000}">
      <text>
        <r>
          <rPr>
            <b/>
            <sz val="9"/>
            <color indexed="81"/>
            <rFont val="Tahoma"/>
            <family val="2"/>
          </rPr>
          <t>Ford Canyon Wash</t>
        </r>
      </text>
    </comment>
    <comment ref="NG2" authorId="0" shapeId="0" xr:uid="{00000000-0006-0000-0100-00006A010000}">
      <text>
        <r>
          <rPr>
            <b/>
            <sz val="9"/>
            <color indexed="81"/>
            <rFont val="Tahoma"/>
            <family val="2"/>
          </rPr>
          <t>McMicken Dam South</t>
        </r>
      </text>
    </comment>
    <comment ref="NH2" authorId="0" shapeId="0" xr:uid="{00000000-0006-0000-0100-00006B010000}">
      <text>
        <r>
          <rPr>
            <b/>
            <sz val="9"/>
            <color indexed="81"/>
            <rFont val="Tahoma"/>
            <family val="2"/>
          </rPr>
          <t>Dysart Rd. @ Bell Rd.</t>
        </r>
      </text>
    </comment>
    <comment ref="NI2" authorId="0" shapeId="0" xr:uid="{00000000-0006-0000-0100-00006C010000}">
      <text>
        <r>
          <rPr>
            <b/>
            <sz val="9"/>
            <color indexed="81"/>
            <rFont val="Tahoma"/>
            <family val="2"/>
          </rPr>
          <t>Sun City West</t>
        </r>
      </text>
    </comment>
    <comment ref="NJ2" authorId="0" shapeId="0" xr:uid="{00000000-0006-0000-0100-00006D010000}">
      <text>
        <r>
          <rPr>
            <b/>
            <sz val="9"/>
            <color indexed="81"/>
            <rFont val="Tahoma"/>
            <family val="2"/>
          </rPr>
          <t>White Tank FRS #3</t>
        </r>
      </text>
    </comment>
    <comment ref="NK2" authorId="0" shapeId="0" xr:uid="{00000000-0006-0000-0100-00006E010000}">
      <text>
        <r>
          <rPr>
            <b/>
            <sz val="9"/>
            <color indexed="81"/>
            <rFont val="Tahoma"/>
            <family val="2"/>
          </rPr>
          <t>White Tank Outlet Channel</t>
        </r>
      </text>
    </comment>
    <comment ref="NL2" authorId="0" shapeId="0" xr:uid="{00000000-0006-0000-0100-00006F010000}">
      <text>
        <r>
          <rPr>
            <b/>
            <sz val="9"/>
            <color indexed="81"/>
            <rFont val="Tahoma"/>
            <family val="2"/>
          </rPr>
          <t>Camelback Road @ Loop 303</t>
        </r>
      </text>
    </comment>
    <comment ref="NM2" authorId="0" shapeId="0" xr:uid="{00000000-0006-0000-0100-000070010000}">
      <text>
        <r>
          <rPr>
            <b/>
            <sz val="9"/>
            <color indexed="81"/>
            <rFont val="Tahoma"/>
            <family val="2"/>
          </rPr>
          <t>White Tank FRS #4</t>
        </r>
      </text>
    </comment>
    <comment ref="NN2" authorId="0" shapeId="0" xr:uid="{00000000-0006-0000-0100-000071010000}">
      <text>
        <r>
          <rPr>
            <b/>
            <sz val="9"/>
            <color indexed="81"/>
            <rFont val="Tahoma"/>
            <family val="2"/>
          </rPr>
          <t>Bullard Wash @ Van Buren St.</t>
        </r>
      </text>
    </comment>
    <comment ref="NO2" authorId="0" shapeId="0" xr:uid="{00000000-0006-0000-0100-000072010000}">
      <text>
        <r>
          <rPr>
            <b/>
            <sz val="9"/>
            <color indexed="81"/>
            <rFont val="Tahoma"/>
            <family val="2"/>
          </rPr>
          <t>Bullard Wash @ Indian School Rd.</t>
        </r>
      </text>
    </comment>
    <comment ref="MQ7" authorId="0" shapeId="0" xr:uid="{00000000-0006-0000-0100-000073010000}">
      <text>
        <r>
          <rPr>
            <b/>
            <sz val="9"/>
            <color indexed="81"/>
            <rFont val="Tahoma"/>
            <family val="2"/>
          </rPr>
          <t>Taken out of service July 2019.</t>
        </r>
      </text>
    </comment>
    <comment ref="A53" authorId="0" shapeId="0" xr:uid="{00000000-0006-0000-0100-000074010000}">
      <text>
        <r>
          <rPr>
            <b/>
            <sz val="9"/>
            <color indexed="81"/>
            <rFont val="Tahoma"/>
            <family val="2"/>
          </rPr>
          <t>For the most recent
water-year only.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 D. Waters</author>
  </authors>
  <commentList>
    <comment ref="B2" authorId="0" shapeId="0" xr:uid="{2BA109C3-C488-4D66-B707-CCADFAC20F0C}">
      <text>
        <r>
          <rPr>
            <b/>
            <sz val="9"/>
            <color indexed="81"/>
            <rFont val="Tahoma"/>
            <family val="2"/>
          </rPr>
          <t>Mt. Union</t>
        </r>
      </text>
    </comment>
    <comment ref="C2" authorId="0" shapeId="0" xr:uid="{B7908CE6-F2CA-4AD6-BF2F-D97A3E4AEB5B}">
      <text>
        <r>
          <rPr>
            <b/>
            <sz val="9"/>
            <color indexed="81"/>
            <rFont val="Tahoma"/>
            <family val="2"/>
          </rPr>
          <t>Humboldt Mtn.</t>
        </r>
      </text>
    </comment>
    <comment ref="D2" authorId="0" shapeId="0" xr:uid="{83B2AC97-CC7D-467F-88EB-421E6B37B10F}">
      <text>
        <r>
          <rPr>
            <b/>
            <sz val="9"/>
            <color indexed="81"/>
            <rFont val="Tahoma"/>
            <family val="2"/>
          </rPr>
          <t xml:space="preserve">Harquahala Mtn.
</t>
        </r>
      </text>
    </comment>
    <comment ref="E2" authorId="0" shapeId="0" xr:uid="{CE9C3DB7-CBB7-4A06-9858-6854452B8009}">
      <text>
        <r>
          <rPr>
            <b/>
            <sz val="9"/>
            <color indexed="81"/>
            <rFont val="Tahoma"/>
            <family val="2"/>
          </rPr>
          <t>Yarnell Hill</t>
        </r>
      </text>
    </comment>
    <comment ref="F2" authorId="0" shapeId="0" xr:uid="{2E7DD2AA-9A97-487D-BDBC-3EAA760C6F12}">
      <text>
        <r>
          <rPr>
            <b/>
            <sz val="9"/>
            <color indexed="81"/>
            <rFont val="Tahoma"/>
            <family val="2"/>
          </rPr>
          <t>Towers Mountain</t>
        </r>
      </text>
    </comment>
    <comment ref="G2" authorId="0" shapeId="0" xr:uid="{F8824E05-A88C-4F74-BBFF-52AE172FBBC4}">
      <text>
        <r>
          <rPr>
            <b/>
            <sz val="9"/>
            <color indexed="81"/>
            <rFont val="Tahoma"/>
            <family val="2"/>
          </rPr>
          <t>White Tank Peak</t>
        </r>
      </text>
    </comment>
    <comment ref="H2" authorId="0" shapeId="0" xr:uid="{17CA1C26-2318-4517-8A45-BBEF03E39193}">
      <text>
        <r>
          <rPr>
            <b/>
            <sz val="9"/>
            <color indexed="81"/>
            <rFont val="Tahoma"/>
            <family val="2"/>
          </rPr>
          <t>Thompson Peak</t>
        </r>
      </text>
    </comment>
    <comment ref="I2" authorId="0" shapeId="0" xr:uid="{7479F6D7-D835-460A-92B2-1544B6B5C2F0}">
      <text>
        <r>
          <rPr>
            <b/>
            <sz val="9"/>
            <color indexed="81"/>
            <rFont val="Tahoma"/>
            <family val="2"/>
          </rPr>
          <t>Mt. Ord</t>
        </r>
      </text>
    </comment>
    <comment ref="J2" authorId="0" shapeId="0" xr:uid="{41585327-F4E1-4646-827B-5299DC2FF478}">
      <text>
        <r>
          <rPr>
            <b/>
            <sz val="9"/>
            <color indexed="81"/>
            <rFont val="Tahoma"/>
            <family val="2"/>
          </rPr>
          <t>GateWay Community College</t>
        </r>
      </text>
    </comment>
    <comment ref="K2" authorId="0" shapeId="0" xr:uid="{8FE71266-2DCF-4531-B5D3-F11E96B1797F}">
      <text>
        <r>
          <rPr>
            <b/>
            <sz val="9"/>
            <color indexed="81"/>
            <rFont val="Tahoma"/>
            <family val="2"/>
          </rPr>
          <t>Durango Complex</t>
        </r>
      </text>
    </comment>
    <comment ref="L2" authorId="0" shapeId="0" xr:uid="{339D9BF1-8B0D-4F26-AF0E-EE72ACABFC3B}">
      <text>
        <r>
          <rPr>
            <b/>
            <sz val="9"/>
            <color indexed="81"/>
            <rFont val="Tahoma"/>
            <family val="2"/>
          </rPr>
          <t>Jackson St. @ 7th Ave.</t>
        </r>
      </text>
    </comment>
    <comment ref="M2" authorId="0" shapeId="0" xr:uid="{430B4105-0694-4D1D-B46D-E73A6B64861C}">
      <text>
        <r>
          <rPr>
            <b/>
            <sz val="9"/>
            <color indexed="81"/>
            <rFont val="Tahoma"/>
            <family val="2"/>
          </rPr>
          <t>Grand Ave. @ 27th Ave.</t>
        </r>
      </text>
    </comment>
    <comment ref="N2" authorId="0" shapeId="0" xr:uid="{4127B704-C07A-46DE-AE3C-5A6C026773D6}">
      <text>
        <r>
          <rPr>
            <b/>
            <sz val="9"/>
            <color indexed="81"/>
            <rFont val="Tahoma"/>
            <family val="2"/>
          </rPr>
          <t>Thomas Rd. @ 16th St.</t>
        </r>
      </text>
    </comment>
    <comment ref="O2" authorId="0" shapeId="0" xr:uid="{D6206FC4-72F8-407A-A2FE-E1C6752B6473}">
      <text>
        <r>
          <rPr>
            <b/>
            <sz val="9"/>
            <color indexed="81"/>
            <rFont val="Tahoma"/>
            <family val="2"/>
          </rPr>
          <t>Perry Park</t>
        </r>
      </text>
    </comment>
    <comment ref="P2" authorId="0" shapeId="0" xr:uid="{D335D249-6B9A-42F4-949A-EF8AE6FDCA3F}">
      <text>
        <r>
          <rPr>
            <b/>
            <sz val="9"/>
            <color indexed="81"/>
            <rFont val="Tahoma"/>
            <family val="2"/>
          </rPr>
          <t>Papago Park</t>
        </r>
      </text>
    </comment>
    <comment ref="Q2" authorId="0" shapeId="0" xr:uid="{2E4D0252-F034-4110-A237-F688DE3F760C}">
      <text>
        <r>
          <rPr>
            <b/>
            <sz val="9"/>
            <color indexed="81"/>
            <rFont val="Tahoma"/>
            <family val="2"/>
          </rPr>
          <t>Old Crosscut Canal @ McDowell Rd.</t>
        </r>
      </text>
    </comment>
    <comment ref="R2" authorId="0" shapeId="0" xr:uid="{5DBB5737-5B44-4522-9202-F92224DF93C5}">
      <text>
        <r>
          <rPr>
            <b/>
            <sz val="9"/>
            <color indexed="81"/>
            <rFont val="Tahoma"/>
            <family val="2"/>
          </rPr>
          <t>Thomas Rd. @ 48th St.</t>
        </r>
      </text>
    </comment>
    <comment ref="S2" authorId="0" shapeId="0" xr:uid="{DE9991A3-24B8-410E-8A05-636D734B4284}">
      <text>
        <r>
          <rPr>
            <b/>
            <sz val="9"/>
            <color indexed="81"/>
            <rFont val="Tahoma"/>
            <family val="2"/>
          </rPr>
          <t>Salt River @ 67th Ave.</t>
        </r>
      </text>
    </comment>
    <comment ref="T2" authorId="0" shapeId="0" xr:uid="{E8945A66-ECB6-4741-94F0-6B2E2A772ECD}">
      <text>
        <r>
          <rPr>
            <b/>
            <sz val="9"/>
            <color indexed="81"/>
            <rFont val="Tahoma"/>
            <family val="2"/>
          </rPr>
          <t>GCU Golf Course</t>
        </r>
      </text>
    </comment>
    <comment ref="U2" authorId="0" shapeId="0" xr:uid="{2FD8156D-9B55-40A6-A6BD-B6170CCE40CE}">
      <text>
        <r>
          <rPr>
            <b/>
            <sz val="9"/>
            <color indexed="81"/>
            <rFont val="Tahoma"/>
            <family val="2"/>
          </rPr>
          <t>Buckeye Rd. @ 75th Ave.</t>
        </r>
      </text>
    </comment>
    <comment ref="V2" authorId="0" shapeId="0" xr:uid="{3D9823C4-9E90-4C49-9DD8-CA6EC19660BC}">
      <text>
        <r>
          <rPr>
            <b/>
            <sz val="9"/>
            <color indexed="81"/>
            <rFont val="Tahoma"/>
            <family val="2"/>
          </rPr>
          <t>City of Glendale</t>
        </r>
      </text>
    </comment>
    <comment ref="W2" authorId="0" shapeId="0" xr:uid="{F244546C-6FDD-4D45-922D-8B3F588FC36A}">
      <text>
        <r>
          <rPr>
            <b/>
            <sz val="9"/>
            <color indexed="81"/>
            <rFont val="Tahoma"/>
            <family val="2"/>
          </rPr>
          <t>Maryland Ave. @ 27th Ave.</t>
        </r>
      </text>
    </comment>
    <comment ref="X2" authorId="0" shapeId="0" xr:uid="{FF3450DD-99D8-4FFB-9A6E-382B090A418B}">
      <text>
        <r>
          <rPr>
            <b/>
            <sz val="9"/>
            <color indexed="81"/>
            <rFont val="Tahoma"/>
            <family val="2"/>
          </rPr>
          <t>Missouri Ave. @ 16th St.</t>
        </r>
      </text>
    </comment>
    <comment ref="Y2" authorId="0" shapeId="0" xr:uid="{5D03A572-86EF-4CA5-B287-01B0EB21F618}">
      <text>
        <r>
          <rPr>
            <b/>
            <sz val="9"/>
            <color indexed="81"/>
            <rFont val="Tahoma"/>
            <family val="2"/>
          </rPr>
          <t>Grand Ave. @ Peoria Ave.</t>
        </r>
      </text>
    </comment>
    <comment ref="Z2" authorId="0" shapeId="0" xr:uid="{AAB0C07C-4598-4EE7-B5F8-913CD423BF47}">
      <text>
        <r>
          <rPr>
            <b/>
            <sz val="9"/>
            <color indexed="81"/>
            <rFont val="Tahoma"/>
            <family val="2"/>
          </rPr>
          <t>East Fork Cave Creek Basin #1</t>
        </r>
      </text>
    </comment>
    <comment ref="AA2" authorId="0" shapeId="0" xr:uid="{ADA6D7AB-6D93-4BE2-A210-20365686B7BB}">
      <text>
        <r>
          <rPr>
            <b/>
            <sz val="9"/>
            <color indexed="81"/>
            <rFont val="Tahoma"/>
            <family val="2"/>
          </rPr>
          <t>East Fork Cave Creek Basin #4</t>
        </r>
      </text>
    </comment>
    <comment ref="AB2" authorId="0" shapeId="0" xr:uid="{ECA65A24-467F-4A01-83CA-448146EF7975}">
      <text>
        <r>
          <rPr>
            <b/>
            <sz val="9"/>
            <color indexed="81"/>
            <rFont val="Tahoma"/>
            <family val="2"/>
          </rPr>
          <t>East Fork Cave Creek near 7th Ave.</t>
        </r>
      </text>
    </comment>
    <comment ref="AC2" authorId="0" shapeId="0" xr:uid="{A0229BD3-67FF-48FD-A2D3-B301E6E931A6}">
      <text>
        <r>
          <rPr>
            <b/>
            <sz val="9"/>
            <color indexed="81"/>
            <rFont val="Tahoma"/>
            <family val="2"/>
          </rPr>
          <t>East Fork Cave Creek Basin #3</t>
        </r>
      </text>
    </comment>
    <comment ref="AD2" authorId="0" shapeId="0" xr:uid="{0070C617-E566-4FD9-AD26-C440DD807661}">
      <text>
        <r>
          <rPr>
            <b/>
            <sz val="9"/>
            <color indexed="81"/>
            <rFont val="Tahoma"/>
            <family val="2"/>
          </rPr>
          <t>Paradise Valley Country Club</t>
        </r>
      </text>
    </comment>
    <comment ref="AE2" authorId="0" shapeId="0" xr:uid="{82483831-F27F-4D5B-B950-17147B935B55}">
      <text>
        <r>
          <rPr>
            <b/>
            <sz val="9"/>
            <color indexed="81"/>
            <rFont val="Tahoma"/>
            <family val="2"/>
          </rPr>
          <t>Dreamy Draw Dam</t>
        </r>
      </text>
    </comment>
    <comment ref="AF2" authorId="0" shapeId="0" xr:uid="{4350EDC5-6053-4D23-B27B-98EF28B167CD}">
      <text>
        <r>
          <rPr>
            <b/>
            <sz val="9"/>
            <color indexed="81"/>
            <rFont val="Tahoma"/>
            <family val="2"/>
          </rPr>
          <t>ACDC @ 36th St.</t>
        </r>
      </text>
    </comment>
    <comment ref="AG2" authorId="0" shapeId="0" xr:uid="{B6F9A8D3-B872-4073-B0BC-34C386A6EB8E}">
      <text>
        <r>
          <rPr>
            <b/>
            <sz val="9"/>
            <color indexed="81"/>
            <rFont val="Tahoma"/>
            <family val="2"/>
          </rPr>
          <t>ACDC @ 14th St.</t>
        </r>
      </text>
    </comment>
    <comment ref="AH2" authorId="0" shapeId="0" xr:uid="{3D4345C5-3BAF-481C-88A1-62F34B58E134}">
      <text>
        <r>
          <rPr>
            <b/>
            <sz val="9"/>
            <color indexed="81"/>
            <rFont val="Tahoma"/>
            <family val="2"/>
          </rPr>
          <t>10th St. Wash Basin #1</t>
        </r>
      </text>
    </comment>
    <comment ref="AI2" authorId="0" shapeId="0" xr:uid="{C4AFA057-398A-47A3-B547-E49F3A62C6A0}">
      <text>
        <r>
          <rPr>
            <b/>
            <sz val="9"/>
            <color indexed="81"/>
            <rFont val="Tahoma"/>
            <family val="2"/>
          </rPr>
          <t>ACDC @ 43rd Ave.</t>
        </r>
      </text>
    </comment>
    <comment ref="AJ2" authorId="0" shapeId="0" xr:uid="{31A73296-C2C7-4D85-B980-82F381D98CDE}">
      <text>
        <r>
          <rPr>
            <b/>
            <sz val="9"/>
            <color indexed="81"/>
            <rFont val="Tahoma"/>
            <family val="2"/>
          </rPr>
          <t>Phoenix Basin # 3</t>
        </r>
      </text>
    </comment>
    <comment ref="AK2" authorId="0" shapeId="0" xr:uid="{0FF4E6A1-304E-49E1-A803-A9D23CEF0249}">
      <text>
        <r>
          <rPr>
            <b/>
            <sz val="9"/>
            <color indexed="81"/>
            <rFont val="Tahoma"/>
            <family val="2"/>
          </rPr>
          <t>Cave Creek @ Cactus Rd.</t>
        </r>
      </text>
    </comment>
    <comment ref="AL2" authorId="0" shapeId="0" xr:uid="{82CEF5FA-F863-4C02-80E9-6D4A56FB9894}">
      <text>
        <r>
          <rPr>
            <b/>
            <sz val="9"/>
            <color indexed="81"/>
            <rFont val="Tahoma"/>
            <family val="2"/>
          </rPr>
          <t>ACDC @ Cave Creek</t>
        </r>
      </text>
    </comment>
    <comment ref="AM2" authorId="0" shapeId="0" xr:uid="{204017BD-B1EA-43F0-959C-0329A0EA8310}">
      <text>
        <r>
          <rPr>
            <b/>
            <sz val="9"/>
            <color indexed="81"/>
            <rFont val="Tahoma"/>
            <family val="2"/>
          </rPr>
          <t>Greenway Rd. @ 32nd Ave.</t>
        </r>
      </text>
    </comment>
    <comment ref="AN2" authorId="0" shapeId="0" xr:uid="{11A047CC-C722-4440-960F-2019C1717D60}">
      <text>
        <r>
          <rPr>
            <b/>
            <sz val="9"/>
            <color indexed="81"/>
            <rFont val="Tahoma"/>
            <family val="2"/>
          </rPr>
          <t>Phoenix Basin #7</t>
        </r>
      </text>
    </comment>
    <comment ref="AO2" authorId="0" shapeId="0" xr:uid="{822F2252-8883-455F-A41D-C7F5FCBCD1CE}">
      <text>
        <r>
          <rPr>
            <b/>
            <sz val="9"/>
            <color indexed="81"/>
            <rFont val="Tahoma"/>
            <family val="2"/>
          </rPr>
          <t>Phoenix West Park Dam</t>
        </r>
      </text>
    </comment>
    <comment ref="AP2" authorId="0" shapeId="0" xr:uid="{8C1A5979-CF43-4A07-ACF6-5D5D0E25BD40}">
      <text>
        <r>
          <rPr>
            <b/>
            <sz val="9"/>
            <color indexed="81"/>
            <rFont val="Tahoma"/>
            <family val="2"/>
          </rPr>
          <t>ACDC @ 67th Ave.</t>
        </r>
      </text>
    </comment>
    <comment ref="AQ2" authorId="0" shapeId="0" xr:uid="{42C573E3-1193-4A8F-AA2F-298CCCDDE26F}">
      <text>
        <r>
          <rPr>
            <b/>
            <sz val="9"/>
            <color indexed="81"/>
            <rFont val="Tahoma"/>
            <family val="2"/>
          </rPr>
          <t>Deer Valley Airport</t>
        </r>
      </text>
    </comment>
    <comment ref="AR2" authorId="0" shapeId="0" xr:uid="{0DABF0DF-2059-4B06-BE58-51D621C2CC3D}">
      <text>
        <r>
          <rPr>
            <b/>
            <sz val="9"/>
            <color indexed="81"/>
            <rFont val="Tahoma"/>
            <family val="2"/>
          </rPr>
          <t>El Mirage Drain</t>
        </r>
      </text>
    </comment>
    <comment ref="AS2" authorId="0" shapeId="0" xr:uid="{0DECD557-7263-404B-8006-2E3823614527}">
      <text>
        <r>
          <rPr>
            <b/>
            <sz val="9"/>
            <color indexed="81"/>
            <rFont val="Tahoma"/>
            <family val="2"/>
          </rPr>
          <t>Agua Fria R. @ Grand Ave.</t>
        </r>
      </text>
    </comment>
    <comment ref="AT2" authorId="0" shapeId="0" xr:uid="{33663316-CD44-484E-81CA-1AF103444032}">
      <text>
        <r>
          <rPr>
            <b/>
            <sz val="9"/>
            <color indexed="81"/>
            <rFont val="Tahoma"/>
            <family val="2"/>
          </rPr>
          <t>Lake Pleasant North</t>
        </r>
      </text>
    </comment>
    <comment ref="AU2" authorId="0" shapeId="0" xr:uid="{5CE1F512-A229-4A77-A9AC-903BC750429F}">
      <text>
        <r>
          <rPr>
            <b/>
            <sz val="9"/>
            <color indexed="81"/>
            <rFont val="Tahoma"/>
            <family val="2"/>
          </rPr>
          <t>Garfias Mtn. Ranch</t>
        </r>
      </text>
    </comment>
    <comment ref="AV2" authorId="0" shapeId="0" xr:uid="{A3160977-ABD1-4CA3-B0E5-1D32D70BE7D8}">
      <text>
        <r>
          <rPr>
            <b/>
            <sz val="9"/>
            <color indexed="81"/>
            <rFont val="Tahoma"/>
            <family val="2"/>
          </rPr>
          <t>Columbian Hill</t>
        </r>
      </text>
    </comment>
    <comment ref="AW2" authorId="0" shapeId="0" xr:uid="{26BE5A2C-1FDA-459D-8375-44E1CC129569}">
      <text>
        <r>
          <rPr>
            <b/>
            <sz val="9"/>
            <color indexed="81"/>
            <rFont val="Tahoma"/>
            <family val="2"/>
          </rPr>
          <t>Horsethief Basin</t>
        </r>
      </text>
    </comment>
    <comment ref="AX2" authorId="0" shapeId="0" xr:uid="{969A01E7-29B8-4109-A4EB-F3A192620A1F}">
      <text>
        <r>
          <rPr>
            <b/>
            <sz val="9"/>
            <color indexed="81"/>
            <rFont val="Tahoma"/>
            <family val="2"/>
          </rPr>
          <t>Sunset Point</t>
        </r>
      </text>
    </comment>
    <comment ref="AY2" authorId="0" shapeId="0" xr:uid="{BD12ECE8-8CD3-4FCF-A397-82C92F742F7E}">
      <text>
        <r>
          <rPr>
            <b/>
            <sz val="9"/>
            <color indexed="81"/>
            <rFont val="Tahoma"/>
            <family val="2"/>
          </rPr>
          <t>Horseshoe Ranch</t>
        </r>
      </text>
    </comment>
    <comment ref="AZ2" authorId="0" shapeId="0" xr:uid="{76D8BDC2-7D6E-4468-9630-7BE24E345F43}">
      <text>
        <r>
          <rPr>
            <b/>
            <sz val="9"/>
            <color indexed="81"/>
            <rFont val="Tahoma"/>
            <family val="2"/>
          </rPr>
          <t>Horner Mtn. Ranch</t>
        </r>
      </text>
    </comment>
    <comment ref="BA2" authorId="0" shapeId="0" xr:uid="{ADFA5572-B1C5-42DA-93ED-F8226CDF26CF}">
      <text>
        <r>
          <rPr>
            <b/>
            <sz val="9"/>
            <color indexed="81"/>
            <rFont val="Tahoma"/>
            <family val="2"/>
          </rPr>
          <t>Arizona Hunt Club</t>
        </r>
      </text>
    </comment>
    <comment ref="BB2" authorId="0" shapeId="0" xr:uid="{F08E58F3-2517-4FED-91BE-7DBB6EAAF220}">
      <text>
        <r>
          <rPr>
            <b/>
            <sz val="9"/>
            <color indexed="81"/>
            <rFont val="Tahoma"/>
            <family val="2"/>
          </rPr>
          <t>I-17 @ SR 169</t>
        </r>
      </text>
    </comment>
    <comment ref="BC2" authorId="0" shapeId="0" xr:uid="{3D5B9F23-3076-4DF3-BFB6-387B04B19A80}">
      <text>
        <r>
          <rPr>
            <b/>
            <sz val="9"/>
            <color indexed="81"/>
            <rFont val="Tahoma"/>
            <family val="2"/>
          </rPr>
          <t>Dewey</t>
        </r>
      </text>
    </comment>
    <comment ref="BD2" authorId="0" shapeId="0" xr:uid="{E7248987-5EF5-4B4C-9692-0C9D95BC9FA8}">
      <text>
        <r>
          <rPr>
            <b/>
            <sz val="9"/>
            <color indexed="81"/>
            <rFont val="Tahoma"/>
            <family val="2"/>
          </rPr>
          <t>1-10 @ 355th Ave.</t>
        </r>
      </text>
    </comment>
    <comment ref="BE2" authorId="0" shapeId="0" xr:uid="{84F91FEB-C256-4001-B34C-F023C4ACF07D}">
      <text>
        <r>
          <rPr>
            <b/>
            <sz val="9"/>
            <color indexed="81"/>
            <rFont val="Tahoma"/>
            <family val="2"/>
          </rPr>
          <t>Buckeye Rd. @ SR 85</t>
        </r>
      </text>
    </comment>
    <comment ref="BF2" authorId="0" shapeId="0" xr:uid="{75C0C089-8C79-4794-9114-50FA841D706C}">
      <text>
        <r>
          <rPr>
            <b/>
            <sz val="9"/>
            <color indexed="81"/>
            <rFont val="Tahoma"/>
            <family val="2"/>
          </rPr>
          <t>Desert Mtn. School</t>
        </r>
      </text>
    </comment>
    <comment ref="BG2" authorId="0" shapeId="0" xr:uid="{CEA5401C-7312-45A4-AE86-167E7BA06AFD}">
      <text>
        <r>
          <rPr>
            <b/>
            <sz val="9"/>
            <color indexed="81"/>
            <rFont val="Tahoma"/>
            <family val="2"/>
          </rPr>
          <t>Cave Creek</t>
        </r>
      </text>
    </comment>
    <comment ref="BH2" authorId="0" shapeId="0" xr:uid="{608D9F52-D5C0-4E59-9C9C-E253E07E76E1}">
      <text>
        <r>
          <rPr>
            <b/>
            <sz val="9"/>
            <color indexed="81"/>
            <rFont val="Tahoma"/>
            <family val="2"/>
          </rPr>
          <t>Desert Hills Wash</t>
        </r>
      </text>
    </comment>
    <comment ref="BI2" authorId="0" shapeId="0" xr:uid="{95355F73-EC99-4245-83BE-1C7AADCB3225}">
      <text>
        <r>
          <rPr>
            <b/>
            <sz val="9"/>
            <color indexed="81"/>
            <rFont val="Tahoma"/>
            <family val="2"/>
          </rPr>
          <t>Cave Buttes Dam</t>
        </r>
      </text>
    </comment>
    <comment ref="BJ2" authorId="0" shapeId="0" xr:uid="{DD287388-50AF-4E2B-87D1-25FB684C42B3}">
      <text>
        <r>
          <rPr>
            <b/>
            <sz val="9"/>
            <color indexed="81"/>
            <rFont val="Tahoma"/>
            <family val="2"/>
          </rPr>
          <t>Stagecoach Wash</t>
        </r>
      </text>
    </comment>
    <comment ref="BK2" authorId="0" shapeId="0" xr:uid="{E4A6B345-2DB0-425C-BF14-D56D1D461E3E}">
      <text>
        <r>
          <rPr>
            <b/>
            <sz val="9"/>
            <color indexed="81"/>
            <rFont val="Tahoma"/>
            <family val="2"/>
          </rPr>
          <t>Cave Creek Landfill</t>
        </r>
      </text>
    </comment>
    <comment ref="BL2" authorId="0" shapeId="0" xr:uid="{4E1E3447-3BD4-4CBC-AF27-DA00EA1C21A7}">
      <text>
        <r>
          <rPr>
            <b/>
            <sz val="9"/>
            <color indexed="81"/>
            <rFont val="Tahoma"/>
            <family val="2"/>
          </rPr>
          <t>Cave Cr. @ Spur Cross Rd.</t>
        </r>
      </text>
    </comment>
    <comment ref="BM2" authorId="0" shapeId="0" xr:uid="{F5AB72D7-81B0-4731-8AE3-6CF418FBC2AF}">
      <text>
        <r>
          <rPr>
            <b/>
            <sz val="9"/>
            <color indexed="81"/>
            <rFont val="Tahoma"/>
            <family val="2"/>
          </rPr>
          <t>Carefree Ranch</t>
        </r>
      </text>
    </comment>
    <comment ref="BN2" authorId="0" shapeId="0" xr:uid="{6089CC3D-C02F-4DB4-9666-7997CAAA1F3B}">
      <text>
        <r>
          <rPr>
            <b/>
            <sz val="9"/>
            <color indexed="81"/>
            <rFont val="Tahoma"/>
            <family val="2"/>
          </rPr>
          <t>Seven Springs</t>
        </r>
      </text>
    </comment>
    <comment ref="BO2" authorId="0" shapeId="0" xr:uid="{75CCF84F-1484-4162-AFE5-09C359989AFE}">
      <text>
        <r>
          <rPr>
            <b/>
            <sz val="9"/>
            <color indexed="81"/>
            <rFont val="Tahoma"/>
            <family val="2"/>
          </rPr>
          <t>Seven Springs Wash</t>
        </r>
      </text>
    </comment>
    <comment ref="BP2" authorId="0" shapeId="0" xr:uid="{A1F7262F-80ED-4DA3-8A34-C08E18B9BDF2}">
      <text>
        <r>
          <rPr>
            <b/>
            <sz val="9"/>
            <color indexed="81"/>
            <rFont val="Tahoma"/>
            <family val="2"/>
          </rPr>
          <t>Sugarloaf Mountain</t>
        </r>
      </text>
    </comment>
    <comment ref="BQ2" authorId="0" shapeId="0" xr:uid="{F7DA6EDC-39AB-47C8-AA46-4D328DA268D6}">
      <text>
        <r>
          <rPr>
            <b/>
            <sz val="9"/>
            <color indexed="81"/>
            <rFont val="Tahoma"/>
            <family val="2"/>
          </rPr>
          <t>G &amp; F Woolsey Peak</t>
        </r>
      </text>
    </comment>
    <comment ref="BR2" authorId="0" shapeId="0" xr:uid="{3FFC95B6-A5D7-4626-8200-901B65AAC86D}">
      <text>
        <r>
          <rPr>
            <b/>
            <sz val="9"/>
            <color indexed="81"/>
            <rFont val="Tahoma"/>
            <family val="2"/>
          </rPr>
          <t>Eagle Eye Rd. @ CAP</t>
        </r>
      </text>
    </comment>
    <comment ref="BS2" authorId="0" shapeId="0" xr:uid="{5C28927F-4F03-4650-A3BC-6CB79299AC51}">
      <text>
        <r>
          <rPr>
            <b/>
            <sz val="9"/>
            <color indexed="81"/>
            <rFont val="Tahoma"/>
            <family val="2"/>
          </rPr>
          <t>Cruff Wash</t>
        </r>
      </text>
    </comment>
    <comment ref="BT2" authorId="0" shapeId="0" xr:uid="{3ABE1593-0E8F-438F-B7A6-AFFB1EA5B3C1}">
      <text>
        <r>
          <rPr>
            <b/>
            <sz val="9"/>
            <color indexed="81"/>
            <rFont val="Tahoma"/>
            <family val="2"/>
          </rPr>
          <t>Buckeye Rd. @ 547th Ave.</t>
        </r>
      </text>
    </comment>
    <comment ref="BU2" authorId="0" shapeId="0" xr:uid="{454BA224-E67E-4A42-A069-CDE935B041F0}">
      <text>
        <r>
          <rPr>
            <b/>
            <sz val="9"/>
            <color indexed="81"/>
            <rFont val="Tahoma"/>
            <family val="2"/>
          </rPr>
          <t>Baseline Rd. @ 547th Ave.</t>
        </r>
      </text>
    </comment>
    <comment ref="BV2" authorId="0" shapeId="0" xr:uid="{995FD76C-8C20-49D2-9D82-4042B1A5950A}">
      <text>
        <r>
          <rPr>
            <b/>
            <sz val="9"/>
            <color indexed="81"/>
            <rFont val="Tahoma"/>
            <family val="2"/>
          </rPr>
          <t>Webb Mountain</t>
        </r>
      </text>
    </comment>
    <comment ref="BW2" authorId="0" shapeId="0" xr:uid="{2243E864-1A39-4676-BD6E-7B870536FC54}">
      <text>
        <r>
          <rPr>
            <b/>
            <sz val="9"/>
            <color indexed="81"/>
            <rFont val="Tahoma"/>
            <family val="2"/>
          </rPr>
          <t>Centennial Railroad</t>
        </r>
      </text>
    </comment>
    <comment ref="BX2" authorId="0" shapeId="0" xr:uid="{D2B56578-CEFA-45CC-9979-815D8722E51C}">
      <text>
        <r>
          <rPr>
            <b/>
            <sz val="9"/>
            <color indexed="81"/>
            <rFont val="Tahoma"/>
            <family val="2"/>
          </rPr>
          <t>Delaney Wash</t>
        </r>
      </text>
    </comment>
    <comment ref="BY2" authorId="0" shapeId="0" xr:uid="{3E4E0BDE-B0BE-4BA3-A32C-FC446C01448F}">
      <text>
        <r>
          <rPr>
            <b/>
            <sz val="9"/>
            <color indexed="81"/>
            <rFont val="Tahoma"/>
            <family val="2"/>
          </rPr>
          <t>Saddleback FRS</t>
        </r>
      </text>
    </comment>
    <comment ref="BZ2" authorId="0" shapeId="0" xr:uid="{20075D09-9872-405F-B60B-13C72F78EBA5}">
      <text>
        <r>
          <rPr>
            <b/>
            <sz val="9"/>
            <color indexed="81"/>
            <rFont val="Tahoma"/>
            <family val="2"/>
          </rPr>
          <t>Winters Wash</t>
        </r>
      </text>
    </comment>
    <comment ref="CA2" authorId="0" shapeId="0" xr:uid="{48EF620E-994A-45CD-B1D1-D1AA1A6716FE}">
      <text>
        <r>
          <rPr>
            <b/>
            <sz val="9"/>
            <color indexed="81"/>
            <rFont val="Tahoma"/>
            <family val="2"/>
          </rPr>
          <t>Centennial Levee</t>
        </r>
      </text>
    </comment>
    <comment ref="CB2" authorId="0" shapeId="0" xr:uid="{743E8115-E5B8-4F8B-8B97-1067C088ECBF}">
      <text>
        <r>
          <rPr>
            <b/>
            <sz val="9"/>
            <color indexed="81"/>
            <rFont val="Tahoma"/>
            <family val="2"/>
          </rPr>
          <t>Harquhala FRS</t>
        </r>
      </text>
    </comment>
    <comment ref="CC2" authorId="0" shapeId="0" xr:uid="{359C26CC-FA47-48F6-AFC0-EC9206AFA8E0}">
      <text>
        <r>
          <rPr>
            <b/>
            <sz val="9"/>
            <color indexed="81"/>
            <rFont val="Tahoma"/>
            <family val="2"/>
          </rPr>
          <t>Upper Tiger Wash</t>
        </r>
      </text>
    </comment>
    <comment ref="CD2" authorId="0" shapeId="0" xr:uid="{8DB1DCF8-165B-4CD1-8FDD-7B6188611D56}">
      <text>
        <r>
          <rPr>
            <b/>
            <sz val="9"/>
            <color indexed="81"/>
            <rFont val="Tahoma"/>
            <family val="2"/>
          </rPr>
          <t>Four Mile Wash</t>
        </r>
      </text>
    </comment>
    <comment ref="CE2" authorId="0" shapeId="0" xr:uid="{06E60961-2D64-43D8-AB01-17EA55514425}">
      <text>
        <r>
          <rPr>
            <b/>
            <sz val="9"/>
            <color indexed="81"/>
            <rFont val="Tahoma"/>
            <family val="2"/>
          </rPr>
          <t>Tiger Wash Fan</t>
        </r>
      </text>
    </comment>
    <comment ref="CF2" authorId="0" shapeId="0" xr:uid="{51090F46-724B-49F1-BD63-EDDEFA40081C}">
      <text>
        <r>
          <rPr>
            <b/>
            <sz val="9"/>
            <color indexed="81"/>
            <rFont val="Tahoma"/>
            <family val="2"/>
          </rPr>
          <t>Tiger Wash</t>
        </r>
      </text>
    </comment>
    <comment ref="CG2" authorId="0" shapeId="0" xr:uid="{27A56D7E-997B-423A-9E53-907AD2E24658}">
      <text>
        <r>
          <rPr>
            <b/>
            <sz val="9"/>
            <color indexed="81"/>
            <rFont val="Tahoma"/>
            <family val="2"/>
          </rPr>
          <t>Gillespie Dam</t>
        </r>
      </text>
    </comment>
    <comment ref="CH2" authorId="0" shapeId="0" xr:uid="{A76C0AE4-1F91-4717-91B4-950547CFBB2E}">
      <text>
        <r>
          <rPr>
            <b/>
            <sz val="9"/>
            <color indexed="81"/>
            <rFont val="Tahoma"/>
            <family val="2"/>
          </rPr>
          <t>Centennial Wash @ Wenden</t>
        </r>
      </text>
    </comment>
    <comment ref="CI2" authorId="0" shapeId="0" xr:uid="{64A6EBE9-2CC5-411B-8E4A-81ADE6AB36D0}">
      <text>
        <r>
          <rPr>
            <b/>
            <sz val="9"/>
            <color indexed="81"/>
            <rFont val="Tahoma"/>
            <family val="2"/>
          </rPr>
          <t>Upper Grass Wash</t>
        </r>
      </text>
    </comment>
    <comment ref="CJ2" authorId="0" shapeId="0" xr:uid="{74A33B11-0C8C-4B60-8EFE-C8132C78AADC}">
      <text>
        <r>
          <rPr>
            <b/>
            <sz val="9"/>
            <color indexed="81"/>
            <rFont val="Tahoma"/>
            <family val="2"/>
          </rPr>
          <t>Narrows Damsite</t>
        </r>
      </text>
    </comment>
    <comment ref="CK2" authorId="0" shapeId="0" xr:uid="{EB3E650A-281A-4F8D-8292-5BBFCC5F220B}">
      <text>
        <r>
          <rPr>
            <b/>
            <sz val="9"/>
            <color indexed="81"/>
            <rFont val="Tahoma"/>
            <family val="2"/>
          </rPr>
          <t>Aguila VFD</t>
        </r>
      </text>
    </comment>
    <comment ref="CL2" authorId="0" shapeId="0" xr:uid="{48222B34-347E-4E5D-88CA-586C5AD74909}">
      <text>
        <r>
          <rPr>
            <b/>
            <sz val="9"/>
            <color indexed="81"/>
            <rFont val="Tahoma"/>
            <family val="2"/>
          </rPr>
          <t>Outlaw Hill</t>
        </r>
      </text>
    </comment>
    <comment ref="CM2" authorId="0" shapeId="0" xr:uid="{8F52D00E-DAFE-4595-8DE0-79C1F734E296}">
      <text>
        <r>
          <rPr>
            <b/>
            <sz val="9"/>
            <color indexed="81"/>
            <rFont val="Tahoma"/>
            <family val="2"/>
          </rPr>
          <t>Gladden</t>
        </r>
      </text>
    </comment>
    <comment ref="CN2" authorId="0" shapeId="0" xr:uid="{8536E9EA-4DB7-42ED-846D-B830F56BADB0}">
      <text>
        <r>
          <rPr>
            <b/>
            <sz val="9"/>
            <color indexed="81"/>
            <rFont val="Tahoma"/>
            <family val="2"/>
          </rPr>
          <t>Centennial Wash near Aguila</t>
        </r>
      </text>
    </comment>
    <comment ref="CO2" authorId="0" shapeId="0" xr:uid="{D90C6297-636E-4D67-9F27-61F373830721}">
      <text>
        <r>
          <rPr>
            <b/>
            <sz val="9"/>
            <color indexed="81"/>
            <rFont val="Tahoma"/>
            <family val="2"/>
          </rPr>
          <t>Centennial Wash</t>
        </r>
      </text>
    </comment>
    <comment ref="CP2" authorId="0" shapeId="0" xr:uid="{7D1DA47B-E9BE-4032-B8B9-FA7CEAEB55B4}">
      <text>
        <r>
          <rPr>
            <b/>
            <sz val="9"/>
            <color indexed="81"/>
            <rFont val="Tahoma"/>
            <family val="2"/>
          </rPr>
          <t>Smith Peak
The "oldest" rain station.</t>
        </r>
      </text>
    </comment>
    <comment ref="CQ2" authorId="0" shapeId="0" xr:uid="{16438938-84D5-47E0-B416-A3B5ED15E353}">
      <text>
        <r>
          <rPr>
            <b/>
            <sz val="9"/>
            <color indexed="81"/>
            <rFont val="Tahoma"/>
            <family val="2"/>
          </rPr>
          <t>Centennial Divide</t>
        </r>
      </text>
    </comment>
    <comment ref="CR2" authorId="0" shapeId="0" xr:uid="{D2B6A40A-8199-4D10-9CC8-A95378E2C999}">
      <text>
        <r>
          <rPr>
            <b/>
            <sz val="9"/>
            <color indexed="81"/>
            <rFont val="Tahoma"/>
            <family val="2"/>
          </rPr>
          <t>Ritter Dam</t>
        </r>
      </text>
    </comment>
    <comment ref="CS2" authorId="0" shapeId="0" xr:uid="{020AC6D4-06B4-4BE9-963C-0A6E9AB3D14E}">
      <text>
        <r>
          <rPr>
            <b/>
            <sz val="9"/>
            <color indexed="81"/>
            <rFont val="Tahoma"/>
            <family val="2"/>
          </rPr>
          <t>Wood Tank</t>
        </r>
      </text>
    </comment>
    <comment ref="CT2" authorId="0" shapeId="0" xr:uid="{1D4DFBFD-447E-4C89-8D8B-72A55EA496A8}">
      <text>
        <r>
          <rPr>
            <b/>
            <sz val="9"/>
            <color indexed="81"/>
            <rFont val="Tahoma"/>
            <family val="2"/>
          </rPr>
          <t>Joshua Tree</t>
        </r>
      </text>
    </comment>
    <comment ref="CU2" authorId="0" shapeId="0" xr:uid="{551960D6-6EB6-434B-B06C-BB535CE2B868}">
      <text>
        <r>
          <rPr>
            <b/>
            <sz val="9"/>
            <color indexed="81"/>
            <rFont val="Tahoma"/>
            <family val="2"/>
          </rPr>
          <t>Kleinman Park</t>
        </r>
      </text>
    </comment>
    <comment ref="CV2" authorId="0" shapeId="0" xr:uid="{A499B61C-FB01-4A64-B91A-338B49850A1B}">
      <text>
        <r>
          <rPr>
            <b/>
            <sz val="9"/>
            <color indexed="81"/>
            <rFont val="Tahoma"/>
            <family val="2"/>
          </rPr>
          <t>Fitch Park</t>
        </r>
      </text>
    </comment>
    <comment ref="CW2" authorId="0" shapeId="0" xr:uid="{985D1162-99A2-4608-9750-7EAB6FC160CF}">
      <text>
        <r>
          <rPr>
            <b/>
            <sz val="9"/>
            <color indexed="81"/>
            <rFont val="Tahoma"/>
            <family val="2"/>
          </rPr>
          <t>Mountain View Park</t>
        </r>
      </text>
    </comment>
    <comment ref="CX2" authorId="0" shapeId="0" xr:uid="{B38A779D-D0B8-4158-9F6B-A2E0B65F33AC}">
      <text>
        <r>
          <rPr>
            <b/>
            <sz val="9"/>
            <color indexed="81"/>
            <rFont val="Tahoma"/>
            <family val="2"/>
          </rPr>
          <t>Price Drain @ Loop 202</t>
        </r>
      </text>
    </comment>
    <comment ref="CY2" authorId="0" shapeId="0" xr:uid="{B662F85B-0D8B-435E-9F59-4B23BDCA8019}">
      <text>
        <r>
          <rPr>
            <b/>
            <sz val="9"/>
            <color indexed="81"/>
            <rFont val="Tahoma"/>
            <family val="2"/>
          </rPr>
          <t>Carriage Lane Park</t>
        </r>
      </text>
    </comment>
    <comment ref="CZ2" authorId="0" shapeId="0" xr:uid="{80C1879E-F5FB-4A49-B7C1-A2BF37D87639}">
      <text>
        <r>
          <rPr>
            <b/>
            <sz val="9"/>
            <color indexed="81"/>
            <rFont val="Tahoma"/>
            <family val="2"/>
          </rPr>
          <t>Chandler Blvd. @ Arizona Ave.</t>
        </r>
      </text>
    </comment>
    <comment ref="DA2" authorId="0" shapeId="0" xr:uid="{3701FC8B-30F3-4BDC-8ACC-FFCF7C453479}">
      <text>
        <r>
          <rPr>
            <b/>
            <sz val="9"/>
            <color indexed="81"/>
            <rFont val="Tahoma"/>
            <family val="2"/>
          </rPr>
          <t>Mesa Tower</t>
        </r>
      </text>
    </comment>
    <comment ref="DB2" authorId="0" shapeId="0" xr:uid="{990654D6-3E3E-4D5F-895B-450C43E0E6F6}">
      <text>
        <r>
          <rPr>
            <b/>
            <sz val="9"/>
            <color indexed="81"/>
            <rFont val="Tahoma"/>
            <family val="2"/>
          </rPr>
          <t>Freestone Basin</t>
        </r>
      </text>
    </comment>
    <comment ref="DC2" authorId="0" shapeId="0" xr:uid="{3A9A1D4C-0505-4502-AC49-0ABD9CE467E5}">
      <text>
        <r>
          <rPr>
            <b/>
            <sz val="9"/>
            <color indexed="81"/>
            <rFont val="Tahoma"/>
            <family val="2"/>
          </rPr>
          <t>Crossroads Park</t>
        </r>
      </text>
    </comment>
    <comment ref="DD2" authorId="0" shapeId="0" xr:uid="{B8380FAC-9622-4690-9B07-01BCA146ABD2}">
      <text>
        <r>
          <rPr>
            <b/>
            <sz val="9"/>
            <color indexed="81"/>
            <rFont val="Tahoma"/>
            <family val="2"/>
          </rPr>
          <t>McDowell Rd. @ Hawes Rd.</t>
        </r>
      </text>
    </comment>
    <comment ref="DE2" authorId="0" shapeId="0" xr:uid="{CED28508-BC92-41CB-A6E9-7DDB025C0913}">
      <text>
        <r>
          <rPr>
            <b/>
            <sz val="9"/>
            <color indexed="81"/>
            <rFont val="Tahoma"/>
            <family val="2"/>
          </rPr>
          <t>McDowell Rd. @ Meridian Rd.</t>
        </r>
      </text>
    </comment>
    <comment ref="DF2" authorId="0" shapeId="0" xr:uid="{86EE2E2A-4D2F-4E5D-A1F2-A2A44A0C2463}">
      <text>
        <r>
          <rPr>
            <b/>
            <sz val="9"/>
            <color indexed="81"/>
            <rFont val="Tahoma"/>
            <family val="2"/>
          </rPr>
          <t>Falcon Field</t>
        </r>
      </text>
    </comment>
    <comment ref="DG2" authorId="0" shapeId="0" xr:uid="{23209102-84D8-4EEE-80AD-F8ADAFDDB79B}">
      <text>
        <r>
          <rPr>
            <b/>
            <sz val="9"/>
            <color indexed="81"/>
            <rFont val="Tahoma"/>
            <family val="2"/>
          </rPr>
          <t>EMF @ Broadway Rd.</t>
        </r>
      </text>
    </comment>
    <comment ref="DH2" authorId="0" shapeId="0" xr:uid="{C3B50E86-1A07-4EAB-96CA-38AB435932E6}">
      <text>
        <r>
          <rPr>
            <b/>
            <sz val="9"/>
            <color indexed="81"/>
            <rFont val="Tahoma"/>
            <family val="2"/>
          </rPr>
          <t>Williams Field Rd.</t>
        </r>
      </text>
    </comment>
    <comment ref="DI2" authorId="0" shapeId="0" xr:uid="{C78CEA90-6526-40EF-AEA4-53CB0A1BA376}">
      <text>
        <r>
          <rPr>
            <b/>
            <sz val="9"/>
            <color indexed="81"/>
            <rFont val="Tahoma"/>
            <family val="2"/>
          </rPr>
          <t>EMF @ Queen Creek Rd.</t>
        </r>
      </text>
    </comment>
    <comment ref="DJ2" authorId="0" shapeId="0" xr:uid="{23297502-7ECD-4E0A-A5B7-E9C18EAEC72B}">
      <text>
        <r>
          <rPr>
            <b/>
            <sz val="9"/>
            <color indexed="81"/>
            <rFont val="Tahoma"/>
            <family val="2"/>
          </rPr>
          <t>Elliot Rd. @ Hawes Rd.</t>
        </r>
      </text>
    </comment>
    <comment ref="DK2" authorId="0" shapeId="0" xr:uid="{FF9CAF1F-CEC2-46D7-8B38-63568A892782}">
      <text>
        <r>
          <rPr>
            <b/>
            <sz val="9"/>
            <color indexed="81"/>
            <rFont val="Tahoma"/>
            <family val="2"/>
          </rPr>
          <t>EMF @ Arizona Ave.</t>
        </r>
      </text>
    </comment>
    <comment ref="DL2" authorId="0" shapeId="0" xr:uid="{8570520A-E1ED-462B-B1BD-417D25C9B769}">
      <text>
        <r>
          <rPr>
            <b/>
            <sz val="9"/>
            <color indexed="81"/>
            <rFont val="Tahoma"/>
            <family val="2"/>
          </rPr>
          <t>Guadalupe Channel</t>
        </r>
      </text>
    </comment>
    <comment ref="DM2" authorId="0" shapeId="0" xr:uid="{925555FE-6D3D-459B-8829-0186CAE5085B}">
      <text>
        <r>
          <rPr>
            <b/>
            <sz val="9"/>
            <color indexed="81"/>
            <rFont val="Tahoma"/>
            <family val="2"/>
          </rPr>
          <t>Queen Creek Rd.</t>
        </r>
      </text>
    </comment>
    <comment ref="DN2" authorId="0" shapeId="0" xr:uid="{3CBC637F-AD2B-47CF-A55F-B67057F6CA65}">
      <text>
        <r>
          <rPr>
            <b/>
            <sz val="9"/>
            <color indexed="81"/>
            <rFont val="Tahoma"/>
            <family val="2"/>
          </rPr>
          <t>Sonoqui Wash near Hawes Rd.</t>
        </r>
      </text>
    </comment>
    <comment ref="DO2" authorId="0" shapeId="0" xr:uid="{BB03D250-3205-41EC-8CD6-D86BE27004DE}">
      <text>
        <r>
          <rPr>
            <b/>
            <sz val="9"/>
            <color indexed="81"/>
            <rFont val="Tahoma"/>
            <family val="2"/>
          </rPr>
          <t>Apache Trail</t>
        </r>
      </text>
    </comment>
    <comment ref="DP2" authorId="0" shapeId="0" xr:uid="{DABBA121-C579-4D10-9243-64CC651447F9}">
      <text>
        <r>
          <rPr>
            <b/>
            <sz val="9"/>
            <color indexed="81"/>
            <rFont val="Tahoma"/>
            <family val="2"/>
          </rPr>
          <t>Vineyard FRS</t>
        </r>
      </text>
    </comment>
    <comment ref="DQ2" authorId="0" shapeId="0" xr:uid="{FFA8BC80-F9D6-498D-909B-567C8C51E75F}">
      <text>
        <r>
          <rPr>
            <b/>
            <sz val="9"/>
            <color indexed="81"/>
            <rFont val="Tahoma"/>
            <family val="2"/>
          </rPr>
          <t>Rittenhouse FRS</t>
        </r>
      </text>
    </comment>
    <comment ref="DR2" authorId="0" shapeId="0" xr:uid="{6A13C0E9-44E8-4C8E-816D-7282E1C029E0}">
      <text>
        <r>
          <rPr>
            <b/>
            <sz val="9"/>
            <color indexed="81"/>
            <rFont val="Tahoma"/>
            <family val="2"/>
          </rPr>
          <t>Powerline Floodway</t>
        </r>
      </text>
    </comment>
    <comment ref="DS2" authorId="0" shapeId="0" xr:uid="{2D062B1A-BBC0-4DF3-91ED-CB47C38B2A10}">
      <text>
        <r>
          <rPr>
            <b/>
            <sz val="9"/>
            <color indexed="81"/>
            <rFont val="Tahoma"/>
            <family val="2"/>
          </rPr>
          <t>Queen Creek @ Rittenhouse Rd.</t>
        </r>
      </text>
    </comment>
    <comment ref="DT2" authorId="0" shapeId="0" xr:uid="{56212DC3-8092-417A-ADB4-7B97EE7D7142}">
      <text>
        <r>
          <rPr>
            <b/>
            <sz val="9"/>
            <color indexed="81"/>
            <rFont val="Tahoma"/>
            <family val="2"/>
          </rPr>
          <t>Queen Creek @ CAP</t>
        </r>
      </text>
    </comment>
    <comment ref="DU2" authorId="0" shapeId="0" xr:uid="{98859256-8471-40F0-9B1E-209597EBE3B9}">
      <text>
        <r>
          <rPr>
            <b/>
            <sz val="9"/>
            <color indexed="81"/>
            <rFont val="Tahoma"/>
            <family val="2"/>
          </rPr>
          <t>Wolverine Pass</t>
        </r>
      </text>
    </comment>
    <comment ref="DV2" authorId="0" shapeId="0" xr:uid="{FBBF52E2-62C6-4413-B238-BE1A81D3B43A}">
      <text>
        <r>
          <rPr>
            <b/>
            <sz val="9"/>
            <color indexed="81"/>
            <rFont val="Tahoma"/>
            <family val="2"/>
          </rPr>
          <t>Florence Junction</t>
        </r>
      </text>
    </comment>
    <comment ref="DW2" authorId="0" shapeId="0" xr:uid="{61951569-2C45-4AD1-BFA2-16B4FAA4C370}">
      <text>
        <r>
          <rPr>
            <b/>
            <sz val="9"/>
            <color indexed="81"/>
            <rFont val="Tahoma"/>
            <family val="2"/>
          </rPr>
          <t>Bulldog Canyon</t>
        </r>
      </text>
    </comment>
    <comment ref="DX2" authorId="0" shapeId="0" xr:uid="{2D77CC13-888A-4421-A57D-6EA3C8454E3F}">
      <text>
        <r>
          <rPr>
            <b/>
            <sz val="9"/>
            <color indexed="81"/>
            <rFont val="Tahoma"/>
            <family val="2"/>
          </rPr>
          <t>Kings Ranch</t>
        </r>
      </text>
    </comment>
    <comment ref="DY2" authorId="0" shapeId="0" xr:uid="{FEF44B3D-FE29-4B1B-9FAB-B3FCA6C998BE}">
      <text>
        <r>
          <rPr>
            <b/>
            <sz val="9"/>
            <color indexed="81"/>
            <rFont val="Tahoma"/>
            <family val="2"/>
          </rPr>
          <t>Salt River Landfill</t>
        </r>
      </text>
    </comment>
    <comment ref="DZ2" authorId="0" shapeId="0" xr:uid="{A0C8C66F-D834-4F92-ADC0-4BC202E3A88E}">
      <text>
        <r>
          <rPr>
            <b/>
            <sz val="9"/>
            <color indexed="81"/>
            <rFont val="Tahoma"/>
            <family val="2"/>
          </rPr>
          <t>Sand Tank Wash @ I-8</t>
        </r>
      </text>
    </comment>
    <comment ref="EA2" authorId="0" shapeId="0" xr:uid="{201969A4-EB38-4C48-A991-BBAEC967CF06}">
      <text>
        <r>
          <rPr>
            <b/>
            <sz val="9"/>
            <color indexed="81"/>
            <rFont val="Tahoma"/>
            <family val="2"/>
          </rPr>
          <t>Sand Tank Wash</t>
        </r>
      </text>
    </comment>
    <comment ref="EB2" authorId="0" shapeId="0" xr:uid="{1BA9D18C-730D-4C6F-9314-588BF86B2A6E}">
      <text>
        <r>
          <rPr>
            <b/>
            <sz val="9"/>
            <color indexed="81"/>
            <rFont val="Tahoma"/>
            <family val="2"/>
          </rPr>
          <t>Bender Wash</t>
        </r>
      </text>
    </comment>
    <comment ref="EC2" authorId="0" shapeId="0" xr:uid="{95661B50-23BA-4FA6-83FE-5ECCC58834D0}">
      <text>
        <r>
          <rPr>
            <b/>
            <sz val="9"/>
            <color indexed="81"/>
            <rFont val="Tahoma"/>
            <family val="2"/>
          </rPr>
          <t>Mt. Oatman</t>
        </r>
      </text>
    </comment>
    <comment ref="ED2" authorId="0" shapeId="0" xr:uid="{99AECFEE-878C-4405-BAA8-CB34800DD236}">
      <text>
        <r>
          <rPr>
            <b/>
            <sz val="9"/>
            <color indexed="81"/>
            <rFont val="Tahoma"/>
            <family val="2"/>
          </rPr>
          <t>Columbus Wash</t>
        </r>
      </text>
    </comment>
    <comment ref="EE2" authorId="0" shapeId="0" xr:uid="{FFC0662E-2067-4A0F-AEEF-78C76AA82931}">
      <text>
        <r>
          <rPr>
            <b/>
            <sz val="9"/>
            <color indexed="81"/>
            <rFont val="Tahoma"/>
            <family val="2"/>
          </rPr>
          <t>Copper Wash</t>
        </r>
      </text>
    </comment>
    <comment ref="EF2" authorId="0" shapeId="0" xr:uid="{205C6381-CFB4-4961-9056-F0A54C0BBB1E}">
      <text>
        <r>
          <rPr>
            <b/>
            <sz val="9"/>
            <color indexed="81"/>
            <rFont val="Tahoma"/>
            <family val="2"/>
          </rPr>
          <t>4th of July Wash</t>
        </r>
      </text>
    </comment>
    <comment ref="EG2" authorId="0" shapeId="0" xr:uid="{39608BCB-35CA-4924-95F8-06340B8C923F}">
      <text>
        <r>
          <rPr>
            <b/>
            <sz val="9"/>
            <color indexed="81"/>
            <rFont val="Tahoma"/>
            <family val="2"/>
          </rPr>
          <t>Gila Bend Mountains</t>
        </r>
      </text>
    </comment>
    <comment ref="EH2" authorId="0" shapeId="0" xr:uid="{00F139DE-BDF5-451B-980D-15745D82A4A1}">
      <text>
        <r>
          <rPr>
            <b/>
            <sz val="9"/>
            <color indexed="81"/>
            <rFont val="Tahoma"/>
            <family val="2"/>
          </rPr>
          <t>Gila River @ Maricopa Rd.</t>
        </r>
      </text>
    </comment>
    <comment ref="EI2" authorId="0" shapeId="0" xr:uid="{CB8E7ABC-2E5B-4227-8D84-EAFB8A5EE1A5}">
      <text>
        <r>
          <rPr>
            <b/>
            <sz val="9"/>
            <color indexed="81"/>
            <rFont val="Tahoma"/>
            <family val="2"/>
          </rPr>
          <t>Gila River @ Olberg</t>
        </r>
      </text>
    </comment>
    <comment ref="EJ2" authorId="0" shapeId="0" xr:uid="{3099A198-B399-47A7-8270-0BEC1D956F71}">
      <text>
        <r>
          <rPr>
            <b/>
            <sz val="9"/>
            <color indexed="81"/>
            <rFont val="Tahoma"/>
            <family val="2"/>
          </rPr>
          <t>Magma FRS</t>
        </r>
      </text>
    </comment>
    <comment ref="EK2" authorId="0" shapeId="0" xr:uid="{36FC0B4D-05DF-441F-B345-58F459D868C1}">
      <text>
        <r>
          <rPr>
            <b/>
            <sz val="9"/>
            <color indexed="81"/>
            <rFont val="Tahoma"/>
            <family val="2"/>
          </rPr>
          <t>Gila Bend Landfill</t>
        </r>
      </text>
    </comment>
    <comment ref="EL2" authorId="0" shapeId="0" xr:uid="{71B1A552-FB75-43B4-A4E3-5EBE62D5B57C}">
      <text>
        <r>
          <rPr>
            <b/>
            <sz val="9"/>
            <color indexed="81"/>
            <rFont val="Tahoma"/>
            <family val="2"/>
          </rPr>
          <t>Rainbow Wash</t>
        </r>
      </text>
    </comment>
    <comment ref="EM2" authorId="0" shapeId="0" xr:uid="{2604C463-7FE1-4BCB-B5DA-E799786C6FAB}">
      <text>
        <r>
          <rPr>
            <b/>
            <sz val="9"/>
            <color indexed="81"/>
            <rFont val="Tahoma"/>
            <family val="2"/>
          </rPr>
          <t>Maricopa Mountains</t>
        </r>
      </text>
    </comment>
    <comment ref="EN2" authorId="0" shapeId="0" xr:uid="{0FCEBBDC-B87A-46A1-9787-E8AF9A8ED149}">
      <text>
        <r>
          <rPr>
            <b/>
            <sz val="9"/>
            <color indexed="81"/>
            <rFont val="Tahoma"/>
            <family val="2"/>
          </rPr>
          <t>Dead Horse Wash</t>
        </r>
      </text>
    </comment>
    <comment ref="EO2" authorId="0" shapeId="0" xr:uid="{6B576098-EEC4-4A4E-BDF2-46478A76BF1D}">
      <text>
        <r>
          <rPr>
            <b/>
            <sz val="9"/>
            <color indexed="81"/>
            <rFont val="Tahoma"/>
            <family val="2"/>
          </rPr>
          <t>Buckeye FRS #1</t>
        </r>
      </text>
    </comment>
    <comment ref="EP2" authorId="0" shapeId="0" xr:uid="{84013A4A-6D03-43ED-B506-88FBC009D989}">
      <text>
        <r>
          <rPr>
            <b/>
            <sz val="9"/>
            <color indexed="81"/>
            <rFont val="Tahoma"/>
            <family val="2"/>
          </rPr>
          <t>Buckeye FRS #2</t>
        </r>
      </text>
    </comment>
    <comment ref="EQ2" authorId="0" shapeId="0" xr:uid="{E075D146-9DC7-48E3-851C-82FAAD6FFFFC}">
      <text>
        <r>
          <rPr>
            <b/>
            <sz val="9"/>
            <color indexed="81"/>
            <rFont val="Tahoma"/>
            <family val="2"/>
          </rPr>
          <t>Hassayampa Landfill</t>
        </r>
      </text>
    </comment>
    <comment ref="ER2" authorId="0" shapeId="0" xr:uid="{F31BC50C-22B4-4E8F-AC70-C53D463573A3}">
      <text>
        <r>
          <rPr>
            <b/>
            <sz val="9"/>
            <color indexed="81"/>
            <rFont val="Tahoma"/>
            <family val="2"/>
          </rPr>
          <t>Jackrabbit Wash</t>
        </r>
      </text>
    </comment>
    <comment ref="ES2" authorId="0" shapeId="0" xr:uid="{9FFFD913-40EE-4394-89EA-7913AA4C92D8}">
      <text>
        <r>
          <rPr>
            <b/>
            <sz val="9"/>
            <color indexed="81"/>
            <rFont val="Tahoma"/>
            <family val="2"/>
          </rPr>
          <t>Morristown</t>
        </r>
      </text>
    </comment>
    <comment ref="ET2" authorId="0" shapeId="0" xr:uid="{C488BCD7-65D7-4AB3-8501-63BDCAB27593}">
      <text>
        <r>
          <rPr>
            <b/>
            <sz val="9"/>
            <color indexed="81"/>
            <rFont val="Tahoma"/>
            <family val="2"/>
          </rPr>
          <t>Hassayampa R. @ US 60</t>
        </r>
      </text>
    </comment>
    <comment ref="EU2" authorId="0" shapeId="0" xr:uid="{E4B8009C-4B95-4C26-B045-2907E4DD88B0}">
      <text>
        <r>
          <rPr>
            <b/>
            <sz val="9"/>
            <color indexed="81"/>
            <rFont val="Tahoma"/>
            <family val="2"/>
          </rPr>
          <t>Sunset FRS</t>
        </r>
      </text>
    </comment>
    <comment ref="EV2" authorId="0" shapeId="0" xr:uid="{15FBD4EA-4864-4744-A472-754640CAD7BE}">
      <text>
        <r>
          <rPr>
            <b/>
            <sz val="9"/>
            <color indexed="81"/>
            <rFont val="Tahoma"/>
            <family val="2"/>
          </rPr>
          <t>Belmont Mountains</t>
        </r>
      </text>
    </comment>
    <comment ref="EW2" authorId="0" shapeId="0" xr:uid="{FED9401B-D8DC-4B2A-896F-44F3FD3F795A}">
      <text>
        <r>
          <rPr>
            <b/>
            <sz val="9"/>
            <color indexed="81"/>
            <rFont val="Tahoma"/>
            <family val="2"/>
          </rPr>
          <t>Sunnycove FRS</t>
        </r>
      </text>
    </comment>
    <comment ref="EX2" authorId="0" shapeId="0" xr:uid="{C2BFDE12-8759-4D4B-B164-4DBF328A3410}">
      <text>
        <r>
          <rPr>
            <b/>
            <sz val="9"/>
            <color indexed="81"/>
            <rFont val="Tahoma"/>
            <family val="2"/>
          </rPr>
          <t>Twin Peaks</t>
        </r>
      </text>
    </comment>
    <comment ref="EY2" authorId="0" shapeId="0" xr:uid="{4CAA0515-FED8-4424-B469-DC95EA9077FA}">
      <text>
        <r>
          <rPr>
            <b/>
            <sz val="9"/>
            <color indexed="81"/>
            <rFont val="Tahoma"/>
            <family val="2"/>
          </rPr>
          <t>Vulture Mine Rd.</t>
        </r>
      </text>
    </comment>
    <comment ref="EZ2" authorId="0" shapeId="0" xr:uid="{1D783CC1-A900-4E2D-8C7D-77E73DFD3299}">
      <text>
        <r>
          <rPr>
            <b/>
            <sz val="9"/>
            <color indexed="81"/>
            <rFont val="Tahoma"/>
            <family val="2"/>
          </rPr>
          <t>Box Wash</t>
        </r>
      </text>
    </comment>
    <comment ref="FA2" authorId="0" shapeId="0" xr:uid="{841B906D-2CF2-481A-8955-DC631567C1EA}">
      <text>
        <r>
          <rPr>
            <b/>
            <sz val="9"/>
            <color indexed="81"/>
            <rFont val="Tahoma"/>
            <family val="2"/>
          </rPr>
          <t>Sols Wash @ SR 71</t>
        </r>
      </text>
    </comment>
    <comment ref="FB2" authorId="0" shapeId="0" xr:uid="{6DAD0A1D-44D8-4300-B751-D2EEE947BF80}">
      <text>
        <r>
          <rPr>
            <b/>
            <sz val="9"/>
            <color indexed="81"/>
            <rFont val="Tahoma"/>
            <family val="2"/>
          </rPr>
          <t>Sun Valley Parkway @ Northern Ave.</t>
        </r>
      </text>
    </comment>
    <comment ref="FC2" authorId="0" shapeId="0" xr:uid="{60A877BF-698C-4F0A-A310-C4652576DDB8}">
      <text>
        <r>
          <rPr>
            <b/>
            <sz val="9"/>
            <color indexed="81"/>
            <rFont val="Tahoma"/>
            <family val="2"/>
          </rPr>
          <t>Buckeye FRS #3</t>
        </r>
      </text>
    </comment>
    <comment ref="FD2" authorId="0" shapeId="0" xr:uid="{8BC52020-15F1-41C2-A98A-E2E54303B470}">
      <text>
        <r>
          <rPr>
            <b/>
            <sz val="9"/>
            <color indexed="81"/>
            <rFont val="Tahoma"/>
            <family val="2"/>
          </rPr>
          <t>Stanton</t>
        </r>
      </text>
    </comment>
    <comment ref="FE2" authorId="0" shapeId="0" xr:uid="{616EC6DA-CE9E-4FB9-A637-FFA38221C8C6}">
      <text>
        <r>
          <rPr>
            <b/>
            <sz val="9"/>
            <color indexed="81"/>
            <rFont val="Tahoma"/>
            <family val="2"/>
          </rPr>
          <t>Mid-Martinez Creek</t>
        </r>
      </text>
    </comment>
    <comment ref="FF2" authorId="0" shapeId="0" xr:uid="{48D680A1-B2FB-4F2B-8740-11E37A555736}">
      <text>
        <r>
          <rPr>
            <b/>
            <sz val="9"/>
            <color indexed="81"/>
            <rFont val="Tahoma"/>
            <family val="2"/>
          </rPr>
          <t>Martinez Creek</t>
        </r>
      </text>
    </comment>
    <comment ref="FG2" authorId="0" shapeId="0" xr:uid="{7D287F70-B428-4437-97BE-760017B557C2}">
      <text>
        <r>
          <rPr>
            <b/>
            <sz val="9"/>
            <color indexed="81"/>
            <rFont val="Tahoma"/>
            <family val="2"/>
          </rPr>
          <t>Congress</t>
        </r>
      </text>
    </comment>
    <comment ref="FH2" authorId="0" shapeId="0" xr:uid="{072568EA-C421-4979-A41D-5E9C6DFC914A}">
      <text>
        <r>
          <rPr>
            <b/>
            <sz val="9"/>
            <color indexed="81"/>
            <rFont val="Tahoma"/>
            <family val="2"/>
          </rPr>
          <t>Sols Tributary @ US 93</t>
        </r>
      </text>
    </comment>
    <comment ref="FI2" authorId="0" shapeId="0" xr:uid="{4CA5E86D-C1A4-4E16-B7A6-D2F425A55FC7}">
      <text>
        <r>
          <rPr>
            <b/>
            <sz val="9"/>
            <color indexed="81"/>
            <rFont val="Tahoma"/>
            <family val="2"/>
          </rPr>
          <t>Sols Tank</t>
        </r>
      </text>
    </comment>
    <comment ref="FJ2" authorId="0" shapeId="0" xr:uid="{00D25A8B-F9CB-41AC-8380-6E8EF365109F}">
      <text>
        <r>
          <rPr>
            <b/>
            <sz val="9"/>
            <color indexed="81"/>
            <rFont val="Tahoma"/>
            <family val="2"/>
          </rPr>
          <t>Black Hill</t>
        </r>
      </text>
    </comment>
    <comment ref="FK2" authorId="0" shapeId="0" xr:uid="{0319FFC4-D1D8-45D2-B880-9789CB4A5330}">
      <text>
        <r>
          <rPr>
            <b/>
            <sz val="9"/>
            <color indexed="81"/>
            <rFont val="Tahoma"/>
            <family val="2"/>
          </rPr>
          <t>Sols Wash near Matthie</t>
        </r>
      </text>
    </comment>
    <comment ref="FL2" authorId="0" shapeId="0" xr:uid="{31A1A4A0-2750-46AF-8114-72C077F3D7F3}">
      <text>
        <r>
          <rPr>
            <b/>
            <sz val="9"/>
            <color indexed="81"/>
            <rFont val="Tahoma"/>
            <family val="2"/>
          </rPr>
          <t>Black Mountain</t>
        </r>
      </text>
    </comment>
    <comment ref="FM2" authorId="0" shapeId="0" xr:uid="{5BB49828-473A-48FE-8709-183AA3765FE5}">
      <text>
        <r>
          <rPr>
            <b/>
            <sz val="9"/>
            <color indexed="81"/>
            <rFont val="Tahoma"/>
            <family val="2"/>
          </rPr>
          <t>Hartman Wash</t>
        </r>
      </text>
    </comment>
    <comment ref="FN2" authorId="0" shapeId="0" xr:uid="{B5965D24-7082-4FC3-91D8-742258FB4F43}">
      <text>
        <r>
          <rPr>
            <b/>
            <sz val="9"/>
            <color indexed="81"/>
            <rFont val="Tahoma"/>
            <family val="2"/>
          </rPr>
          <t>Flying E Tank</t>
        </r>
      </text>
    </comment>
    <comment ref="FO2" authorId="0" shapeId="0" xr:uid="{EA6C9ED4-8BC4-4FE2-B201-7D55EA40B8D5}">
      <text>
        <r>
          <rPr>
            <b/>
            <sz val="9"/>
            <color indexed="81"/>
            <rFont val="Tahoma"/>
            <family val="2"/>
          </rPr>
          <t>Flying E Wash</t>
        </r>
      </text>
    </comment>
    <comment ref="FP2" authorId="0" shapeId="0" xr:uid="{5947D834-A19F-4F54-957A-527F932E11E6}">
      <text>
        <r>
          <rPr>
            <b/>
            <sz val="9"/>
            <color indexed="81"/>
            <rFont val="Tahoma"/>
            <family val="2"/>
          </rPr>
          <t>Casandro Wash</t>
        </r>
      </text>
    </comment>
    <comment ref="FQ2" authorId="0" shapeId="0" xr:uid="{C6ADAED4-6B5C-4BF3-9802-8098CA10F98C}">
      <text>
        <r>
          <rPr>
            <b/>
            <sz val="9"/>
            <color indexed="81"/>
            <rFont val="Tahoma"/>
            <family val="2"/>
          </rPr>
          <t>Constallation Road</t>
        </r>
      </text>
    </comment>
    <comment ref="FR2" authorId="0" shapeId="0" xr:uid="{10A80251-E287-4AEA-8D8B-4FBE30421669}">
      <text>
        <r>
          <rPr>
            <b/>
            <sz val="9"/>
            <color indexed="81"/>
            <rFont val="Tahoma"/>
            <family val="2"/>
          </rPr>
          <t>Powder House Wash</t>
        </r>
      </text>
    </comment>
    <comment ref="FS2" authorId="0" shapeId="0" xr:uid="{5EE6883D-B175-4074-939E-92CBDD18228C}">
      <text>
        <r>
          <rPr>
            <b/>
            <sz val="9"/>
            <color indexed="81"/>
            <rFont val="Tahoma"/>
            <family val="2"/>
          </rPr>
          <t>Wickenburg Airport</t>
        </r>
      </text>
    </comment>
    <comment ref="FT2" authorId="0" shapeId="0" xr:uid="{B0C847A8-DEE2-4940-AD02-F62909CE10AD}">
      <text>
        <r>
          <rPr>
            <b/>
            <sz val="9"/>
            <color indexed="81"/>
            <rFont val="Tahoma"/>
            <family val="2"/>
          </rPr>
          <t>Casandro Dam</t>
        </r>
      </text>
    </comment>
    <comment ref="FU2" authorId="0" shapeId="0" xr:uid="{FAFA2420-7EC0-4392-A7AA-6ACFEDD6EBF9}">
      <text>
        <r>
          <rPr>
            <b/>
            <sz val="9"/>
            <color indexed="81"/>
            <rFont val="Tahoma"/>
            <family val="2"/>
          </rPr>
          <t>Burton Tank</t>
        </r>
      </text>
    </comment>
    <comment ref="FV2" authorId="0" shapeId="0" xr:uid="{232F7260-FA6C-4834-A770-11BFA0411929}">
      <text>
        <r>
          <rPr>
            <b/>
            <sz val="9"/>
            <color indexed="81"/>
            <rFont val="Tahoma"/>
            <family val="2"/>
          </rPr>
          <t>Hassayampa River @ Box Canyon</t>
        </r>
      </text>
    </comment>
    <comment ref="FW2" authorId="0" shapeId="0" xr:uid="{112B96EB-F224-4B72-ADB0-472BB64DE119}">
      <text>
        <r>
          <rPr>
            <b/>
            <sz val="9"/>
            <color indexed="81"/>
            <rFont val="Tahoma"/>
            <family val="2"/>
          </rPr>
          <t>O'Brien Gulch</t>
        </r>
      </text>
    </comment>
    <comment ref="FX2" authorId="0" shapeId="0" xr:uid="{22AC6F95-FB96-4204-A5D3-461DCBC6BA1E}">
      <text>
        <r>
          <rPr>
            <b/>
            <sz val="9"/>
            <color indexed="81"/>
            <rFont val="Tahoma"/>
            <family val="2"/>
          </rPr>
          <t>Minnehaha</t>
        </r>
      </text>
    </comment>
    <comment ref="FY2" authorId="0" shapeId="0" xr:uid="{0653B084-46D6-4C12-B83B-71C9BFA82E13}">
      <text>
        <r>
          <rPr>
            <b/>
            <sz val="9"/>
            <color indexed="81"/>
            <rFont val="Tahoma"/>
            <family val="2"/>
          </rPr>
          <t>Hassayampa River @ Wagoner Rd.</t>
        </r>
      </text>
    </comment>
    <comment ref="FZ2" authorId="0" shapeId="0" xr:uid="{0D0A6411-E5CD-47FB-813F-E1A045AC2838}">
      <text>
        <r>
          <rPr>
            <b/>
            <sz val="9"/>
            <color indexed="81"/>
            <rFont val="Tahoma"/>
            <family val="2"/>
          </rPr>
          <t>Wilhoit</t>
        </r>
      </text>
    </comment>
    <comment ref="GA2" authorId="0" shapeId="0" xr:uid="{DCEE991F-87F8-4A80-AFE6-370421F302B1}">
      <text>
        <r>
          <rPr>
            <b/>
            <sz val="9"/>
            <color indexed="81"/>
            <rFont val="Tahoma"/>
            <family val="2"/>
          </rPr>
          <t>Bucks Well</t>
        </r>
      </text>
    </comment>
    <comment ref="GB2" authorId="0" shapeId="0" xr:uid="{556E4DF6-C77A-49D8-A9F2-1BEBE2239DA1}">
      <text>
        <r>
          <rPr>
            <b/>
            <sz val="9"/>
            <color indexed="81"/>
            <rFont val="Tahoma"/>
            <family val="2"/>
          </rPr>
          <t>Antelope Creek</t>
        </r>
      </text>
    </comment>
    <comment ref="GC2" authorId="0" shapeId="0" xr:uid="{B53D2758-C61D-4D1D-B29D-E2F25C893C7E}">
      <text>
        <r>
          <rPr>
            <b/>
            <sz val="9"/>
            <color indexed="81"/>
            <rFont val="Tahoma"/>
            <family val="2"/>
          </rPr>
          <t>Upper Martinez Creek</t>
        </r>
      </text>
    </comment>
    <comment ref="GD2" authorId="0" shapeId="0" xr:uid="{A6D52155-18BE-4744-9EAC-0878436F7140}">
      <text>
        <r>
          <rPr>
            <b/>
            <sz val="9"/>
            <color indexed="81"/>
            <rFont val="Tahoma"/>
            <family val="2"/>
          </rPr>
          <t>IBW @ McKellips Rd.</t>
        </r>
      </text>
    </comment>
    <comment ref="GE2" authorId="0" shapeId="0" xr:uid="{A4E70DAE-0FAE-4206-85F3-8AEEAE9DCF6C}">
      <text>
        <r>
          <rPr>
            <b/>
            <sz val="9"/>
            <color indexed="81"/>
            <rFont val="Tahoma"/>
            <family val="2"/>
          </rPr>
          <t>Osborn Rd. @ 64th St.</t>
        </r>
      </text>
    </comment>
    <comment ref="GF2" authorId="0" shapeId="0" xr:uid="{3AA59D11-A108-4ABC-9B6A-AFFABEDE7A0E}">
      <text>
        <r>
          <rPr>
            <b/>
            <sz val="9"/>
            <color indexed="81"/>
            <rFont val="Tahoma"/>
            <family val="2"/>
          </rPr>
          <t>IBW @ Indian Bend Rd.</t>
        </r>
      </text>
    </comment>
    <comment ref="GG2" authorId="0" shapeId="0" xr:uid="{7E0A1F4E-151C-4AE5-A0BA-D4512E39AB86}">
      <text>
        <r>
          <rPr>
            <b/>
            <sz val="9"/>
            <color indexed="81"/>
            <rFont val="Tahoma"/>
            <family val="2"/>
          </rPr>
          <t>IBW @ Indian School Rd.</t>
        </r>
      </text>
    </comment>
    <comment ref="GH2" authorId="0" shapeId="0" xr:uid="{AE41C11C-4229-45C6-B0E9-D99DF90ECD4D}">
      <text>
        <r>
          <rPr>
            <b/>
            <sz val="9"/>
            <color indexed="81"/>
            <rFont val="Tahoma"/>
            <family val="2"/>
          </rPr>
          <t>IBW Interceptor Channel</t>
        </r>
      </text>
    </comment>
    <comment ref="GI2" authorId="0" shapeId="0" xr:uid="{37122827-0295-4949-BD69-545242FEB648}">
      <text>
        <r>
          <rPr>
            <b/>
            <sz val="9"/>
            <color indexed="81"/>
            <rFont val="Tahoma"/>
            <family val="2"/>
          </rPr>
          <t>Granite Reef Wash</t>
        </r>
      </text>
    </comment>
    <comment ref="GJ2" authorId="0" shapeId="0" xr:uid="{16BA91C3-A1BB-46D5-B571-C306F4184AA5}">
      <text>
        <r>
          <rPr>
            <b/>
            <sz val="9"/>
            <color indexed="81"/>
            <rFont val="Tahoma"/>
            <family val="2"/>
          </rPr>
          <t>Thunderbird Academy</t>
        </r>
      </text>
    </comment>
    <comment ref="GK2" authorId="0" shapeId="0" xr:uid="{1852A63C-FF09-4B00-B8A9-27F4331C007C}">
      <text>
        <r>
          <rPr>
            <b/>
            <sz val="9"/>
            <color indexed="81"/>
            <rFont val="Tahoma"/>
            <family val="2"/>
          </rPr>
          <t>Tatum Basin Inflow</t>
        </r>
      </text>
    </comment>
    <comment ref="GL2" authorId="0" shapeId="0" xr:uid="{CFC7C5E6-5D15-4CD9-9367-A21FF1AC9F9B}">
      <text>
        <r>
          <rPr>
            <b/>
            <sz val="9"/>
            <color indexed="81"/>
            <rFont val="Tahoma"/>
            <family val="2"/>
          </rPr>
          <t>IBW @ Sweetwater Ave.</t>
        </r>
      </text>
    </comment>
    <comment ref="GM2" authorId="0" shapeId="0" xr:uid="{B7107A0C-32FC-4B17-858A-5A6AC7A8A11F}">
      <text>
        <r>
          <rPr>
            <b/>
            <sz val="9"/>
            <color indexed="81"/>
            <rFont val="Tahoma"/>
            <family val="2"/>
          </rPr>
          <t>Lost Dog Wash</t>
        </r>
      </text>
    </comment>
    <comment ref="GN2" authorId="0" shapeId="0" xr:uid="{BFC4DAA7-4DD8-47F3-B923-D8A1E652DDEE}">
      <text>
        <r>
          <rPr>
            <b/>
            <sz val="9"/>
            <color indexed="81"/>
            <rFont val="Tahoma"/>
            <family val="2"/>
          </rPr>
          <t>Lake Margherite</t>
        </r>
      </text>
    </comment>
    <comment ref="GO2" authorId="0" shapeId="0" xr:uid="{9F9D1B78-4898-4874-921A-17CAC34D5469}">
      <text>
        <r>
          <rPr>
            <b/>
            <sz val="9"/>
            <color indexed="81"/>
            <rFont val="Tahoma"/>
            <family val="2"/>
          </rPr>
          <t>Berneil Wash</t>
        </r>
      </text>
    </comment>
    <comment ref="GP2" authorId="0" shapeId="0" xr:uid="{64BEE7ED-830C-4468-B4EE-25068A17034C}">
      <text>
        <r>
          <rPr>
            <b/>
            <sz val="9"/>
            <color indexed="81"/>
            <rFont val="Tahoma"/>
            <family val="2"/>
          </rPr>
          <t>IBW @ Shea Blvd.</t>
        </r>
      </text>
    </comment>
    <comment ref="GQ2" authorId="0" shapeId="0" xr:uid="{1F3CF9AD-2115-416E-85FB-339D4724A59D}">
      <text>
        <r>
          <rPr>
            <b/>
            <sz val="9"/>
            <color indexed="81"/>
            <rFont val="Tahoma"/>
            <family val="2"/>
          </rPr>
          <t>Aztec Park</t>
        </r>
      </text>
    </comment>
    <comment ref="GR2" authorId="0" shapeId="0" xr:uid="{11308CEA-63AF-44CB-B3C9-9E4D607F1675}">
      <text>
        <r>
          <rPr>
            <b/>
            <sz val="9"/>
            <color indexed="81"/>
            <rFont val="Tahoma"/>
            <family val="2"/>
          </rPr>
          <t>Reata Pass Wash</t>
        </r>
      </text>
    </comment>
    <comment ref="GS2" authorId="0" shapeId="0" xr:uid="{6396076B-3B12-4142-8BEE-1037DA895638}">
      <text>
        <r>
          <rPr>
            <b/>
            <sz val="9"/>
            <color indexed="81"/>
            <rFont val="Tahoma"/>
            <family val="2"/>
          </rPr>
          <t>Pima Rd. @ Union Hills Dr.</t>
        </r>
      </text>
    </comment>
    <comment ref="GT2" authorId="0" shapeId="0" xr:uid="{3CB2575E-86F5-407D-BC6B-0F816F08BA8A}">
      <text>
        <r>
          <rPr>
            <b/>
            <sz val="9"/>
            <color indexed="81"/>
            <rFont val="Tahoma"/>
            <family val="2"/>
          </rPr>
          <t>Pinnacle Peak Vista</t>
        </r>
      </text>
    </comment>
    <comment ref="GU2" authorId="0" shapeId="0" xr:uid="{84B7DD77-8EFD-4EC5-BA00-CE374CE7CA93}">
      <text>
        <r>
          <rPr>
            <b/>
            <sz val="9"/>
            <color indexed="81"/>
            <rFont val="Tahoma"/>
            <family val="2"/>
          </rPr>
          <t>Jomax Rd. @ 70th St.</t>
        </r>
      </text>
    </comment>
    <comment ref="GV2" authorId="0" shapeId="0" xr:uid="{458949A0-FF97-4619-B0B4-7DBE5777E01E}">
      <text>
        <r>
          <rPr>
            <b/>
            <sz val="9"/>
            <color indexed="81"/>
            <rFont val="Tahoma"/>
            <family val="2"/>
          </rPr>
          <t>Rawhide Wash</t>
        </r>
      </text>
    </comment>
    <comment ref="GW2" authorId="0" shapeId="0" xr:uid="{0B0276C0-7CDE-4F62-83A9-D1FC2FB70456}">
      <text>
        <r>
          <rPr>
            <b/>
            <sz val="9"/>
            <color indexed="81"/>
            <rFont val="Tahoma"/>
            <family val="2"/>
          </rPr>
          <t>Reata Pass Dam</t>
        </r>
      </text>
    </comment>
    <comment ref="GX2" authorId="0" shapeId="0" xr:uid="{B1680BB6-058A-4D1C-812B-2BA821F7359D}">
      <text>
        <r>
          <rPr>
            <b/>
            <sz val="9"/>
            <color indexed="81"/>
            <rFont val="Tahoma"/>
            <family val="2"/>
          </rPr>
          <t>New River @ Glendale Ave.</t>
        </r>
      </text>
    </comment>
    <comment ref="GY2" authorId="0" shapeId="0" xr:uid="{E57F3457-BD1C-48CF-80E1-79BE585E72B1}">
      <text>
        <r>
          <rPr>
            <b/>
            <sz val="9"/>
            <color indexed="81"/>
            <rFont val="Tahoma"/>
            <family val="2"/>
          </rPr>
          <t>New River @ Bell Rd.</t>
        </r>
      </text>
    </comment>
    <comment ref="GZ2" authorId="0" shapeId="0" xr:uid="{8F7285CA-7F88-4389-A837-AF739B107259}">
      <text>
        <r>
          <rPr>
            <b/>
            <sz val="9"/>
            <color indexed="81"/>
            <rFont val="Tahoma"/>
            <family val="2"/>
          </rPr>
          <t>New River Dam</t>
        </r>
      </text>
    </comment>
    <comment ref="HA2" authorId="0" shapeId="0" xr:uid="{86048663-32C9-4C27-BAE1-BAA7473D14C7}">
      <text>
        <r>
          <rPr>
            <b/>
            <sz val="9"/>
            <color indexed="81"/>
            <rFont val="Tahoma"/>
            <family val="2"/>
          </rPr>
          <t>Sunup Ranch</t>
        </r>
      </text>
    </comment>
    <comment ref="HB2" authorId="0" shapeId="0" xr:uid="{18907282-123A-4DF8-BBE1-D492C04A3541}">
      <text>
        <r>
          <rPr>
            <b/>
            <sz val="9"/>
            <color indexed="81"/>
            <rFont val="Tahoma"/>
            <family val="2"/>
          </rPr>
          <t>New River Landfill</t>
        </r>
      </text>
    </comment>
    <comment ref="HC2" authorId="0" shapeId="0" xr:uid="{A4E54E0F-476A-4744-8969-9033AF152FA8}">
      <text>
        <r>
          <rPr>
            <b/>
            <sz val="9"/>
            <color indexed="81"/>
            <rFont val="Tahoma"/>
            <family val="2"/>
          </rPr>
          <t>New River Fire</t>
        </r>
      </text>
    </comment>
    <comment ref="HD2" authorId="0" shapeId="0" xr:uid="{C66C5E5C-0BDB-4B23-8237-3C6A9CE9CFA8}">
      <text>
        <r>
          <rPr>
            <b/>
            <sz val="9"/>
            <color indexed="81"/>
            <rFont val="Tahoma"/>
            <family val="2"/>
          </rPr>
          <t>Cooks Mesa</t>
        </r>
      </text>
    </comment>
    <comment ref="HE2" authorId="0" shapeId="0" xr:uid="{066F6709-7479-4E4B-B1F3-CEDDBC226967}">
      <text>
        <r>
          <rPr>
            <b/>
            <sz val="9"/>
            <color indexed="81"/>
            <rFont val="Tahoma"/>
            <family val="2"/>
          </rPr>
          <t>Whitlow Ranch Dam</t>
        </r>
      </text>
    </comment>
    <comment ref="HF2" authorId="0" shapeId="0" xr:uid="{7896818C-8172-471E-B6EF-AE8E5575CA9E}">
      <text>
        <r>
          <rPr>
            <b/>
            <sz val="9"/>
            <color indexed="81"/>
            <rFont val="Tahoma"/>
            <family val="2"/>
          </rPr>
          <t>Saguaro Lake</t>
        </r>
      </text>
    </comment>
    <comment ref="HG2" authorId="0" shapeId="0" xr:uid="{E8C729BA-93B9-49CC-8EA4-CC468775A23A}">
      <text>
        <r>
          <rPr>
            <b/>
            <sz val="9"/>
            <color indexed="81"/>
            <rFont val="Tahoma"/>
            <family val="2"/>
          </rPr>
          <t>Santa Cruz R. @ SR 84</t>
        </r>
      </text>
    </comment>
    <comment ref="HH2" authorId="0" shapeId="0" xr:uid="{74BECB33-B559-41BD-BE72-CC9C8811AD41}">
      <text>
        <r>
          <rPr>
            <b/>
            <sz val="9"/>
            <color indexed="81"/>
            <rFont val="Tahoma"/>
            <family val="2"/>
          </rPr>
          <t>Greene Wash @ SR 84</t>
        </r>
      </text>
    </comment>
    <comment ref="HI2" authorId="0" shapeId="0" xr:uid="{DC5F684F-8577-4432-916A-EB65CABD5AED}">
      <text>
        <r>
          <rPr>
            <b/>
            <sz val="9"/>
            <color indexed="81"/>
            <rFont val="Tahoma"/>
            <family val="2"/>
          </rPr>
          <t>Skunk Tank Wash</t>
        </r>
      </text>
    </comment>
    <comment ref="HJ2" authorId="0" shapeId="0" xr:uid="{4327D27D-2E2C-480F-AF96-81FEF01661D0}">
      <text>
        <r>
          <rPr>
            <b/>
            <sz val="9"/>
            <color indexed="81"/>
            <rFont val="Tahoma"/>
            <family val="2"/>
          </rPr>
          <t>Adobe Dam</t>
        </r>
      </text>
    </comment>
    <comment ref="HK2" authorId="0" shapeId="0" xr:uid="{15949CA4-5689-4BAD-BC1E-B10D0575E481}">
      <text>
        <r>
          <rPr>
            <b/>
            <sz val="9"/>
            <color indexed="81"/>
            <rFont val="Tahoma"/>
            <family val="2"/>
          </rPr>
          <t>Upper Cline Creek</t>
        </r>
      </text>
    </comment>
    <comment ref="HL2" authorId="0" shapeId="0" xr:uid="{27AFFFB1-AC6A-4290-AAA8-D52F0CEF1239}">
      <text>
        <r>
          <rPr>
            <b/>
            <sz val="9"/>
            <color indexed="81"/>
            <rFont val="Tahoma"/>
            <family val="2"/>
          </rPr>
          <t>Fig Springs</t>
        </r>
      </text>
    </comment>
    <comment ref="HM2" authorId="0" shapeId="0" xr:uid="{1E727C50-F3E0-4220-A782-0C39DC1AB09B}">
      <text>
        <r>
          <rPr>
            <b/>
            <sz val="9"/>
            <color indexed="81"/>
            <rFont val="Tahoma"/>
            <family val="2"/>
          </rPr>
          <t>Skunk Cr. @ I-17</t>
        </r>
      </text>
    </comment>
    <comment ref="HN2" authorId="0" shapeId="0" xr:uid="{3BA0C392-4762-42FD-AFD0-BC2D4E353572}">
      <text>
        <r>
          <rPr>
            <b/>
            <sz val="9"/>
            <color indexed="81"/>
            <rFont val="Tahoma"/>
            <family val="2"/>
          </rPr>
          <t>Cline Creek</t>
        </r>
      </text>
    </comment>
    <comment ref="HO2" authorId="0" shapeId="0" xr:uid="{4B1A8EDA-929B-440A-A16D-401193925365}">
      <text>
        <r>
          <rPr>
            <b/>
            <sz val="9"/>
            <color indexed="81"/>
            <rFont val="Tahoma"/>
            <family val="2"/>
          </rPr>
          <t>Skunk Creek near New River</t>
        </r>
      </text>
    </comment>
    <comment ref="HP2" authorId="0" shapeId="0" xr:uid="{EA58C287-BD85-4904-8808-C93D939D4F92}">
      <text>
        <r>
          <rPr>
            <b/>
            <sz val="9"/>
            <color indexed="81"/>
            <rFont val="Tahoma"/>
            <family val="2"/>
          </rPr>
          <t>Cesar Chavez Park</t>
        </r>
      </text>
    </comment>
    <comment ref="HQ2" authorId="0" shapeId="0" xr:uid="{AFE0CF55-DF8B-4E23-9F24-8F1AAD3229FF}">
      <text>
        <r>
          <rPr>
            <b/>
            <sz val="9"/>
            <color indexed="81"/>
            <rFont val="Tahoma"/>
            <family val="2"/>
          </rPr>
          <t>Roeser Rd. @ 2nd St.</t>
        </r>
      </text>
    </comment>
    <comment ref="HR2" authorId="0" shapeId="0" xr:uid="{9A9E4AD5-E9FE-4C58-91BB-06ACFACA9B43}">
      <text>
        <r>
          <rPr>
            <b/>
            <sz val="9"/>
            <color indexed="81"/>
            <rFont val="Tahoma"/>
            <family val="2"/>
          </rPr>
          <t>Salt R. @ 40th St.</t>
        </r>
      </text>
    </comment>
    <comment ref="HS2" authorId="0" shapeId="0" xr:uid="{083139B2-DE18-4D05-87B4-B2C9183713C0}">
      <text>
        <r>
          <rPr>
            <b/>
            <sz val="9"/>
            <color indexed="81"/>
            <rFont val="Tahoma"/>
            <family val="2"/>
          </rPr>
          <t>Salt R. @ Priest Dr.</t>
        </r>
      </text>
    </comment>
    <comment ref="HT2" authorId="0" shapeId="0" xr:uid="{5A251516-67E0-49CB-96FD-6BF92E56AC7C}">
      <text>
        <r>
          <rPr>
            <b/>
            <sz val="9"/>
            <color indexed="81"/>
            <rFont val="Tahoma"/>
            <family val="2"/>
          </rPr>
          <t>ASU South</t>
        </r>
      </text>
    </comment>
    <comment ref="HU2" authorId="0" shapeId="0" xr:uid="{792BD960-CAA0-48C2-92E8-85FBFBB74EED}">
      <text>
        <r>
          <rPr>
            <b/>
            <sz val="9"/>
            <color indexed="81"/>
            <rFont val="Tahoma"/>
            <family val="2"/>
          </rPr>
          <t>Laveen Basin</t>
        </r>
      </text>
    </comment>
    <comment ref="HV2" authorId="0" shapeId="0" xr:uid="{08808D10-BF71-4E52-A114-9EE463D15389}">
      <text>
        <r>
          <rPr>
            <b/>
            <sz val="9"/>
            <color indexed="81"/>
            <rFont val="Tahoma"/>
            <family val="2"/>
          </rPr>
          <t>Guadalupe FRS</t>
        </r>
      </text>
    </comment>
    <comment ref="HW2" authorId="0" shapeId="0" xr:uid="{E8CF976F-8E85-4F44-8B40-4CB5D1EDD9C6}">
      <text>
        <r>
          <rPr>
            <b/>
            <sz val="9"/>
            <color indexed="81"/>
            <rFont val="Tahoma"/>
            <family val="2"/>
          </rPr>
          <t>South Mountain Park</t>
        </r>
      </text>
    </comment>
    <comment ref="HX2" authorId="0" shapeId="0" xr:uid="{DB1DF9E9-5FED-49FC-B9E1-7BEF9C16A7D6}">
      <text>
        <r>
          <rPr>
            <b/>
            <sz val="9"/>
            <color indexed="81"/>
            <rFont val="Tahoma"/>
            <family val="2"/>
          </rPr>
          <t>South Mtn. Park HQ</t>
        </r>
      </text>
    </comment>
    <comment ref="HY2" authorId="0" shapeId="0" xr:uid="{3EA9334C-B3D9-401C-8B4A-764F4DF01BB5}">
      <text>
        <r>
          <rPr>
            <b/>
            <sz val="9"/>
            <color indexed="81"/>
            <rFont val="Tahoma"/>
            <family val="2"/>
          </rPr>
          <t>Ahwatukee</t>
        </r>
      </text>
    </comment>
    <comment ref="HZ2" authorId="0" shapeId="0" xr:uid="{C7E6B388-878D-491B-B860-643E5D55603B}">
      <text>
        <r>
          <rPr>
            <b/>
            <sz val="9"/>
            <color indexed="81"/>
            <rFont val="Tahoma"/>
            <family val="2"/>
          </rPr>
          <t>South Mountain Fan</t>
        </r>
      </text>
    </comment>
    <comment ref="IA2" authorId="0" shapeId="0" xr:uid="{02911972-E454-48FB-AD4D-0862C3CE0DA1}">
      <text>
        <r>
          <rPr>
            <b/>
            <sz val="9"/>
            <color indexed="81"/>
            <rFont val="Tahoma"/>
            <family val="2"/>
          </rPr>
          <t>Gila R. @ 116th Ave.</t>
        </r>
      </text>
    </comment>
    <comment ref="IB2" authorId="0" shapeId="0" xr:uid="{68F80E02-E082-4FD7-AB79-6AC832E2AC22}">
      <text>
        <r>
          <rPr>
            <b/>
            <sz val="9"/>
            <color indexed="81"/>
            <rFont val="Tahoma"/>
            <family val="2"/>
          </rPr>
          <t>Sauceda Wash</t>
        </r>
      </text>
    </comment>
    <comment ref="IC2" authorId="0" shapeId="0" xr:uid="{12AFECDC-62B4-4B1F-AAD7-F1CDD4952D24}">
      <text>
        <r>
          <rPr>
            <b/>
            <sz val="9"/>
            <color indexed="81"/>
            <rFont val="Tahoma"/>
            <family val="2"/>
          </rPr>
          <t>McMicken Floodway</t>
        </r>
      </text>
    </comment>
    <comment ref="ID2" authorId="0" shapeId="0" xr:uid="{0154076F-6BED-4A81-9F96-6AA4D61AF6B2}">
      <text>
        <r>
          <rPr>
            <b/>
            <sz val="9"/>
            <color indexed="81"/>
            <rFont val="Tahoma"/>
            <family val="2"/>
          </rPr>
          <t>McMicken Dam</t>
        </r>
      </text>
    </comment>
    <comment ref="IE2" authorId="0" shapeId="0" xr:uid="{1D4653A1-3E93-4C48-AF44-08523CBCCA86}">
      <text>
        <r>
          <rPr>
            <b/>
            <sz val="9"/>
            <color indexed="81"/>
            <rFont val="Tahoma"/>
            <family val="2"/>
          </rPr>
          <t>Patton Road</t>
        </r>
      </text>
    </comment>
    <comment ref="IF2" authorId="0" shapeId="0" xr:uid="{64A558D6-747C-4EDA-9C61-C3A0E79725A1}">
      <text>
        <r>
          <rPr>
            <b/>
            <sz val="9"/>
            <color indexed="81"/>
            <rFont val="Tahoma"/>
            <family val="2"/>
          </rPr>
          <t>Wittmann</t>
        </r>
      </text>
    </comment>
    <comment ref="IG2" authorId="0" shapeId="0" xr:uid="{AC430725-A78D-4921-BCFE-455F91297F96}">
      <text>
        <r>
          <rPr>
            <b/>
            <sz val="9"/>
            <color indexed="81"/>
            <rFont val="Tahoma"/>
            <family val="2"/>
          </rPr>
          <t>Northwest Regional Landfill</t>
        </r>
      </text>
    </comment>
    <comment ref="IH2" authorId="0" shapeId="0" xr:uid="{DCD0B639-DA70-4D48-BB36-61578AEE820C}">
      <text>
        <r>
          <rPr>
            <b/>
            <sz val="9"/>
            <color indexed="81"/>
            <rFont val="Tahoma"/>
            <family val="2"/>
          </rPr>
          <t>CAP @ 163rd Ave.</t>
        </r>
      </text>
    </comment>
    <comment ref="II2" authorId="0" shapeId="0" xr:uid="{C9F1C733-7752-40CB-8687-74586FB66D7C}">
      <text>
        <r>
          <rPr>
            <b/>
            <sz val="9"/>
            <color indexed="81"/>
            <rFont val="Tahoma"/>
            <family val="2"/>
          </rPr>
          <t>Circle City</t>
        </r>
      </text>
    </comment>
    <comment ref="IJ2" authorId="0" shapeId="0" xr:uid="{95E295D7-C378-4EE4-86D8-1904A72ED00D}">
      <text>
        <r>
          <rPr>
            <b/>
            <sz val="9"/>
            <color indexed="81"/>
            <rFont val="Tahoma"/>
            <family val="2"/>
          </rPr>
          <t>Upper Trilby Wash</t>
        </r>
      </text>
    </comment>
    <comment ref="IK2" authorId="0" shapeId="0" xr:uid="{2C8849C0-2A18-43E9-917E-F8F9644882D3}">
      <text>
        <r>
          <rPr>
            <b/>
            <sz val="9"/>
            <color indexed="81"/>
            <rFont val="Tahoma"/>
            <family val="2"/>
          </rPr>
          <t>Vekol Wash</t>
        </r>
      </text>
    </comment>
    <comment ref="IL2" authorId="0" shapeId="0" xr:uid="{5E2E13AF-7739-483D-A86F-CE85F31F97F8}">
      <text>
        <r>
          <rPr>
            <b/>
            <sz val="9"/>
            <color indexed="81"/>
            <rFont val="Tahoma"/>
            <family val="2"/>
          </rPr>
          <t>Spookhill FRS</t>
        </r>
      </text>
    </comment>
    <comment ref="IM2" authorId="0" shapeId="0" xr:uid="{09367556-7AF4-442D-8322-82FE4192AE33}">
      <text>
        <r>
          <rPr>
            <b/>
            <sz val="9"/>
            <color indexed="81"/>
            <rFont val="Tahoma"/>
            <family val="2"/>
          </rPr>
          <t>Granite Reef Diversion</t>
        </r>
      </text>
    </comment>
    <comment ref="IN2" authorId="0" shapeId="0" xr:uid="{BC53CCB1-7C8F-42C6-AE78-CC52C2BE5BB1}">
      <text>
        <r>
          <rPr>
            <b/>
            <sz val="9"/>
            <color indexed="81"/>
            <rFont val="Tahoma"/>
            <family val="2"/>
          </rPr>
          <t>Asher Hills</t>
        </r>
      </text>
    </comment>
    <comment ref="IO2" authorId="0" shapeId="0" xr:uid="{4C4D9B4B-EAE0-40B3-A460-8FD7642FC93D}">
      <text>
        <r>
          <rPr>
            <b/>
            <sz val="9"/>
            <color indexed="81"/>
            <rFont val="Tahoma"/>
            <family val="2"/>
          </rPr>
          <t>McDowell Mtn. Park</t>
        </r>
      </text>
    </comment>
    <comment ref="IP2" authorId="0" shapeId="0" xr:uid="{8D17C903-050D-4B06-A9A8-E71B24490823}">
      <text>
        <r>
          <rPr>
            <b/>
            <sz val="9"/>
            <color indexed="81"/>
            <rFont val="Tahoma"/>
            <family val="2"/>
          </rPr>
          <t>McDowell Mtn. Road</t>
        </r>
      </text>
    </comment>
    <comment ref="IQ2" authorId="0" shapeId="0" xr:uid="{2E27B1F8-F883-4BC7-ADF6-01FC8F6353B8}">
      <text>
        <r>
          <rPr>
            <b/>
            <sz val="9"/>
            <color indexed="81"/>
            <rFont val="Tahoma"/>
            <family val="2"/>
          </rPr>
          <t>Fraesfield Mountain</t>
        </r>
      </text>
    </comment>
    <comment ref="IR2" authorId="0" shapeId="0" xr:uid="{F91DB7A7-9986-48AE-A787-8762F14952CF}">
      <text>
        <r>
          <rPr>
            <b/>
            <sz val="9"/>
            <color indexed="81"/>
            <rFont val="Tahoma"/>
            <family val="2"/>
          </rPr>
          <t>Rackensack Canyon</t>
        </r>
      </text>
    </comment>
    <comment ref="IS2" authorId="0" shapeId="0" xr:uid="{735DEB69-96BF-4C56-9ABA-CEED95391C67}">
      <text>
        <r>
          <rPr>
            <b/>
            <sz val="9"/>
            <color indexed="81"/>
            <rFont val="Tahoma"/>
            <family val="2"/>
          </rPr>
          <t>Fountain Hills FD</t>
        </r>
      </text>
    </comment>
    <comment ref="IT2" authorId="0" shapeId="0" xr:uid="{2603EF1B-FA3F-4A69-BE8B-E02961F7BF2E}">
      <text>
        <r>
          <rPr>
            <b/>
            <sz val="9"/>
            <color indexed="81"/>
            <rFont val="Tahoma"/>
            <family val="2"/>
          </rPr>
          <t>Camp Creek</t>
        </r>
      </text>
    </comment>
    <comment ref="IU2" authorId="0" shapeId="0" xr:uid="{FBF6C3D6-FA33-4000-947B-CBD0712941C9}">
      <text>
        <r>
          <rPr>
            <b/>
            <sz val="9"/>
            <color indexed="81"/>
            <rFont val="Tahoma"/>
            <family val="2"/>
          </rPr>
          <t>Stone Ridge Dam</t>
        </r>
      </text>
    </comment>
    <comment ref="IV2" authorId="0" shapeId="0" xr:uid="{D95CC6F8-7AFC-48BC-BB58-AAA0D0917154}">
      <text>
        <r>
          <rPr>
            <b/>
            <sz val="9"/>
            <color indexed="81"/>
            <rFont val="Tahoma"/>
            <family val="2"/>
          </rPr>
          <t>Sun Ridge Canyon Dam</t>
        </r>
      </text>
    </comment>
    <comment ref="IW2" authorId="0" shapeId="0" xr:uid="{D99503E0-5EEC-4D25-8D49-CC1A1B7570AB}">
      <text>
        <r>
          <rPr>
            <b/>
            <sz val="9"/>
            <color indexed="81"/>
            <rFont val="Tahoma"/>
            <family val="2"/>
          </rPr>
          <t>Cloudburst Wash</t>
        </r>
      </text>
    </comment>
    <comment ref="IX2" authorId="0" shapeId="0" xr:uid="{2AD0BA47-5F67-4964-B2B4-84BB8BB15AE6}">
      <text>
        <r>
          <rPr>
            <b/>
            <sz val="9"/>
            <color indexed="81"/>
            <rFont val="Tahoma"/>
            <family val="2"/>
          </rPr>
          <t>North Heights Dam</t>
        </r>
      </text>
    </comment>
    <comment ref="IY2" authorId="0" shapeId="0" xr:uid="{50F978D4-0D03-4FDE-A653-E56A624EB961}">
      <text>
        <r>
          <rPr>
            <b/>
            <sz val="9"/>
            <color indexed="81"/>
            <rFont val="Tahoma"/>
            <family val="2"/>
          </rPr>
          <t>Golden Eagle Blvd.</t>
        </r>
      </text>
    </comment>
    <comment ref="IZ2" authorId="0" shapeId="0" xr:uid="{E2B78BA3-66C6-4EAE-8EDD-55E8639F6D58}">
      <text>
        <r>
          <rPr>
            <b/>
            <sz val="9"/>
            <color indexed="81"/>
            <rFont val="Tahoma"/>
            <family val="2"/>
          </rPr>
          <t>Hesperus Dam</t>
        </r>
      </text>
    </comment>
    <comment ref="JA2" authorId="0" shapeId="0" xr:uid="{8CB0DB08-0D21-4A75-89E0-9AE64E65226A}">
      <text>
        <r>
          <rPr>
            <b/>
            <sz val="9"/>
            <color indexed="81"/>
            <rFont val="Tahoma"/>
            <family val="2"/>
          </rPr>
          <t>Hesperus Wash</t>
        </r>
      </text>
    </comment>
    <comment ref="JB2" authorId="0" shapeId="0" xr:uid="{3761D2CC-F87A-42D0-A6D7-A735ED9FDE37}">
      <text>
        <r>
          <rPr>
            <b/>
            <sz val="9"/>
            <color indexed="81"/>
            <rFont val="Tahoma"/>
            <family val="2"/>
          </rPr>
          <t>Signal Butte FRS</t>
        </r>
      </text>
    </comment>
    <comment ref="JC2" authorId="0" shapeId="0" xr:uid="{005BAB86-0F98-423F-AAFE-9F93E8EC33DC}">
      <text>
        <r>
          <rPr>
            <b/>
            <sz val="9"/>
            <color indexed="81"/>
            <rFont val="Tahoma"/>
            <family val="2"/>
          </rPr>
          <t>Usery Mountain Park</t>
        </r>
      </text>
    </comment>
    <comment ref="JD2" authorId="0" shapeId="0" xr:uid="{BFE6E97C-0FBE-4A10-8864-E4530851187A}">
      <text>
        <r>
          <rPr>
            <b/>
            <sz val="9"/>
            <color indexed="81"/>
            <rFont val="Tahoma"/>
            <family val="2"/>
          </rPr>
          <t>Usery Park WS</t>
        </r>
      </text>
    </comment>
    <comment ref="JE2" authorId="0" shapeId="0" xr:uid="{03DEA7F6-4E6E-43C0-ADE4-E8A9AFAC2EA9}">
      <text>
        <r>
          <rPr>
            <b/>
            <sz val="9"/>
            <color indexed="81"/>
            <rFont val="Tahoma"/>
            <family val="2"/>
          </rPr>
          <t>Thunder Mountain</t>
        </r>
      </text>
    </comment>
    <comment ref="JF2" authorId="0" shapeId="0" xr:uid="{5EA85F31-1E57-4704-A56B-EA4529B270C1}">
      <text>
        <r>
          <rPr>
            <b/>
            <sz val="9"/>
            <color indexed="81"/>
            <rFont val="Tahoma"/>
            <family val="2"/>
          </rPr>
          <t>Apache Junction FRS</t>
        </r>
      </text>
    </comment>
    <comment ref="JG2" authorId="0" shapeId="0" xr:uid="{0CEC57A1-6A0C-4C53-B0E6-C00296886E2A}">
      <text>
        <r>
          <rPr>
            <b/>
            <sz val="9"/>
            <color indexed="81"/>
            <rFont val="Tahoma"/>
            <family val="2"/>
          </rPr>
          <t>Horseshoe Lake</t>
        </r>
      </text>
    </comment>
    <comment ref="JH2" authorId="0" shapeId="0" xr:uid="{32FE76D8-A3ED-458A-BD00-3F1D708FC082}">
      <text>
        <r>
          <rPr>
            <b/>
            <sz val="9"/>
            <color indexed="81"/>
            <rFont val="Tahoma"/>
            <family val="2"/>
          </rPr>
          <t>Bartlett Lake</t>
        </r>
      </text>
    </comment>
    <comment ref="JI2" authorId="0" shapeId="0" xr:uid="{249FFB49-2514-44F4-B5D7-5D1A889FC827}">
      <text>
        <r>
          <rPr>
            <b/>
            <sz val="9"/>
            <color indexed="81"/>
            <rFont val="Tahoma"/>
            <family val="2"/>
          </rPr>
          <t>Waterman Wash @ Rainbow Valley Rd.</t>
        </r>
      </text>
    </comment>
    <comment ref="JJ2" authorId="0" shapeId="0" xr:uid="{3410E110-174D-416F-9242-C7CE81EA8FFE}">
      <text>
        <r>
          <rPr>
            <b/>
            <sz val="9"/>
            <color indexed="81"/>
            <rFont val="Tahoma"/>
            <family val="2"/>
          </rPr>
          <t>Tuthill Rd. @ Ray Rd.</t>
        </r>
      </text>
    </comment>
    <comment ref="JK2" authorId="0" shapeId="0" xr:uid="{829CBA4F-9818-4EF2-8582-370D73C09E52}">
      <text>
        <r>
          <rPr>
            <b/>
            <sz val="9"/>
            <color indexed="81"/>
            <rFont val="Tahoma"/>
            <family val="2"/>
          </rPr>
          <t>Gila R. @ Estrella Pkwy.</t>
        </r>
      </text>
    </comment>
    <comment ref="JL2" authorId="0" shapeId="0" xr:uid="{830CBE50-EB74-4A2A-B5F7-AC0A7464DACB}">
      <text>
        <r>
          <rPr>
            <b/>
            <sz val="9"/>
            <color indexed="81"/>
            <rFont val="Tahoma"/>
            <family val="2"/>
          </rPr>
          <t>Waterman Wash</t>
        </r>
      </text>
    </comment>
    <comment ref="JM2" authorId="0" shapeId="0" xr:uid="{B7E5DE8E-6A15-4D4F-A117-F874A827B0FA}">
      <text>
        <r>
          <rPr>
            <b/>
            <sz val="9"/>
            <color indexed="81"/>
            <rFont val="Tahoma"/>
            <family val="2"/>
          </rPr>
          <t>Estrella Fan</t>
        </r>
      </text>
    </comment>
    <comment ref="JN2" authorId="0" shapeId="0" xr:uid="{F80D56EA-4E6B-4E50-B077-1E2B0BAF5F0F}">
      <text>
        <r>
          <rPr>
            <b/>
            <sz val="9"/>
            <color indexed="81"/>
            <rFont val="Tahoma"/>
            <family val="2"/>
          </rPr>
          <t>Upper Waterman Wash</t>
        </r>
      </text>
    </comment>
    <comment ref="JO2" authorId="0" shapeId="0" xr:uid="{E9CB1428-6D53-4589-927B-BFA7304DE143}">
      <text>
        <r>
          <rPr>
            <b/>
            <sz val="9"/>
            <color indexed="81"/>
            <rFont val="Tahoma"/>
            <family val="2"/>
          </rPr>
          <t>Mobile</t>
        </r>
      </text>
    </comment>
    <comment ref="JP2" authorId="0" shapeId="0" xr:uid="{7E43C28D-E6EE-4819-B692-A11033F1E904}">
      <text>
        <r>
          <rPr>
            <b/>
            <sz val="9"/>
            <color indexed="81"/>
            <rFont val="Tahoma"/>
            <family val="2"/>
          </rPr>
          <t>Agua Fria River @ Buckeye Rd.</t>
        </r>
      </text>
    </comment>
    <comment ref="JQ2" authorId="0" shapeId="0" xr:uid="{B922D5E4-B116-4E86-827E-B94B3602F829}">
      <text>
        <r>
          <rPr>
            <b/>
            <sz val="9"/>
            <color indexed="81"/>
            <rFont val="Tahoma"/>
            <family val="2"/>
          </rPr>
          <t>Colter Channel @ El Mirage Rd.</t>
        </r>
      </text>
    </comment>
    <comment ref="JR2" authorId="0" shapeId="0" xr:uid="{88DDF4E5-2C79-40EF-BFAF-5988257C4D1E}">
      <text>
        <r>
          <rPr>
            <b/>
            <sz val="9"/>
            <color indexed="81"/>
            <rFont val="Tahoma"/>
            <family val="2"/>
          </rPr>
          <t>Dysart Drain @ Luke AFB</t>
        </r>
      </text>
    </comment>
    <comment ref="JS2" authorId="0" shapeId="0" xr:uid="{A1AFC062-5744-45DE-9E59-7F1D71A488A0}">
      <text>
        <r>
          <rPr>
            <b/>
            <sz val="9"/>
            <color indexed="81"/>
            <rFont val="Tahoma"/>
            <family val="2"/>
          </rPr>
          <t>Ford Canyon Wash</t>
        </r>
      </text>
    </comment>
    <comment ref="JT2" authorId="0" shapeId="0" xr:uid="{F149DEAC-8D0A-47B6-8C0D-C33B3E4E7E2D}">
      <text>
        <r>
          <rPr>
            <b/>
            <sz val="9"/>
            <color indexed="81"/>
            <rFont val="Tahoma"/>
            <family val="2"/>
          </rPr>
          <t>McMicken Dam South</t>
        </r>
      </text>
    </comment>
    <comment ref="JU2" authorId="0" shapeId="0" xr:uid="{FDF5725B-C2DC-4F6D-A4A3-C433A1FB685D}">
      <text>
        <r>
          <rPr>
            <b/>
            <sz val="9"/>
            <color indexed="81"/>
            <rFont val="Tahoma"/>
            <family val="2"/>
          </rPr>
          <t>Dysart Rd. @ Bell Rd.</t>
        </r>
      </text>
    </comment>
    <comment ref="JV2" authorId="0" shapeId="0" xr:uid="{532B8136-DC30-4D2E-9972-F264846F40A5}">
      <text>
        <r>
          <rPr>
            <b/>
            <sz val="9"/>
            <color indexed="81"/>
            <rFont val="Tahoma"/>
            <family val="2"/>
          </rPr>
          <t>Sun City West</t>
        </r>
      </text>
    </comment>
    <comment ref="JW2" authorId="0" shapeId="0" xr:uid="{C0CE238B-CE0A-474A-99BB-BB4F6B8C815E}">
      <text>
        <r>
          <rPr>
            <b/>
            <sz val="9"/>
            <color indexed="81"/>
            <rFont val="Tahoma"/>
            <family val="2"/>
          </rPr>
          <t>White Tank FRS #3</t>
        </r>
      </text>
    </comment>
    <comment ref="JX2" authorId="0" shapeId="0" xr:uid="{887EBA5D-F611-4FE0-8400-E8036ED3F347}">
      <text>
        <r>
          <rPr>
            <b/>
            <sz val="9"/>
            <color indexed="81"/>
            <rFont val="Tahoma"/>
            <family val="2"/>
          </rPr>
          <t>White Tank FRS #4</t>
        </r>
      </text>
    </comment>
    <comment ref="JY2" authorId="0" shapeId="0" xr:uid="{4A240D87-9F97-4AF0-A345-4E146263CDA8}">
      <text>
        <r>
          <rPr>
            <b/>
            <sz val="9"/>
            <color indexed="81"/>
            <rFont val="Tahoma"/>
            <family val="2"/>
          </rPr>
          <t>Bullard Wash @ Indian School Rd.</t>
        </r>
      </text>
    </comment>
    <comment ref="A52" authorId="0" shapeId="0" xr:uid="{070F1CFF-A99C-4B30-B8F7-291EA1039385}">
      <text>
        <r>
          <rPr>
            <b/>
            <sz val="9"/>
            <color indexed="81"/>
            <rFont val="Tahoma"/>
            <family val="2"/>
          </rPr>
          <t>For the most recent
water-year only.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 Waters</author>
    <author>Stephen D. Waters</author>
  </authors>
  <commentList>
    <comment ref="L3" authorId="0" shapeId="0" xr:uid="{00000000-0006-0000-0400-000001000000}">
      <text>
        <r>
          <rPr>
            <sz val="8"/>
            <color indexed="81"/>
            <rFont val="Tahoma"/>
            <family val="2"/>
          </rPr>
          <t xml:space="preserve">From the AVE.(l/g)t.5500 worksheets
</t>
        </r>
      </text>
    </comment>
    <comment ref="M3" authorId="0" shapeId="0" xr:uid="{00000000-0006-0000-0400-000002000000}">
      <text>
        <r>
          <rPr>
            <sz val="8"/>
            <color indexed="81"/>
            <rFont val="Tahoma"/>
            <family val="2"/>
          </rPr>
          <t xml:space="preserve">From the AVE.(l/g)t.5500 worksheets
</t>
        </r>
      </text>
    </comment>
    <comment ref="A304" authorId="1" shapeId="0" xr:uid="{00000000-0006-0000-0400-000003000000}">
      <text>
        <r>
          <rPr>
            <b/>
            <sz val="8"/>
            <color indexed="81"/>
            <rFont val="Tahoma"/>
            <family val="2"/>
          </rPr>
          <t>Number of gages with 10 or more complete water-years of record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 D. Waters</author>
  </authors>
  <commentList>
    <comment ref="A6" authorId="0" shapeId="0" xr:uid="{BE85BD33-11B7-4F3C-AC61-89800520651B}">
      <text>
        <r>
          <rPr>
            <b/>
            <sz val="9"/>
            <color indexed="81"/>
            <rFont val="Tahoma"/>
            <family val="2"/>
          </rPr>
          <t>Columbus Wash</t>
        </r>
      </text>
    </comment>
    <comment ref="A7" authorId="0" shapeId="0" xr:uid="{583B33DE-7D4B-4C80-AB80-DD7B257CC776}">
      <text>
        <r>
          <rPr>
            <b/>
            <sz val="9"/>
            <color indexed="81"/>
            <rFont val="Tahoma"/>
            <family val="2"/>
          </rPr>
          <t>Gila Bend Landfill</t>
        </r>
      </text>
    </comment>
    <comment ref="A8" authorId="0" shapeId="0" xr:uid="{C14E307B-E562-4AC4-A4E8-0806F3D9DA4C}">
      <text>
        <r>
          <rPr>
            <b/>
            <sz val="9"/>
            <color indexed="81"/>
            <rFont val="Tahoma"/>
            <family val="2"/>
          </rPr>
          <t>Gillespie Dam</t>
        </r>
      </text>
    </comment>
    <comment ref="A9" authorId="0" shapeId="0" xr:uid="{79E1CB1F-5B6A-4C16-94C9-349BDE18879E}">
      <text>
        <r>
          <rPr>
            <b/>
            <sz val="9"/>
            <color indexed="81"/>
            <rFont val="Tahoma"/>
            <family val="2"/>
          </rPr>
          <t>Sand Tank Wash @ I-8</t>
        </r>
      </text>
    </comment>
    <comment ref="A10" authorId="0" shapeId="0" xr:uid="{EB38789C-3F21-4F4A-B0CD-0E04E1F8700C}">
      <text>
        <r>
          <rPr>
            <b/>
            <sz val="9"/>
            <color indexed="81"/>
            <rFont val="Tahoma"/>
            <family val="2"/>
          </rPr>
          <t>Sauceda Wash</t>
        </r>
      </text>
    </comment>
    <comment ref="A11" authorId="0" shapeId="0" xr:uid="{4D275105-5FAA-48AB-8414-68C525B29041}">
      <text>
        <r>
          <rPr>
            <b/>
            <sz val="9"/>
            <color indexed="81"/>
            <rFont val="Tahoma"/>
            <family val="2"/>
          </rPr>
          <t>Centennial Railroad</t>
        </r>
      </text>
    </comment>
    <comment ref="A12" authorId="0" shapeId="0" xr:uid="{5A806C6F-82ED-4B57-9B80-55D34AFFDEA4}">
      <text>
        <r>
          <rPr>
            <b/>
            <sz val="9"/>
            <color indexed="81"/>
            <rFont val="Tahoma"/>
            <family val="2"/>
          </rPr>
          <t>Buckeye Rd. @ SR 85</t>
        </r>
      </text>
    </comment>
    <comment ref="A13" authorId="0" shapeId="0" xr:uid="{5E0B4570-6B9B-439E-AB8E-8A5F46683C9E}">
      <text>
        <r>
          <rPr>
            <b/>
            <sz val="9"/>
            <color indexed="81"/>
            <rFont val="Tahoma"/>
            <family val="2"/>
          </rPr>
          <t>Rainbow Wash</t>
        </r>
      </text>
    </comment>
    <comment ref="A14" authorId="0" shapeId="0" xr:uid="{3C755086-8F67-4208-9557-C0BDEE3DAEF0}">
      <text>
        <r>
          <rPr>
            <b/>
            <sz val="9"/>
            <color indexed="81"/>
            <rFont val="Tahoma"/>
            <family val="2"/>
          </rPr>
          <t>Gila R. @ Estrella Pkwy.</t>
        </r>
      </text>
    </comment>
    <comment ref="A15" authorId="0" shapeId="0" xr:uid="{5C286798-A114-4C7C-BD14-32374CEF6A3B}">
      <text>
        <r>
          <rPr>
            <b/>
            <sz val="9"/>
            <color indexed="81"/>
            <rFont val="Tahoma"/>
            <family val="2"/>
          </rPr>
          <t>Hassayampa Landfill</t>
        </r>
      </text>
    </comment>
    <comment ref="A16" authorId="0" shapeId="0" xr:uid="{9D52504B-82D8-4D51-89BE-167C2AF2A227}">
      <text>
        <r>
          <rPr>
            <b/>
            <sz val="9"/>
            <color indexed="81"/>
            <rFont val="Tahoma"/>
            <family val="2"/>
          </rPr>
          <t>Cruff Wash</t>
        </r>
      </text>
    </comment>
    <comment ref="A17" authorId="0" shapeId="0" xr:uid="{8AC26076-06FB-4A25-BD79-ACE281471063}">
      <text>
        <r>
          <rPr>
            <b/>
            <sz val="9"/>
            <color indexed="81"/>
            <rFont val="Tahoma"/>
            <family val="2"/>
          </rPr>
          <t>Tuthill Rd. @ Ray Rd.</t>
        </r>
      </text>
    </comment>
    <comment ref="A18" authorId="0" shapeId="0" xr:uid="{90D9E93B-3D2B-4BDA-8AA9-DC26573858A4}">
      <text>
        <r>
          <rPr>
            <b/>
            <sz val="9"/>
            <color indexed="81"/>
            <rFont val="Tahoma"/>
            <family val="2"/>
          </rPr>
          <t>Gila R. @ 116th Ave.</t>
        </r>
      </text>
    </comment>
    <comment ref="A19" authorId="0" shapeId="0" xr:uid="{531AD951-14C5-430A-B41B-A53220B18510}">
      <text>
        <r>
          <rPr>
            <b/>
            <sz val="9"/>
            <color indexed="81"/>
            <rFont val="Tahoma"/>
            <family val="2"/>
          </rPr>
          <t>Agua Fria River @ Buckeye Rd.</t>
        </r>
      </text>
    </comment>
    <comment ref="A20" authorId="0" shapeId="0" xr:uid="{AD0E4963-9BA2-464F-AC68-CA141E645435}">
      <text>
        <r>
          <rPr>
            <b/>
            <sz val="9"/>
            <color indexed="81"/>
            <rFont val="Tahoma"/>
            <family val="2"/>
          </rPr>
          <t>Salt River @ 67th Ave.</t>
        </r>
      </text>
    </comment>
    <comment ref="A21" authorId="0" shapeId="0" xr:uid="{452F5831-CB94-4D99-A7B2-7A8E61D54FB3}">
      <text>
        <r>
          <rPr>
            <b/>
            <sz val="9"/>
            <color indexed="81"/>
            <rFont val="Tahoma"/>
            <family val="2"/>
          </rPr>
          <t>Waterman Wash @ Rainbow Valley Rd.</t>
        </r>
      </text>
    </comment>
    <comment ref="A22" authorId="0" shapeId="0" xr:uid="{184BCB54-75C9-47C1-8A47-36DED42B6833}">
      <text>
        <r>
          <rPr>
            <b/>
            <sz val="9"/>
            <color indexed="81"/>
            <rFont val="Tahoma"/>
            <family val="2"/>
          </rPr>
          <t>Bullard Wash @ Indian School Rd.</t>
        </r>
      </text>
    </comment>
    <comment ref="A23" authorId="0" shapeId="0" xr:uid="{1E21DC94-7DB5-47BE-8788-EE2FAC2A1A06}">
      <text>
        <r>
          <rPr>
            <b/>
            <sz val="9"/>
            <color indexed="81"/>
            <rFont val="Tahoma"/>
            <family val="2"/>
          </rPr>
          <t>Buckeye Rd. @ 75th Ave.</t>
        </r>
      </text>
    </comment>
    <comment ref="A24" authorId="0" shapeId="0" xr:uid="{61007140-D308-4561-9D4A-582044A8D804}">
      <text>
        <r>
          <rPr>
            <b/>
            <sz val="9"/>
            <color indexed="81"/>
            <rFont val="Tahoma"/>
            <family val="2"/>
          </rPr>
          <t>Laveen Basin</t>
        </r>
      </text>
    </comment>
    <comment ref="A25" authorId="0" shapeId="0" xr:uid="{BF5A17C0-C8D2-4E06-8B4E-936F4F27CFE3}">
      <text>
        <r>
          <rPr>
            <b/>
            <sz val="9"/>
            <color indexed="81"/>
            <rFont val="Tahoma"/>
            <family val="2"/>
          </rPr>
          <t>Colter Channel @ El Mirage Rd.</t>
        </r>
      </text>
    </comment>
    <comment ref="A26" authorId="0" shapeId="0" xr:uid="{04538DAC-D106-47D9-BB11-C748B2916847}">
      <text>
        <r>
          <rPr>
            <b/>
            <sz val="9"/>
            <color indexed="81"/>
            <rFont val="Tahoma"/>
            <family val="2"/>
          </rPr>
          <t>Webb Mountain</t>
        </r>
      </text>
    </comment>
    <comment ref="A27" authorId="0" shapeId="0" xr:uid="{FE8BAA3C-6288-41AD-A60A-08735C7FAECC}">
      <text>
        <r>
          <rPr>
            <b/>
            <sz val="9"/>
            <color indexed="81"/>
            <rFont val="Tahoma"/>
            <family val="2"/>
          </rPr>
          <t>Durango Complex</t>
        </r>
      </text>
    </comment>
    <comment ref="A28" authorId="0" shapeId="0" xr:uid="{CB47F31B-95B7-42C5-8674-5546A4478B73}">
      <text>
        <r>
          <rPr>
            <b/>
            <sz val="9"/>
            <color indexed="81"/>
            <rFont val="Tahoma"/>
            <family val="2"/>
          </rPr>
          <t>White Tank FRS #4</t>
        </r>
      </text>
    </comment>
    <comment ref="A29" authorId="0" shapeId="0" xr:uid="{EEC9F31E-2284-4C5D-8017-C24DA3F2828C}">
      <text>
        <r>
          <rPr>
            <b/>
            <sz val="9"/>
            <color indexed="81"/>
            <rFont val="Tahoma"/>
            <family val="2"/>
          </rPr>
          <t>New River @ Glendale Ave.</t>
        </r>
      </text>
    </comment>
    <comment ref="A30" authorId="0" shapeId="0" xr:uid="{55CD5F82-8B54-4461-AE52-4A89E4930637}">
      <text>
        <r>
          <rPr>
            <b/>
            <sz val="9"/>
            <color indexed="81"/>
            <rFont val="Tahoma"/>
            <family val="2"/>
          </rPr>
          <t>Cesar Chavez Park</t>
        </r>
      </text>
    </comment>
    <comment ref="A31" authorId="0" shapeId="0" xr:uid="{36D2898F-451D-431E-9D70-B481ABC5B5A1}">
      <text>
        <r>
          <rPr>
            <b/>
            <sz val="9"/>
            <color indexed="81"/>
            <rFont val="Tahoma"/>
            <family val="2"/>
          </rPr>
          <t>Dysart Drain @ Luke AFB</t>
        </r>
      </text>
    </comment>
    <comment ref="A32" authorId="0" shapeId="0" xr:uid="{D8921D18-0FF3-409D-8CAA-92358660A515}">
      <text>
        <r>
          <rPr>
            <b/>
            <sz val="9"/>
            <color indexed="81"/>
            <rFont val="Tahoma"/>
            <family val="2"/>
          </rPr>
          <t>Copper Wash</t>
        </r>
      </text>
    </comment>
    <comment ref="A33" authorId="0" shapeId="0" xr:uid="{A5F5967B-ACA7-4CD9-8034-088032FE0D4A}">
      <text>
        <r>
          <rPr>
            <b/>
            <sz val="9"/>
            <color indexed="81"/>
            <rFont val="Tahoma"/>
            <family val="2"/>
          </rPr>
          <t>Buckeye FRS #1</t>
        </r>
      </text>
    </comment>
    <comment ref="A34" authorId="0" shapeId="0" xr:uid="{48A846AF-AC48-44A6-9A10-F787C267205D}">
      <text>
        <r>
          <rPr>
            <b/>
            <sz val="9"/>
            <color indexed="81"/>
            <rFont val="Tahoma"/>
            <family val="2"/>
          </rPr>
          <t>1-10 @ 355th Ave.</t>
        </r>
      </text>
    </comment>
    <comment ref="A35" authorId="0" shapeId="0" xr:uid="{7DEFA640-647B-49DF-8B99-4DCD37C49853}">
      <text>
        <r>
          <rPr>
            <b/>
            <sz val="9"/>
            <color indexed="81"/>
            <rFont val="Tahoma"/>
            <family val="2"/>
          </rPr>
          <t>Roeser Rd. @ 2nd St.</t>
        </r>
      </text>
    </comment>
    <comment ref="A36" authorId="0" shapeId="0" xr:uid="{FFCB6F41-DA0C-4AC9-9579-0D61A3167E09}">
      <text>
        <r>
          <rPr>
            <b/>
            <sz val="9"/>
            <color indexed="81"/>
            <rFont val="Tahoma"/>
            <family val="2"/>
          </rPr>
          <t>Grand Ave. @ 27th Ave.</t>
        </r>
      </text>
    </comment>
    <comment ref="A37" authorId="0" shapeId="0" xr:uid="{8C256702-81EE-42B5-8AD0-A3543405DB3E}">
      <text>
        <r>
          <rPr>
            <b/>
            <sz val="9"/>
            <color indexed="81"/>
            <rFont val="Tahoma"/>
            <family val="2"/>
          </rPr>
          <t>GCU Golf Course</t>
        </r>
      </text>
    </comment>
    <comment ref="A38" authorId="0" shapeId="0" xr:uid="{D2AB2C44-2652-4FA5-BE15-490904CE2A7E}">
      <text>
        <r>
          <rPr>
            <b/>
            <sz val="9"/>
            <color indexed="81"/>
            <rFont val="Tahoma"/>
            <family val="2"/>
          </rPr>
          <t>Buckeye FRS #2</t>
        </r>
      </text>
    </comment>
    <comment ref="A39" authorId="0" shapeId="0" xr:uid="{068A2898-D5B8-406E-9782-E7AF28F58952}">
      <text>
        <r>
          <rPr>
            <b/>
            <sz val="9"/>
            <color indexed="81"/>
            <rFont val="Tahoma"/>
            <family val="2"/>
          </rPr>
          <t>4th of July Wash</t>
        </r>
      </text>
    </comment>
    <comment ref="A40" authorId="0" shapeId="0" xr:uid="{ED58D803-EE7E-47A1-9275-22B5E4C47A3B}">
      <text>
        <r>
          <rPr>
            <b/>
            <sz val="9"/>
            <color indexed="81"/>
            <rFont val="Tahoma"/>
            <family val="2"/>
          </rPr>
          <t>Delaney Wash</t>
        </r>
      </text>
    </comment>
    <comment ref="A41" authorId="0" shapeId="0" xr:uid="{5086D53F-7C71-4F36-9B80-641973BC1F12}">
      <text>
        <r>
          <rPr>
            <b/>
            <sz val="9"/>
            <color indexed="81"/>
            <rFont val="Tahoma"/>
            <family val="2"/>
          </rPr>
          <t>Agua Fria R. @ Grand Ave.</t>
        </r>
      </text>
    </comment>
    <comment ref="A42" authorId="0" shapeId="0" xr:uid="{F1AB6FEF-C133-4DD4-B6E9-77455D627C92}">
      <text>
        <r>
          <rPr>
            <b/>
            <sz val="9"/>
            <color indexed="81"/>
            <rFont val="Tahoma"/>
            <family val="2"/>
          </rPr>
          <t>Thomas Rd. @ 16th St.</t>
        </r>
      </text>
    </comment>
    <comment ref="A43" authorId="0" shapeId="0" xr:uid="{E8F7444A-A1F1-45C5-8ABB-C94B26860A62}">
      <text>
        <r>
          <rPr>
            <b/>
            <sz val="9"/>
            <color indexed="81"/>
            <rFont val="Tahoma"/>
            <family val="2"/>
          </rPr>
          <t>Salt R. @ 40th St.</t>
        </r>
      </text>
    </comment>
    <comment ref="A44" authorId="0" shapeId="0" xr:uid="{8E6C5F9A-0222-4E9C-AD8C-AAC1246C15F3}">
      <text>
        <r>
          <rPr>
            <b/>
            <sz val="9"/>
            <color indexed="81"/>
            <rFont val="Tahoma"/>
            <family val="2"/>
          </rPr>
          <t>Jackson St. @ 7th Ave.</t>
        </r>
      </text>
    </comment>
    <comment ref="A45" authorId="0" shapeId="0" xr:uid="{520177F7-C3FB-4148-9B4A-8F29213B0363}">
      <text>
        <r>
          <rPr>
            <b/>
            <sz val="9"/>
            <color indexed="81"/>
            <rFont val="Tahoma"/>
            <family val="2"/>
          </rPr>
          <t>Gila River @ Maricopa Rd.</t>
        </r>
      </text>
    </comment>
    <comment ref="A46" authorId="0" shapeId="0" xr:uid="{817AE5B1-5786-49D9-BC65-B9F70D81532E}">
      <text>
        <r>
          <rPr>
            <b/>
            <sz val="9"/>
            <color indexed="81"/>
            <rFont val="Tahoma"/>
            <family val="2"/>
          </rPr>
          <t>Winters Wash</t>
        </r>
      </text>
    </comment>
    <comment ref="A47" authorId="0" shapeId="0" xr:uid="{79B55D63-8771-4869-8469-9DF231ED1C52}">
      <text>
        <r>
          <rPr>
            <b/>
            <sz val="9"/>
            <color indexed="81"/>
            <rFont val="Tahoma"/>
            <family val="2"/>
          </rPr>
          <t>Grand Ave. @ Peoria Ave.</t>
        </r>
      </text>
    </comment>
    <comment ref="A48" authorId="0" shapeId="0" xr:uid="{224E127B-5920-40C8-B7AC-68C18FA1B3A5}">
      <text>
        <r>
          <rPr>
            <b/>
            <sz val="9"/>
            <color indexed="81"/>
            <rFont val="Tahoma"/>
            <family val="2"/>
          </rPr>
          <t>GateWay Community College</t>
        </r>
      </text>
    </comment>
    <comment ref="A49" authorId="0" shapeId="0" xr:uid="{70B03EB3-9E49-4752-A18C-FD1B966E2C7F}">
      <text>
        <r>
          <rPr>
            <b/>
            <sz val="9"/>
            <color indexed="81"/>
            <rFont val="Tahoma"/>
            <family val="2"/>
          </rPr>
          <t>City of Glendale</t>
        </r>
      </text>
    </comment>
    <comment ref="A50" authorId="0" shapeId="0" xr:uid="{B5C1A605-4472-4171-809D-21652F8C83EC}">
      <text>
        <r>
          <rPr>
            <b/>
            <sz val="9"/>
            <color indexed="81"/>
            <rFont val="Tahoma"/>
            <family val="2"/>
          </rPr>
          <t>Salt R. @ Priest Dr.</t>
        </r>
      </text>
    </comment>
    <comment ref="A51" authorId="0" shapeId="0" xr:uid="{0AB298DE-014C-4366-A191-C408D7A008B7}">
      <text>
        <r>
          <rPr>
            <b/>
            <sz val="9"/>
            <color indexed="81"/>
            <rFont val="Tahoma"/>
            <family val="2"/>
          </rPr>
          <t>Perry Park</t>
        </r>
      </text>
    </comment>
    <comment ref="A52" authorId="0" shapeId="0" xr:uid="{E4F4C935-779B-4BC5-AD90-8D46339C3379}">
      <text>
        <r>
          <rPr>
            <b/>
            <sz val="9"/>
            <color indexed="81"/>
            <rFont val="Tahoma"/>
            <family val="2"/>
          </rPr>
          <t>Sand Tank Wash</t>
        </r>
      </text>
    </comment>
    <comment ref="A53" authorId="0" shapeId="0" xr:uid="{3FE243EA-8740-40A1-8FCB-002B4C22A4A3}">
      <text>
        <r>
          <rPr>
            <b/>
            <sz val="9"/>
            <color indexed="81"/>
            <rFont val="Tahoma"/>
            <family val="2"/>
          </rPr>
          <t>Missouri Ave. @ 16th St.</t>
        </r>
      </text>
    </comment>
    <comment ref="A54" authorId="0" shapeId="0" xr:uid="{1E02AA7C-43C8-44EC-A2FB-78CF8D2496E5}">
      <text>
        <r>
          <rPr>
            <b/>
            <sz val="9"/>
            <color indexed="81"/>
            <rFont val="Tahoma"/>
            <family val="2"/>
          </rPr>
          <t>Buckeye FRS #3</t>
        </r>
      </text>
    </comment>
    <comment ref="A55" authorId="0" shapeId="0" xr:uid="{05ED384A-5E41-4595-9644-52FA4EF07E9B}">
      <text>
        <r>
          <rPr>
            <b/>
            <sz val="9"/>
            <color indexed="81"/>
            <rFont val="Tahoma"/>
            <family val="2"/>
          </rPr>
          <t>Maryland Ave. @ 27th Ave.</t>
        </r>
      </text>
    </comment>
    <comment ref="A56" authorId="0" shapeId="0" xr:uid="{0A2B7621-27EA-467E-BFB7-B2F5836ACAC7}">
      <text>
        <r>
          <rPr>
            <b/>
            <sz val="9"/>
            <color indexed="81"/>
            <rFont val="Tahoma"/>
            <family val="2"/>
          </rPr>
          <t>ASU South</t>
        </r>
      </text>
    </comment>
    <comment ref="A57" authorId="0" shapeId="0" xr:uid="{6F1D7331-5AED-471E-92EC-D0FE58DB7AFA}">
      <text>
        <r>
          <rPr>
            <b/>
            <sz val="9"/>
            <color indexed="81"/>
            <rFont val="Tahoma"/>
            <family val="2"/>
          </rPr>
          <t>Price Drain @ Loop 202</t>
        </r>
      </text>
    </comment>
    <comment ref="A58" authorId="0" shapeId="0" xr:uid="{0C05430B-87CB-4B41-AFB0-9859ED73F5A9}">
      <text>
        <r>
          <rPr>
            <b/>
            <sz val="9"/>
            <color indexed="81"/>
            <rFont val="Tahoma"/>
            <family val="2"/>
          </rPr>
          <t>Saddleback FRS</t>
        </r>
      </text>
    </comment>
    <comment ref="A59" authorId="0" shapeId="0" xr:uid="{316A4BEF-B4D2-4108-A427-BE881683230B}">
      <text>
        <r>
          <rPr>
            <b/>
            <sz val="9"/>
            <color indexed="81"/>
            <rFont val="Tahoma"/>
            <family val="2"/>
          </rPr>
          <t>Old Crosscut Canal @ McDowell Rd.</t>
        </r>
      </text>
    </comment>
    <comment ref="A60" authorId="0" shapeId="0" xr:uid="{B98D7002-F7EC-44AE-9F10-99A08E967EDA}">
      <text>
        <r>
          <rPr>
            <b/>
            <sz val="9"/>
            <color indexed="81"/>
            <rFont val="Tahoma"/>
            <family val="2"/>
          </rPr>
          <t>Dysart Rd. @ Bell Rd.</t>
        </r>
      </text>
    </comment>
    <comment ref="A61" authorId="0" shapeId="0" xr:uid="{69A41C42-98E5-4E7D-810A-E66ED38D7027}">
      <text>
        <r>
          <rPr>
            <b/>
            <sz val="9"/>
            <color indexed="81"/>
            <rFont val="Tahoma"/>
            <family val="2"/>
          </rPr>
          <t>Carriage Lane Park</t>
        </r>
      </text>
    </comment>
    <comment ref="A62" authorId="0" shapeId="0" xr:uid="{B887212B-301B-4107-9561-9DF945590D91}">
      <text>
        <r>
          <rPr>
            <b/>
            <sz val="9"/>
            <color indexed="81"/>
            <rFont val="Tahoma"/>
            <family val="2"/>
          </rPr>
          <t>ACDC @ 67th Ave.</t>
        </r>
      </text>
    </comment>
    <comment ref="A63" authorId="0" shapeId="0" xr:uid="{C181F1ED-799C-4BC4-92AF-36A2472BDD53}">
      <text>
        <r>
          <rPr>
            <b/>
            <sz val="9"/>
            <color indexed="81"/>
            <rFont val="Tahoma"/>
            <family val="2"/>
          </rPr>
          <t>IBW @ McKellips Rd.</t>
        </r>
      </text>
    </comment>
    <comment ref="A64" authorId="0" shapeId="0" xr:uid="{93F3BED5-7591-432D-AE1F-5C20189D9AB6}">
      <text>
        <r>
          <rPr>
            <b/>
            <sz val="9"/>
            <color indexed="81"/>
            <rFont val="Tahoma"/>
            <family val="2"/>
          </rPr>
          <t>Buckeye Rd. @ 547th Ave.</t>
        </r>
      </text>
    </comment>
    <comment ref="A65" authorId="0" shapeId="0" xr:uid="{333B1BFD-03DA-4D1A-B0F2-BE6E83FBF5AA}">
      <text>
        <r>
          <rPr>
            <b/>
            <sz val="9"/>
            <color indexed="81"/>
            <rFont val="Tahoma"/>
            <family val="2"/>
          </rPr>
          <t>New River @ Bell Rd.</t>
        </r>
      </text>
    </comment>
    <comment ref="A66" authorId="0" shapeId="0" xr:uid="{A8FCD17F-F91E-4835-AA86-9CA3258A6B63}">
      <text>
        <r>
          <rPr>
            <b/>
            <sz val="9"/>
            <color indexed="81"/>
            <rFont val="Tahoma"/>
            <family val="2"/>
          </rPr>
          <t>Bender Wash</t>
        </r>
      </text>
    </comment>
    <comment ref="A67" authorId="0" shapeId="0" xr:uid="{D49E0DE2-B1F0-4DB5-8A36-F377AB665365}">
      <text>
        <r>
          <rPr>
            <b/>
            <sz val="9"/>
            <color indexed="81"/>
            <rFont val="Tahoma"/>
            <family val="2"/>
          </rPr>
          <t>Four Mile Wash</t>
        </r>
      </text>
    </comment>
    <comment ref="A68" authorId="0" shapeId="0" xr:uid="{C78E4056-AA00-4747-B72C-5BFCDBB44CA1}">
      <text>
        <r>
          <rPr>
            <b/>
            <sz val="9"/>
            <color indexed="81"/>
            <rFont val="Tahoma"/>
            <family val="2"/>
          </rPr>
          <t>Thomas Rd. @ 48th St.</t>
        </r>
      </text>
    </comment>
    <comment ref="A69" authorId="0" shapeId="0" xr:uid="{A050620B-553F-4886-8B0B-804DFD74C8AE}">
      <text>
        <r>
          <rPr>
            <b/>
            <sz val="9"/>
            <color indexed="81"/>
            <rFont val="Tahoma"/>
            <family val="2"/>
          </rPr>
          <t>Maricopa Mountains</t>
        </r>
      </text>
    </comment>
    <comment ref="A70" authorId="0" shapeId="0" xr:uid="{ABF11AEA-A55D-4498-AD96-4A7A9FDE26C3}">
      <text>
        <r>
          <rPr>
            <b/>
            <sz val="9"/>
            <color indexed="81"/>
            <rFont val="Tahoma"/>
            <family val="2"/>
          </rPr>
          <t>White Tank FRS #3</t>
        </r>
      </text>
    </comment>
    <comment ref="A71" authorId="0" shapeId="0" xr:uid="{8FEF4A94-12CE-48AC-8CC1-360C4A886AAD}">
      <text>
        <r>
          <rPr>
            <b/>
            <sz val="9"/>
            <color indexed="81"/>
            <rFont val="Tahoma"/>
            <family val="2"/>
          </rPr>
          <t>EMF @ Arizona Ave.</t>
        </r>
      </text>
    </comment>
    <comment ref="A72" authorId="0" shapeId="0" xr:uid="{4B37534A-1F07-470B-B6CA-F24C5103FCA8}">
      <text>
        <r>
          <rPr>
            <b/>
            <sz val="9"/>
            <color indexed="81"/>
            <rFont val="Tahoma"/>
            <family val="2"/>
          </rPr>
          <t>Granite Reef Wash</t>
        </r>
      </text>
    </comment>
    <comment ref="A73" authorId="0" shapeId="0" xr:uid="{A752ACA5-BA85-4F62-ABF9-A633A6C45B02}">
      <text>
        <r>
          <rPr>
            <b/>
            <sz val="9"/>
            <color indexed="81"/>
            <rFont val="Tahoma"/>
            <family val="2"/>
          </rPr>
          <t>Chandler Blvd. @ Arizona Ave.</t>
        </r>
      </text>
    </comment>
    <comment ref="A74" authorId="0" shapeId="0" xr:uid="{71FA0488-D30A-4224-925B-41EF51E8FBFA}">
      <text>
        <r>
          <rPr>
            <b/>
            <sz val="9"/>
            <color indexed="81"/>
            <rFont val="Tahoma"/>
            <family val="2"/>
          </rPr>
          <t>Mesa Tower</t>
        </r>
      </text>
    </comment>
    <comment ref="A75" authorId="0" shapeId="0" xr:uid="{6403420F-3C66-4220-81D8-CCD69D06BAB7}">
      <text>
        <r>
          <rPr>
            <b/>
            <sz val="9"/>
            <color indexed="81"/>
            <rFont val="Tahoma"/>
            <family val="2"/>
          </rPr>
          <t>ACDC @ 43rd Ave.</t>
        </r>
      </text>
    </comment>
    <comment ref="A76" authorId="0" shapeId="0" xr:uid="{B11049B4-8931-401E-B0EF-D0B288640182}">
      <text>
        <r>
          <rPr>
            <b/>
            <sz val="9"/>
            <color indexed="81"/>
            <rFont val="Tahoma"/>
            <family val="2"/>
          </rPr>
          <t>Kleinman Park</t>
        </r>
      </text>
    </comment>
    <comment ref="A77" authorId="0" shapeId="0" xr:uid="{AF1FAF46-FAF4-4E64-A818-30A017A22B55}">
      <text>
        <r>
          <rPr>
            <b/>
            <sz val="9"/>
            <color indexed="81"/>
            <rFont val="Tahoma"/>
            <family val="2"/>
          </rPr>
          <t>Papago Park</t>
        </r>
      </text>
    </comment>
    <comment ref="A78" authorId="0" shapeId="0" xr:uid="{DB69B6F5-BC15-4C0B-9B4D-D58691657B2D}">
      <text>
        <r>
          <rPr>
            <b/>
            <sz val="9"/>
            <color indexed="81"/>
            <rFont val="Tahoma"/>
            <family val="2"/>
          </rPr>
          <t>ACDC @ Cave Creek</t>
        </r>
      </text>
    </comment>
    <comment ref="A79" authorId="0" shapeId="0" xr:uid="{90626422-65F0-4AB3-B414-46F8A8CB609A}">
      <text>
        <r>
          <rPr>
            <b/>
            <sz val="9"/>
            <color indexed="81"/>
            <rFont val="Tahoma"/>
            <family val="2"/>
          </rPr>
          <t>IBW @ Indian School Rd.</t>
        </r>
      </text>
    </comment>
    <comment ref="A80" authorId="0" shapeId="0" xr:uid="{8EC48EAC-F6D4-4D05-95B2-EB12F67A3F5E}">
      <text>
        <r>
          <rPr>
            <b/>
            <sz val="9"/>
            <color indexed="81"/>
            <rFont val="Tahoma"/>
            <family val="2"/>
          </rPr>
          <t>Baseline Rd. @ 547th Ave.</t>
        </r>
      </text>
    </comment>
    <comment ref="A81" authorId="0" shapeId="0" xr:uid="{6958E991-8798-40AF-A857-9BA73D9414FC}">
      <text>
        <r>
          <rPr>
            <b/>
            <sz val="9"/>
            <color indexed="81"/>
            <rFont val="Tahoma"/>
            <family val="2"/>
          </rPr>
          <t>ACDC @ 14th St.</t>
        </r>
      </text>
    </comment>
    <comment ref="A82" authorId="0" shapeId="0" xr:uid="{5366F9FE-82E4-4C0C-BC6B-0AA7B663B94A}">
      <text>
        <r>
          <rPr>
            <b/>
            <sz val="9"/>
            <color indexed="81"/>
            <rFont val="Tahoma"/>
            <family val="2"/>
          </rPr>
          <t>Freestone Basin</t>
        </r>
      </text>
    </comment>
    <comment ref="A83" authorId="0" shapeId="0" xr:uid="{C1C5BAE9-8CD5-41F2-B8D4-109BD532A772}">
      <text>
        <r>
          <rPr>
            <b/>
            <sz val="9"/>
            <color indexed="81"/>
            <rFont val="Tahoma"/>
            <family val="2"/>
          </rPr>
          <t>Sun City West</t>
        </r>
      </text>
    </comment>
    <comment ref="A84" authorId="0" shapeId="0" xr:uid="{0DB16C17-48C5-498A-B4BC-8E5DF357AD07}">
      <text>
        <r>
          <rPr>
            <b/>
            <sz val="9"/>
            <color indexed="81"/>
            <rFont val="Tahoma"/>
            <family val="2"/>
          </rPr>
          <t>ACDC @ 36th St.</t>
        </r>
      </text>
    </comment>
    <comment ref="A85" authorId="0" shapeId="0" xr:uid="{8205E0C8-B287-4ADF-AA94-AD1C2116ADEA}">
      <text>
        <r>
          <rPr>
            <b/>
            <sz val="9"/>
            <color indexed="81"/>
            <rFont val="Tahoma"/>
            <family val="2"/>
          </rPr>
          <t>Osborn Rd. @ 64th St.</t>
        </r>
      </text>
    </comment>
    <comment ref="A86" authorId="0" shapeId="0" xr:uid="{6AA51FCD-812F-41E9-8263-DACC5FF952BB}">
      <text>
        <r>
          <rPr>
            <b/>
            <sz val="9"/>
            <color indexed="81"/>
            <rFont val="Tahoma"/>
            <family val="2"/>
          </rPr>
          <t>Fitch Park</t>
        </r>
      </text>
    </comment>
    <comment ref="A87" authorId="0" shapeId="0" xr:uid="{C29D2B23-34A4-437A-A760-9C3A2B99F576}">
      <text>
        <r>
          <rPr>
            <b/>
            <sz val="9"/>
            <color indexed="81"/>
            <rFont val="Tahoma"/>
            <family val="2"/>
          </rPr>
          <t>Centennial Levee</t>
        </r>
      </text>
    </comment>
    <comment ref="A88" authorId="0" shapeId="0" xr:uid="{0FAE802D-A6A9-487F-BFD3-DE835E27F0ED}">
      <text>
        <r>
          <rPr>
            <b/>
            <sz val="9"/>
            <color indexed="81"/>
            <rFont val="Tahoma"/>
            <family val="2"/>
          </rPr>
          <t>Crossroads Park</t>
        </r>
      </text>
    </comment>
    <comment ref="A89" authorId="0" shapeId="0" xr:uid="{3E4D5C7A-9BF3-475B-9186-5E8501B893A6}">
      <text>
        <r>
          <rPr>
            <b/>
            <sz val="9"/>
            <color indexed="81"/>
            <rFont val="Tahoma"/>
            <family val="2"/>
          </rPr>
          <t>El Mirage Drain</t>
        </r>
      </text>
    </comment>
    <comment ref="A90" authorId="0" shapeId="0" xr:uid="{7567BE88-A1C7-42DA-93F6-124562602812}">
      <text>
        <r>
          <rPr>
            <b/>
            <sz val="9"/>
            <color indexed="81"/>
            <rFont val="Tahoma"/>
            <family val="2"/>
          </rPr>
          <t>Cave Creek @ Cactus Rd.</t>
        </r>
      </text>
    </comment>
    <comment ref="A91" authorId="0" shapeId="0" xr:uid="{350D1BEA-5BCF-4434-ACE4-B3E872F472A6}">
      <text>
        <r>
          <rPr>
            <b/>
            <sz val="9"/>
            <color indexed="81"/>
            <rFont val="Tahoma"/>
            <family val="2"/>
          </rPr>
          <t>Guadalupe FRS</t>
        </r>
      </text>
    </comment>
    <comment ref="A92" authorId="0" shapeId="0" xr:uid="{FC4D4C68-FB18-4E22-AE61-8C5CCAC5390B}">
      <text>
        <r>
          <rPr>
            <b/>
            <sz val="9"/>
            <color indexed="81"/>
            <rFont val="Tahoma"/>
            <family val="2"/>
          </rPr>
          <t>Ahwatukee</t>
        </r>
      </text>
    </comment>
    <comment ref="A93" authorId="0" shapeId="0" xr:uid="{CA162951-C679-4CBC-9983-04E2574770A3}">
      <text>
        <r>
          <rPr>
            <b/>
            <sz val="9"/>
            <color indexed="81"/>
            <rFont val="Tahoma"/>
            <family val="2"/>
          </rPr>
          <t>Mountain View Park</t>
        </r>
      </text>
    </comment>
    <comment ref="A94" authorId="0" shapeId="0" xr:uid="{F08EB30D-9959-40E0-961F-CF34D5B5607A}">
      <text>
        <r>
          <rPr>
            <b/>
            <sz val="9"/>
            <color indexed="81"/>
            <rFont val="Tahoma"/>
            <family val="2"/>
          </rPr>
          <t>South Mountain Fan</t>
        </r>
      </text>
    </comment>
    <comment ref="A95" authorId="0" shapeId="0" xr:uid="{077FC4BD-E7DB-4CAB-81CF-E51997F070E7}">
      <text>
        <r>
          <rPr>
            <b/>
            <sz val="9"/>
            <color indexed="81"/>
            <rFont val="Tahoma"/>
            <family val="2"/>
          </rPr>
          <t>IBW Interceptor Channel</t>
        </r>
      </text>
    </comment>
    <comment ref="A96" authorId="0" shapeId="0" xr:uid="{CED5D4F0-CA23-4F78-9EE6-3720A3C8FE96}">
      <text>
        <r>
          <rPr>
            <b/>
            <sz val="9"/>
            <color indexed="81"/>
            <rFont val="Tahoma"/>
            <family val="2"/>
          </rPr>
          <t>IBW @ Indian Bend Rd.</t>
        </r>
      </text>
    </comment>
    <comment ref="A97" authorId="0" shapeId="0" xr:uid="{A74B9F5E-623F-4320-AB13-AB0CD3DC150C}">
      <text>
        <r>
          <rPr>
            <b/>
            <sz val="9"/>
            <color indexed="81"/>
            <rFont val="Tahoma"/>
            <family val="2"/>
          </rPr>
          <t>Salt River Landfill</t>
        </r>
      </text>
    </comment>
    <comment ref="A98" authorId="0" shapeId="0" xr:uid="{BEB65ADD-3AB6-45CF-BB81-DD06DC8C8BC9}">
      <text>
        <r>
          <rPr>
            <b/>
            <sz val="9"/>
            <color indexed="81"/>
            <rFont val="Tahoma"/>
            <family val="2"/>
          </rPr>
          <t>Greenway Rd. @ 32nd Ave.</t>
        </r>
      </text>
    </comment>
    <comment ref="A99" authorId="0" shapeId="0" xr:uid="{FC36664C-DAC6-41A5-B4C7-9641EB044F69}">
      <text>
        <r>
          <rPr>
            <b/>
            <sz val="9"/>
            <color indexed="81"/>
            <rFont val="Tahoma"/>
            <family val="2"/>
          </rPr>
          <t>Gila River @ Olberg</t>
        </r>
      </text>
    </comment>
    <comment ref="A100" authorId="0" shapeId="0" xr:uid="{86C3D05E-1C3A-4E71-89B9-B85271CE009D}">
      <text>
        <r>
          <rPr>
            <b/>
            <sz val="9"/>
            <color indexed="81"/>
            <rFont val="Tahoma"/>
            <family val="2"/>
          </rPr>
          <t>EMF @ Queen Creek Rd.</t>
        </r>
      </text>
    </comment>
    <comment ref="A101" authorId="0" shapeId="0" xr:uid="{56316088-CE23-4466-8F55-60FC1454568D}">
      <text>
        <r>
          <rPr>
            <b/>
            <sz val="9"/>
            <color indexed="81"/>
            <rFont val="Tahoma"/>
            <family val="2"/>
          </rPr>
          <t>Greene Wash @ SR 84</t>
        </r>
      </text>
    </comment>
    <comment ref="A102" authorId="0" shapeId="0" xr:uid="{F4DA50E2-63F3-4238-A826-FE6D80E4D5CD}">
      <text>
        <r>
          <rPr>
            <b/>
            <sz val="9"/>
            <color indexed="81"/>
            <rFont val="Tahoma"/>
            <family val="2"/>
          </rPr>
          <t>Waterman Wash</t>
        </r>
      </text>
    </comment>
    <comment ref="A103" authorId="0" shapeId="0" xr:uid="{7211B923-BB1A-462E-9957-E0558E17E454}">
      <text>
        <r>
          <rPr>
            <b/>
            <sz val="9"/>
            <color indexed="81"/>
            <rFont val="Tahoma"/>
            <family val="2"/>
          </rPr>
          <t>10th St. Wash Basin #1</t>
        </r>
      </text>
    </comment>
    <comment ref="A104" authorId="0" shapeId="0" xr:uid="{B0E2F0EC-9BA2-40A7-BD4A-D70F4CDAEB6D}">
      <text>
        <r>
          <rPr>
            <b/>
            <sz val="9"/>
            <color indexed="81"/>
            <rFont val="Tahoma"/>
            <family val="2"/>
          </rPr>
          <t>Berneil Wash</t>
        </r>
      </text>
    </comment>
    <comment ref="A105" authorId="0" shapeId="0" xr:uid="{4BAEA830-63BD-40EF-876F-6E4CB9299BFA}">
      <text>
        <r>
          <rPr>
            <b/>
            <sz val="9"/>
            <color indexed="81"/>
            <rFont val="Tahoma"/>
            <family val="2"/>
          </rPr>
          <t>McMicken Floodway</t>
        </r>
      </text>
    </comment>
    <comment ref="A106" authorId="0" shapeId="0" xr:uid="{3A8E750B-B83B-4F5E-A4E6-78E959E06240}">
      <text>
        <r>
          <rPr>
            <b/>
            <sz val="9"/>
            <color indexed="81"/>
            <rFont val="Tahoma"/>
            <family val="2"/>
          </rPr>
          <t>Phoenix West Park Dam</t>
        </r>
      </text>
    </comment>
    <comment ref="A107" authorId="0" shapeId="0" xr:uid="{D8A0D7E4-AF41-43D7-9123-ECC990CE5AA6}">
      <text>
        <r>
          <rPr>
            <b/>
            <sz val="9"/>
            <color indexed="81"/>
            <rFont val="Tahoma"/>
            <family val="2"/>
          </rPr>
          <t>Lake Margherite</t>
        </r>
      </text>
    </comment>
    <comment ref="A108" authorId="0" shapeId="0" xr:uid="{26D1DBC3-6201-4139-999D-2DB3CC78984B}">
      <text>
        <r>
          <rPr>
            <b/>
            <sz val="9"/>
            <color indexed="81"/>
            <rFont val="Tahoma"/>
            <family val="2"/>
          </rPr>
          <t>EMF @ Broadway Rd.</t>
        </r>
      </text>
    </comment>
    <comment ref="A109" authorId="0" shapeId="0" xr:uid="{FC9DC04B-57A1-46D1-BCD6-F401446480ED}">
      <text>
        <r>
          <rPr>
            <b/>
            <sz val="9"/>
            <color indexed="81"/>
            <rFont val="Tahoma"/>
            <family val="2"/>
          </rPr>
          <t>Mobile</t>
        </r>
      </text>
    </comment>
    <comment ref="A110" authorId="0" shapeId="0" xr:uid="{324A620F-4E63-4C7B-96A4-0AF0DEB1E9C3}">
      <text>
        <r>
          <rPr>
            <b/>
            <sz val="9"/>
            <color indexed="81"/>
            <rFont val="Tahoma"/>
            <family val="2"/>
          </rPr>
          <t>Granite Reef Diversion</t>
        </r>
      </text>
    </comment>
    <comment ref="A111" authorId="0" shapeId="0" xr:uid="{B0DD9F51-4699-449C-8A81-DB711E3534EB}">
      <text>
        <r>
          <rPr>
            <b/>
            <sz val="9"/>
            <color indexed="81"/>
            <rFont val="Tahoma"/>
            <family val="2"/>
          </rPr>
          <t>Guadalupe Channel</t>
        </r>
      </text>
    </comment>
    <comment ref="A112" authorId="0" shapeId="0" xr:uid="{83C824D6-B39D-4122-A57F-C8551E36ECFC}">
      <text>
        <r>
          <rPr>
            <b/>
            <sz val="9"/>
            <color indexed="81"/>
            <rFont val="Tahoma"/>
            <family val="2"/>
          </rPr>
          <t>East Fork Cave Creek near 7th Ave.</t>
        </r>
      </text>
    </comment>
    <comment ref="A113" authorId="0" shapeId="0" xr:uid="{E7B9E35B-ABC4-4E54-8559-7A22BE4A9BCE}">
      <text>
        <r>
          <rPr>
            <b/>
            <sz val="9"/>
            <color indexed="81"/>
            <rFont val="Tahoma"/>
            <family val="2"/>
          </rPr>
          <t>Santa Cruz R. @ SR 84</t>
        </r>
      </text>
    </comment>
    <comment ref="A114" authorId="0" shapeId="0" xr:uid="{CEFDB476-E707-495B-BCF7-4108118983FD}">
      <text>
        <r>
          <rPr>
            <b/>
            <sz val="9"/>
            <color indexed="81"/>
            <rFont val="Tahoma"/>
            <family val="2"/>
          </rPr>
          <t>McMicken Dam</t>
        </r>
      </text>
    </comment>
    <comment ref="A115" authorId="0" shapeId="0" xr:uid="{4BC2FF0B-3310-4A8D-8322-EE231F0B67B3}">
      <text>
        <r>
          <rPr>
            <b/>
            <sz val="9"/>
            <color indexed="81"/>
            <rFont val="Tahoma"/>
            <family val="2"/>
          </rPr>
          <t>IBW @ Shea Blvd.</t>
        </r>
      </text>
    </comment>
    <comment ref="A116" authorId="0" shapeId="0" xr:uid="{D3C9E7BE-76C6-4206-9065-A18E5EDF91D2}">
      <text>
        <r>
          <rPr>
            <b/>
            <sz val="9"/>
            <color indexed="81"/>
            <rFont val="Tahoma"/>
            <family val="2"/>
          </rPr>
          <t>McMicken Dam South</t>
        </r>
      </text>
    </comment>
    <comment ref="A117" authorId="0" shapeId="0" xr:uid="{273856CA-0A85-410B-BFD5-0BFDD6736E9C}">
      <text>
        <r>
          <rPr>
            <b/>
            <sz val="9"/>
            <color indexed="81"/>
            <rFont val="Tahoma"/>
            <family val="2"/>
          </rPr>
          <t>Paradise Valley Country Club</t>
        </r>
      </text>
    </comment>
    <comment ref="A118" authorId="0" shapeId="0" xr:uid="{6F1D47C4-4955-42B3-8ADF-B07D17E62770}">
      <text>
        <r>
          <rPr>
            <b/>
            <sz val="9"/>
            <color indexed="81"/>
            <rFont val="Tahoma"/>
            <family val="2"/>
          </rPr>
          <t>Falcon Field</t>
        </r>
      </text>
    </comment>
    <comment ref="A119" authorId="0" shapeId="0" xr:uid="{F8B82C11-91B8-48ED-BCAF-21758FA32946}">
      <text>
        <r>
          <rPr>
            <b/>
            <sz val="9"/>
            <color indexed="81"/>
            <rFont val="Tahoma"/>
            <family val="2"/>
          </rPr>
          <t>Phoenix Basin # 3</t>
        </r>
      </text>
    </comment>
    <comment ref="A120" authorId="0" shapeId="0" xr:uid="{1E9F26AF-608B-4CE3-A3B3-7F2A18D95C2D}">
      <text>
        <r>
          <rPr>
            <b/>
            <sz val="9"/>
            <color indexed="81"/>
            <rFont val="Tahoma"/>
            <family val="2"/>
          </rPr>
          <t>Sonoqui Wash near Hawes Rd.</t>
        </r>
      </text>
    </comment>
    <comment ref="A121" authorId="0" shapeId="0" xr:uid="{672B8A19-E97D-47C4-9390-344006C53A54}">
      <text>
        <r>
          <rPr>
            <b/>
            <sz val="9"/>
            <color indexed="81"/>
            <rFont val="Tahoma"/>
            <family val="2"/>
          </rPr>
          <t>Phoenix Basin #7</t>
        </r>
      </text>
    </comment>
    <comment ref="A122" authorId="0" shapeId="0" xr:uid="{ADE79DDB-DFB1-4350-B6BA-1FB3E63662E2}">
      <text>
        <r>
          <rPr>
            <b/>
            <sz val="9"/>
            <color indexed="81"/>
            <rFont val="Tahoma"/>
            <family val="2"/>
          </rPr>
          <t>Powerline Floodway</t>
        </r>
      </text>
    </comment>
    <comment ref="A123" authorId="0" shapeId="0" xr:uid="{F58C24A8-6617-4B84-894E-E24AA7A14B58}">
      <text>
        <r>
          <rPr>
            <b/>
            <sz val="9"/>
            <color indexed="81"/>
            <rFont val="Tahoma"/>
            <family val="2"/>
          </rPr>
          <t>Elliot Rd. @ Hawes Rd.</t>
        </r>
      </text>
    </comment>
    <comment ref="A124" authorId="0" shapeId="0" xr:uid="{52F88A3C-8DB2-4EC9-BC19-492B1FB6EBFD}">
      <text>
        <r>
          <rPr>
            <b/>
            <sz val="9"/>
            <color indexed="81"/>
            <rFont val="Tahoma"/>
            <family val="2"/>
          </rPr>
          <t>IBW @ Sweetwater Ave.</t>
        </r>
      </text>
    </comment>
    <comment ref="A125" authorId="0" shapeId="0" xr:uid="{E840C812-A8DB-4845-8CBB-6176C9070F63}">
      <text>
        <r>
          <rPr>
            <b/>
            <sz val="9"/>
            <color indexed="81"/>
            <rFont val="Tahoma"/>
            <family val="2"/>
          </rPr>
          <t>Eagle Eye Rd. @ CAP</t>
        </r>
      </text>
    </comment>
    <comment ref="A126" authorId="0" shapeId="0" xr:uid="{071595B8-5A04-4E01-BB0A-564C3E5518B1}">
      <text>
        <r>
          <rPr>
            <b/>
            <sz val="9"/>
            <color indexed="81"/>
            <rFont val="Tahoma"/>
            <family val="2"/>
          </rPr>
          <t>Sun Valley Parkway @ Northern Ave.</t>
        </r>
      </text>
    </comment>
    <comment ref="A127" authorId="0" shapeId="0" xr:uid="{3387DCDD-EE50-4C76-AEB2-DCBC1D1CF108}">
      <text>
        <r>
          <rPr>
            <b/>
            <sz val="9"/>
            <color indexed="81"/>
            <rFont val="Tahoma"/>
            <family val="2"/>
          </rPr>
          <t>Adobe Dam</t>
        </r>
      </text>
    </comment>
    <comment ref="A128" authorId="0" shapeId="0" xr:uid="{CB2242EE-BBB4-4DDA-AF13-20F1ED54A7BE}">
      <text>
        <r>
          <rPr>
            <b/>
            <sz val="9"/>
            <color indexed="81"/>
            <rFont val="Tahoma"/>
            <family val="2"/>
          </rPr>
          <t>Tatum Basin Inflow</t>
        </r>
      </text>
    </comment>
    <comment ref="A129" authorId="0" shapeId="0" xr:uid="{5AEA97AD-ED98-4CD6-A46A-BA3E822EFEA6}">
      <text>
        <r>
          <rPr>
            <b/>
            <sz val="9"/>
            <color indexed="81"/>
            <rFont val="Tahoma"/>
            <family val="2"/>
          </rPr>
          <t>Queen Creek Rd.</t>
        </r>
      </text>
    </comment>
    <comment ref="A130" authorId="0" shapeId="0" xr:uid="{D873E2E4-D084-4B6F-BB51-E85797D45061}">
      <text>
        <r>
          <rPr>
            <b/>
            <sz val="9"/>
            <color indexed="81"/>
            <rFont val="Tahoma"/>
            <family val="2"/>
          </rPr>
          <t>Harquhala FRS</t>
        </r>
      </text>
    </comment>
    <comment ref="A131" authorId="0" shapeId="0" xr:uid="{947F5025-B7C3-4EF9-9C1B-8E0595983CED}">
      <text>
        <r>
          <rPr>
            <b/>
            <sz val="9"/>
            <color indexed="81"/>
            <rFont val="Tahoma"/>
            <family val="2"/>
          </rPr>
          <t>Northwest Regional Landfill</t>
        </r>
      </text>
    </comment>
    <comment ref="A132" authorId="0" shapeId="0" xr:uid="{D6FCE422-E6A0-4D58-A5E0-77523C2A0835}">
      <text>
        <r>
          <rPr>
            <b/>
            <sz val="9"/>
            <color indexed="81"/>
            <rFont val="Tahoma"/>
            <family val="2"/>
          </rPr>
          <t>South Mtn. Park HQ</t>
        </r>
      </text>
    </comment>
    <comment ref="A133" authorId="0" shapeId="0" xr:uid="{30E7E50F-EA28-4AA9-B031-9BE975502322}">
      <text>
        <r>
          <rPr>
            <b/>
            <sz val="9"/>
            <color indexed="81"/>
            <rFont val="Tahoma"/>
            <family val="2"/>
          </rPr>
          <t>Dreamy Draw Dam</t>
        </r>
      </text>
    </comment>
    <comment ref="A134" authorId="0" shapeId="0" xr:uid="{354FC1EA-DE10-4D03-BFF9-6FC182B42CE4}">
      <text>
        <r>
          <rPr>
            <b/>
            <sz val="9"/>
            <color indexed="81"/>
            <rFont val="Tahoma"/>
            <family val="2"/>
          </rPr>
          <t>Thunderbird Academy</t>
        </r>
      </text>
    </comment>
    <comment ref="A135" authorId="0" shapeId="0" xr:uid="{F49C73C5-9DD5-4DEA-9B77-14A3EDABEEB8}">
      <text>
        <r>
          <rPr>
            <b/>
            <sz val="9"/>
            <color indexed="81"/>
            <rFont val="Tahoma"/>
            <family val="2"/>
          </rPr>
          <t>East Fork Cave Creek Basin #3</t>
        </r>
      </text>
    </comment>
    <comment ref="A136" authorId="0" shapeId="0" xr:uid="{08D5C623-8748-41E0-BBE2-081EDEB1B9DB}">
      <text>
        <r>
          <rPr>
            <b/>
            <sz val="9"/>
            <color indexed="81"/>
            <rFont val="Tahoma"/>
            <family val="2"/>
          </rPr>
          <t>Queen Creek @ Rittenhouse Rd.</t>
        </r>
      </text>
    </comment>
    <comment ref="A137" authorId="0" shapeId="0" xr:uid="{45E2F56B-AF31-4FB2-A318-BB47D9C7EB62}">
      <text>
        <r>
          <rPr>
            <b/>
            <sz val="9"/>
            <color indexed="81"/>
            <rFont val="Tahoma"/>
            <family val="2"/>
          </rPr>
          <t>Estrella Fan</t>
        </r>
      </text>
    </comment>
    <comment ref="A138" authorId="0" shapeId="0" xr:uid="{3D6483AD-01F1-4B79-8B4D-4AF050097DD0}">
      <text>
        <r>
          <rPr>
            <b/>
            <sz val="9"/>
            <color indexed="81"/>
            <rFont val="Tahoma"/>
            <family val="2"/>
          </rPr>
          <t>Williams Field Rd.</t>
        </r>
      </text>
    </comment>
    <comment ref="A139" authorId="0" shapeId="0" xr:uid="{44320AE8-CCE9-435E-8964-06C2312910DA}">
      <text>
        <r>
          <rPr>
            <b/>
            <sz val="9"/>
            <color indexed="81"/>
            <rFont val="Tahoma"/>
            <family val="2"/>
          </rPr>
          <t>Aztec Park</t>
        </r>
      </text>
    </comment>
    <comment ref="A140" authorId="0" shapeId="0" xr:uid="{F871A917-0D81-4D48-B407-2658F275B8B1}">
      <text>
        <r>
          <rPr>
            <b/>
            <sz val="9"/>
            <color indexed="81"/>
            <rFont val="Tahoma"/>
            <family val="2"/>
          </rPr>
          <t>East Fork Cave Creek Basin #4</t>
        </r>
      </text>
    </comment>
    <comment ref="A141" authorId="0" shapeId="0" xr:uid="{2C8B0C4B-45BC-4F0B-A21C-F2D0D64BF02A}">
      <text>
        <r>
          <rPr>
            <b/>
            <sz val="9"/>
            <color indexed="81"/>
            <rFont val="Tahoma"/>
            <family val="2"/>
          </rPr>
          <t>Ford Canyon Wash</t>
        </r>
      </text>
    </comment>
    <comment ref="A142" authorId="0" shapeId="0" xr:uid="{7386D181-8D58-45B9-B2B1-4B62AF6C48A8}">
      <text>
        <r>
          <rPr>
            <b/>
            <sz val="9"/>
            <color indexed="81"/>
            <rFont val="Tahoma"/>
            <family val="2"/>
          </rPr>
          <t>New River Dam</t>
        </r>
      </text>
    </comment>
    <comment ref="A143" authorId="0" shapeId="0" xr:uid="{613E975C-45F1-4D2B-B260-96CAC611D137}">
      <text>
        <r>
          <rPr>
            <b/>
            <sz val="9"/>
            <color indexed="81"/>
            <rFont val="Tahoma"/>
            <family val="2"/>
          </rPr>
          <t>Skunk Cr. @ I-17</t>
        </r>
      </text>
    </comment>
    <comment ref="A144" authorId="0" shapeId="0" xr:uid="{78367FF1-7E7D-44DF-BA19-EB8CB8BECE70}">
      <text>
        <r>
          <rPr>
            <b/>
            <sz val="9"/>
            <color indexed="81"/>
            <rFont val="Tahoma"/>
            <family val="2"/>
          </rPr>
          <t>Deer Valley Airport</t>
        </r>
      </text>
    </comment>
    <comment ref="A145" authorId="0" shapeId="0" xr:uid="{F2E7EF33-773E-49DB-AEB9-E493BFE34D16}">
      <text>
        <r>
          <rPr>
            <b/>
            <sz val="9"/>
            <color indexed="81"/>
            <rFont val="Tahoma"/>
            <family val="2"/>
          </rPr>
          <t>East Fork Cave Creek Basin #1</t>
        </r>
      </text>
    </comment>
    <comment ref="A146" authorId="0" shapeId="0" xr:uid="{F280D477-BD8C-4D3E-8000-7E6F471C387F}">
      <text>
        <r>
          <rPr>
            <b/>
            <sz val="9"/>
            <color indexed="81"/>
            <rFont val="Tahoma"/>
            <family val="2"/>
          </rPr>
          <t>CAP @ 163rd Ave.</t>
        </r>
      </text>
    </comment>
    <comment ref="A147" authorId="0" shapeId="0" xr:uid="{1779C635-C0B6-4279-86DC-DF4C9624E3DE}">
      <text>
        <r>
          <rPr>
            <b/>
            <sz val="9"/>
            <color indexed="81"/>
            <rFont val="Tahoma"/>
            <family val="2"/>
          </rPr>
          <t>Saguaro Lake</t>
        </r>
      </text>
    </comment>
    <comment ref="A148" authorId="0" shapeId="0" xr:uid="{5F5DA586-A622-4A1F-8831-DA70BCAAA86C}">
      <text>
        <r>
          <rPr>
            <b/>
            <sz val="9"/>
            <color indexed="81"/>
            <rFont val="Tahoma"/>
            <family val="2"/>
          </rPr>
          <t>Gila Bend Mountains</t>
        </r>
      </text>
    </comment>
    <comment ref="A149" authorId="0" shapeId="0" xr:uid="{C934BD6A-0F74-4DE3-B931-1CF66C027A5E}">
      <text>
        <r>
          <rPr>
            <b/>
            <sz val="9"/>
            <color indexed="81"/>
            <rFont val="Tahoma"/>
            <family val="2"/>
          </rPr>
          <t>Upper Waterman Wash</t>
        </r>
      </text>
    </comment>
    <comment ref="A150" authorId="0" shapeId="0" xr:uid="{BEC1C570-3B3A-4B11-A16F-EE29625B2CFB}">
      <text>
        <r>
          <rPr>
            <b/>
            <sz val="9"/>
            <color indexed="81"/>
            <rFont val="Tahoma"/>
            <family val="2"/>
          </rPr>
          <t>Vineyard FRS</t>
        </r>
      </text>
    </comment>
    <comment ref="A151" authorId="0" shapeId="0" xr:uid="{EA139C7D-252C-49D2-92EE-F1BB9279A3B8}">
      <text>
        <r>
          <rPr>
            <b/>
            <sz val="9"/>
            <color indexed="81"/>
            <rFont val="Tahoma"/>
            <family val="2"/>
          </rPr>
          <t>Queen Creek @ CAP</t>
        </r>
      </text>
    </comment>
    <comment ref="A152" authorId="0" shapeId="0" xr:uid="{E3D8F1E0-FA60-4879-8C20-745AA2743307}">
      <text>
        <r>
          <rPr>
            <b/>
            <sz val="9"/>
            <color indexed="81"/>
            <rFont val="Tahoma"/>
            <family val="2"/>
          </rPr>
          <t>Spookhill FRS</t>
        </r>
      </text>
    </comment>
    <comment ref="A153" authorId="0" shapeId="0" xr:uid="{A4C5D56A-CB92-4EB3-9ABE-A80BDD389CD1}">
      <text>
        <r>
          <rPr>
            <b/>
            <sz val="9"/>
            <color indexed="81"/>
            <rFont val="Tahoma"/>
            <family val="2"/>
          </rPr>
          <t>Rittenhouse FRS</t>
        </r>
      </text>
    </comment>
    <comment ref="A154" authorId="0" shapeId="0" xr:uid="{CB2CB9B2-C9A7-4638-BFDF-999740B368C3}">
      <text>
        <r>
          <rPr>
            <b/>
            <sz val="9"/>
            <color indexed="81"/>
            <rFont val="Tahoma"/>
            <family val="2"/>
          </rPr>
          <t>Tiger Wash Fan</t>
        </r>
      </text>
    </comment>
    <comment ref="A155" authorId="0" shapeId="0" xr:uid="{1D7551B6-5A73-4469-852A-4082BE020277}">
      <text>
        <r>
          <rPr>
            <b/>
            <sz val="9"/>
            <color indexed="81"/>
            <rFont val="Tahoma"/>
            <family val="2"/>
          </rPr>
          <t>Lost Dog Wash</t>
        </r>
      </text>
    </comment>
    <comment ref="A156" authorId="0" shapeId="0" xr:uid="{28BC10DA-990A-4238-9967-2825D2742156}">
      <text>
        <r>
          <rPr>
            <b/>
            <sz val="9"/>
            <color indexed="81"/>
            <rFont val="Tahoma"/>
            <family val="2"/>
          </rPr>
          <t>Patton Road</t>
        </r>
      </text>
    </comment>
    <comment ref="A157" authorId="0" shapeId="0" xr:uid="{3FD3D84B-7E4E-4684-AA9A-831518C609F7}">
      <text>
        <r>
          <rPr>
            <b/>
            <sz val="9"/>
            <color indexed="81"/>
            <rFont val="Tahoma"/>
            <family val="2"/>
          </rPr>
          <t>Magma FRS</t>
        </r>
      </text>
    </comment>
    <comment ref="A158" authorId="0" shapeId="0" xr:uid="{74403D46-9C61-4E1C-A146-FD0DFCEECE70}">
      <text>
        <r>
          <rPr>
            <b/>
            <sz val="9"/>
            <color indexed="81"/>
            <rFont val="Tahoma"/>
            <family val="2"/>
          </rPr>
          <t>Pima Rd. @ Union Hills Dr.</t>
        </r>
      </text>
    </comment>
    <comment ref="A159" authorId="0" shapeId="0" xr:uid="{9063770C-B0E0-4E96-97CE-A92697EFD4E2}">
      <text>
        <r>
          <rPr>
            <b/>
            <sz val="9"/>
            <color indexed="81"/>
            <rFont val="Tahoma"/>
            <family val="2"/>
          </rPr>
          <t>McDowell Mtn. Road</t>
        </r>
      </text>
    </comment>
    <comment ref="A160" authorId="0" shapeId="0" xr:uid="{8C3165DC-6D78-4A0E-B6F2-23A93FD6BDF6}">
      <text>
        <r>
          <rPr>
            <b/>
            <sz val="9"/>
            <color indexed="81"/>
            <rFont val="Tahoma"/>
            <family val="2"/>
          </rPr>
          <t>Asher Hills</t>
        </r>
      </text>
    </comment>
    <comment ref="A161" authorId="0" shapeId="0" xr:uid="{185FACC3-C50F-4761-912E-66FB41BAD905}">
      <text>
        <r>
          <rPr>
            <b/>
            <sz val="9"/>
            <color indexed="81"/>
            <rFont val="Tahoma"/>
            <family val="2"/>
          </rPr>
          <t>Wittmann</t>
        </r>
      </text>
    </comment>
    <comment ref="A162" authorId="0" shapeId="0" xr:uid="{8ABBCEAF-62DB-452D-97B0-A41524901523}">
      <text>
        <r>
          <rPr>
            <b/>
            <sz val="9"/>
            <color indexed="81"/>
            <rFont val="Tahoma"/>
            <family val="2"/>
          </rPr>
          <t>Cave Buttes Dam</t>
        </r>
      </text>
    </comment>
    <comment ref="A163" authorId="0" shapeId="0" xr:uid="{E95F754A-E917-4EB7-AFFE-F7552A16470D}">
      <text>
        <r>
          <rPr>
            <b/>
            <sz val="9"/>
            <color indexed="81"/>
            <rFont val="Tahoma"/>
            <family val="2"/>
          </rPr>
          <t>Fountain Hills FD</t>
        </r>
      </text>
    </comment>
    <comment ref="A164" authorId="0" shapeId="0" xr:uid="{D8CDF682-52EA-415E-AED5-E451A8610CF6}">
      <text>
        <r>
          <rPr>
            <b/>
            <sz val="9"/>
            <color indexed="81"/>
            <rFont val="Tahoma"/>
            <family val="2"/>
          </rPr>
          <t>Narrows Damsite</t>
        </r>
      </text>
    </comment>
    <comment ref="A165" authorId="0" shapeId="0" xr:uid="{128E6C71-C792-4281-84EB-97D9F519D656}">
      <text>
        <r>
          <rPr>
            <b/>
            <sz val="9"/>
            <color indexed="81"/>
            <rFont val="Tahoma"/>
            <family val="2"/>
          </rPr>
          <t>Stone Ridge Dam</t>
        </r>
      </text>
    </comment>
    <comment ref="A166" authorId="0" shapeId="0" xr:uid="{82026D88-E0D3-45F4-8EC3-6FB4699FB844}">
      <text>
        <r>
          <rPr>
            <b/>
            <sz val="9"/>
            <color indexed="81"/>
            <rFont val="Tahoma"/>
            <family val="2"/>
          </rPr>
          <t>Jackrabbit Wash</t>
        </r>
      </text>
    </comment>
    <comment ref="A167" authorId="0" shapeId="0" xr:uid="{B3F589FB-1A23-48AB-99B8-6E5F8F429B4F}">
      <text>
        <r>
          <rPr>
            <b/>
            <sz val="9"/>
            <color indexed="81"/>
            <rFont val="Tahoma"/>
            <family val="2"/>
          </rPr>
          <t>Signal Butte FRS</t>
        </r>
      </text>
    </comment>
    <comment ref="A168" authorId="0" shapeId="0" xr:uid="{D043E6FB-86A1-44F1-BBAC-C058D3137D4F}">
      <text>
        <r>
          <rPr>
            <b/>
            <sz val="9"/>
            <color indexed="81"/>
            <rFont val="Tahoma"/>
            <family val="2"/>
          </rPr>
          <t>Mt. Oatman</t>
        </r>
      </text>
    </comment>
    <comment ref="A169" authorId="0" shapeId="0" xr:uid="{729D97B5-2ABD-4713-B8CB-358ABCBE1865}">
      <text>
        <r>
          <rPr>
            <b/>
            <sz val="9"/>
            <color indexed="81"/>
            <rFont val="Tahoma"/>
            <family val="2"/>
          </rPr>
          <t>Vekol Wash</t>
        </r>
      </text>
    </comment>
    <comment ref="A170" authorId="0" shapeId="0" xr:uid="{49D9788D-D3F4-4130-BB19-6437091597C1}">
      <text>
        <r>
          <rPr>
            <b/>
            <sz val="9"/>
            <color indexed="81"/>
            <rFont val="Tahoma"/>
            <family val="2"/>
          </rPr>
          <t>Apache Trail</t>
        </r>
      </text>
    </comment>
    <comment ref="A171" authorId="0" shapeId="0" xr:uid="{BE28FFF3-9981-4FE6-8C7C-30202B05F433}">
      <text>
        <r>
          <rPr>
            <b/>
            <sz val="9"/>
            <color indexed="81"/>
            <rFont val="Tahoma"/>
            <family val="2"/>
          </rPr>
          <t>Lake Pleasant North</t>
        </r>
      </text>
    </comment>
    <comment ref="A172" authorId="0" shapeId="0" xr:uid="{F5100CD0-F0BB-45DF-A057-06E0672CE8DD}">
      <text>
        <r>
          <rPr>
            <b/>
            <sz val="9"/>
            <color indexed="81"/>
            <rFont val="Tahoma"/>
            <family val="2"/>
          </rPr>
          <t>McDowell Rd. @ Hawes Rd.</t>
        </r>
      </text>
    </comment>
    <comment ref="A173" authorId="0" shapeId="0" xr:uid="{2795F86F-DECF-4E3E-B1D2-F5003DA3B8FA}">
      <text>
        <r>
          <rPr>
            <b/>
            <sz val="9"/>
            <color indexed="81"/>
            <rFont val="Tahoma"/>
            <family val="2"/>
          </rPr>
          <t>Desert Mtn. School</t>
        </r>
      </text>
    </comment>
    <comment ref="A174" authorId="0" shapeId="0" xr:uid="{2BD7853E-526C-4888-9EAB-C7B24EB57576}">
      <text>
        <r>
          <rPr>
            <b/>
            <sz val="9"/>
            <color indexed="81"/>
            <rFont val="Tahoma"/>
            <family val="2"/>
          </rPr>
          <t>New River Landfill</t>
        </r>
      </text>
    </comment>
    <comment ref="A175" authorId="0" shapeId="0" xr:uid="{0E8CD4C6-7725-4F31-8F9E-26A4C03E464B}">
      <text>
        <r>
          <rPr>
            <b/>
            <sz val="9"/>
            <color indexed="81"/>
            <rFont val="Tahoma"/>
            <family val="2"/>
          </rPr>
          <t>Apache Junction FRS</t>
        </r>
      </text>
    </comment>
    <comment ref="A176" authorId="0" shapeId="0" xr:uid="{3260D5EE-EAE7-4B64-A20C-EFA65D458BF8}">
      <text>
        <r>
          <rPr>
            <b/>
            <sz val="9"/>
            <color indexed="81"/>
            <rFont val="Tahoma"/>
            <family val="2"/>
          </rPr>
          <t>North Heights Dam</t>
        </r>
      </text>
    </comment>
    <comment ref="A177" authorId="0" shapeId="0" xr:uid="{31259B39-5A29-4407-A8E5-21E6E5DCEFE1}">
      <text>
        <r>
          <rPr>
            <b/>
            <sz val="9"/>
            <color indexed="81"/>
            <rFont val="Tahoma"/>
            <family val="2"/>
          </rPr>
          <t>Pinnacle Peak Vista</t>
        </r>
      </text>
    </comment>
    <comment ref="A178" authorId="0" shapeId="0" xr:uid="{B6C3299E-8B10-4797-A55E-8F65D6ED6B07}">
      <text>
        <r>
          <rPr>
            <b/>
            <sz val="9"/>
            <color indexed="81"/>
            <rFont val="Tahoma"/>
            <family val="2"/>
          </rPr>
          <t>Bartlett Lake</t>
        </r>
      </text>
    </comment>
    <comment ref="A179" authorId="0" shapeId="0" xr:uid="{CF3B66DD-AD59-43AD-AD60-BB2EE0E93E68}">
      <text>
        <r>
          <rPr>
            <b/>
            <sz val="9"/>
            <color indexed="81"/>
            <rFont val="Tahoma"/>
            <family val="2"/>
          </rPr>
          <t>Florence Junction</t>
        </r>
      </text>
    </comment>
    <comment ref="A180" authorId="0" shapeId="0" xr:uid="{8AF36B06-25E7-43FC-BFC8-F8F4A87602BB}">
      <text>
        <r>
          <rPr>
            <b/>
            <sz val="9"/>
            <color indexed="81"/>
            <rFont val="Tahoma"/>
            <family val="2"/>
          </rPr>
          <t>Centennial Wash @ Wenden</t>
        </r>
      </text>
    </comment>
    <comment ref="A181" authorId="0" shapeId="0" xr:uid="{88F3DB3C-B203-4641-8492-CD8DFC924BB8}">
      <text>
        <r>
          <rPr>
            <b/>
            <sz val="9"/>
            <color indexed="81"/>
            <rFont val="Tahoma"/>
            <family val="2"/>
          </rPr>
          <t>Belmont Mountains</t>
        </r>
      </text>
    </comment>
    <comment ref="A182" authorId="0" shapeId="0" xr:uid="{E5DB0FCE-77AF-4F91-A518-759B13FD5F5F}">
      <text>
        <r>
          <rPr>
            <b/>
            <sz val="9"/>
            <color indexed="81"/>
            <rFont val="Tahoma"/>
            <family val="2"/>
          </rPr>
          <t>Skunk Tank Wash</t>
        </r>
      </text>
    </comment>
    <comment ref="A183" authorId="0" shapeId="0" xr:uid="{62EE5237-6739-454E-900D-8BD362B6DB72}">
      <text>
        <r>
          <rPr>
            <b/>
            <sz val="9"/>
            <color indexed="81"/>
            <rFont val="Tahoma"/>
            <family val="2"/>
          </rPr>
          <t>Desert Hills Wash</t>
        </r>
      </text>
    </comment>
    <comment ref="A184" authorId="0" shapeId="0" xr:uid="{E173F1A2-8971-4CF1-B03E-0D9A7D5969E7}">
      <text>
        <r>
          <rPr>
            <b/>
            <sz val="9"/>
            <color indexed="81"/>
            <rFont val="Tahoma"/>
            <family val="2"/>
          </rPr>
          <t>Tiger Wash</t>
        </r>
      </text>
    </comment>
    <comment ref="A185" authorId="0" shapeId="0" xr:uid="{8867F566-A024-4072-8ED7-517C008E780F}">
      <text>
        <r>
          <rPr>
            <b/>
            <sz val="9"/>
            <color indexed="81"/>
            <rFont val="Tahoma"/>
            <family val="2"/>
          </rPr>
          <t>Cave Creek Landfill</t>
        </r>
      </text>
    </comment>
    <comment ref="A186" authorId="0" shapeId="0" xr:uid="{0C3AF4FF-9C70-4A75-A06D-9D7C1D7760EB}">
      <text>
        <r>
          <rPr>
            <b/>
            <sz val="9"/>
            <color indexed="81"/>
            <rFont val="Tahoma"/>
            <family val="2"/>
          </rPr>
          <t>Usery Mountain Park</t>
        </r>
      </text>
    </comment>
    <comment ref="A187" authorId="0" shapeId="0" xr:uid="{3E92DECD-FC6C-4530-8777-4539DF680398}">
      <text>
        <r>
          <rPr>
            <b/>
            <sz val="9"/>
            <color indexed="81"/>
            <rFont val="Tahoma"/>
            <family val="2"/>
          </rPr>
          <t>Hesperus Dam</t>
        </r>
      </text>
    </comment>
    <comment ref="A188" authorId="0" shapeId="0" xr:uid="{FD29A488-1738-4C02-A9E3-84231E1AE248}">
      <text>
        <r>
          <rPr>
            <b/>
            <sz val="9"/>
            <color indexed="81"/>
            <rFont val="Tahoma"/>
            <family val="2"/>
          </rPr>
          <t>Circle City</t>
        </r>
      </text>
    </comment>
    <comment ref="A189" authorId="0" shapeId="0" xr:uid="{A6CEEA02-A49A-48DE-9B36-657302D6329B}">
      <text>
        <r>
          <rPr>
            <b/>
            <sz val="9"/>
            <color indexed="81"/>
            <rFont val="Tahoma"/>
            <family val="2"/>
          </rPr>
          <t>Sun Ridge Canyon Dam</t>
        </r>
      </text>
    </comment>
    <comment ref="A190" authorId="0" shapeId="0" xr:uid="{EFC1B4E5-A29A-474C-8A97-004968DE43A7}">
      <text>
        <r>
          <rPr>
            <b/>
            <sz val="9"/>
            <color indexed="81"/>
            <rFont val="Tahoma"/>
            <family val="2"/>
          </rPr>
          <t>McDowell Rd. @ Meridian Rd.</t>
        </r>
      </text>
    </comment>
    <comment ref="A191" authorId="0" shapeId="0" xr:uid="{BB520ABE-3B15-4321-AD7F-61F15A75D3DE}">
      <text>
        <r>
          <rPr>
            <b/>
            <sz val="9"/>
            <color indexed="81"/>
            <rFont val="Tahoma"/>
            <family val="2"/>
          </rPr>
          <t>Sunup Ranch</t>
        </r>
      </text>
    </comment>
    <comment ref="A192" authorId="0" shapeId="0" xr:uid="{0F6E3A0E-24DD-4E9B-BFDC-5A5C387889C4}">
      <text>
        <r>
          <rPr>
            <b/>
            <sz val="9"/>
            <color indexed="81"/>
            <rFont val="Tahoma"/>
            <family val="2"/>
          </rPr>
          <t>Morristown</t>
        </r>
      </text>
    </comment>
    <comment ref="A193" authorId="0" shapeId="0" xr:uid="{4A8F91C5-9BC2-4A49-8B9A-6AFAEC86A411}">
      <text>
        <r>
          <rPr>
            <b/>
            <sz val="9"/>
            <color indexed="81"/>
            <rFont val="Tahoma"/>
            <family val="2"/>
          </rPr>
          <t>G &amp; F Woolsey Peak</t>
        </r>
      </text>
    </comment>
    <comment ref="A194" authorId="0" shapeId="0" xr:uid="{26629ED8-D874-4401-A128-99B1FE60C6BD}">
      <text>
        <r>
          <rPr>
            <b/>
            <sz val="9"/>
            <color indexed="81"/>
            <rFont val="Tahoma"/>
            <family val="2"/>
          </rPr>
          <t>Jomax Rd. @ 70th St.</t>
        </r>
      </text>
    </comment>
    <comment ref="A195" authorId="0" shapeId="0" xr:uid="{0B7F3BC3-C0BB-4327-B9BD-F17087FCD163}">
      <text>
        <r>
          <rPr>
            <b/>
            <sz val="9"/>
            <color indexed="81"/>
            <rFont val="Tahoma"/>
            <family val="2"/>
          </rPr>
          <t>Cave Creek</t>
        </r>
      </text>
    </comment>
    <comment ref="A196" authorId="0" shapeId="0" xr:uid="{33A9E13A-4BAC-46C0-8446-0A36AC47DB81}">
      <text>
        <r>
          <rPr>
            <b/>
            <sz val="9"/>
            <color indexed="81"/>
            <rFont val="Tahoma"/>
            <family val="2"/>
          </rPr>
          <t>Hassayampa R. @ US 60</t>
        </r>
      </text>
    </comment>
    <comment ref="A197" authorId="0" shapeId="0" xr:uid="{C586EF16-876B-4854-A898-DE95F6B722B3}">
      <text>
        <r>
          <rPr>
            <b/>
            <sz val="9"/>
            <color indexed="81"/>
            <rFont val="Tahoma"/>
            <family val="2"/>
          </rPr>
          <t>Wolverine Pass</t>
        </r>
      </text>
    </comment>
    <comment ref="A198" authorId="0" shapeId="0" xr:uid="{31FB4A6B-3A04-4A07-9CBD-F5C544355A87}">
      <text>
        <r>
          <rPr>
            <b/>
            <sz val="9"/>
            <color indexed="81"/>
            <rFont val="Tahoma"/>
            <family val="2"/>
          </rPr>
          <t>Usery Park WS</t>
        </r>
      </text>
    </comment>
    <comment ref="A199" authorId="0" shapeId="0" xr:uid="{BAA49174-37CE-4938-909C-221EA3908EA1}">
      <text>
        <r>
          <rPr>
            <b/>
            <sz val="9"/>
            <color indexed="81"/>
            <rFont val="Tahoma"/>
            <family val="2"/>
          </rPr>
          <t>Horseshoe Lake</t>
        </r>
      </text>
    </comment>
    <comment ref="A200" authorId="0" shapeId="0" xr:uid="{AD74291E-EFC4-443E-B156-0164450538FD}">
      <text>
        <r>
          <rPr>
            <b/>
            <sz val="9"/>
            <color indexed="81"/>
            <rFont val="Tahoma"/>
            <family val="2"/>
          </rPr>
          <t>Bulldog Canyon</t>
        </r>
      </text>
    </comment>
    <comment ref="A201" authorId="0" shapeId="0" xr:uid="{CD3CABB7-DAE9-4D21-8506-53B96D1CD95F}">
      <text>
        <r>
          <rPr>
            <b/>
            <sz val="9"/>
            <color indexed="81"/>
            <rFont val="Tahoma"/>
            <family val="2"/>
          </rPr>
          <t>McDowell Mtn. Park</t>
        </r>
      </text>
    </comment>
    <comment ref="A202" authorId="0" shapeId="0" xr:uid="{23B01FA3-5F62-44B1-AB33-55DDE933F8DE}">
      <text>
        <r>
          <rPr>
            <b/>
            <sz val="9"/>
            <color indexed="81"/>
            <rFont val="Tahoma"/>
            <family val="2"/>
          </rPr>
          <t>Sunset FRS</t>
        </r>
      </text>
    </comment>
    <comment ref="A203" authorId="0" shapeId="0" xr:uid="{0725EFEF-9EFB-4A74-B0A1-1AD62C62D969}">
      <text>
        <r>
          <rPr>
            <b/>
            <sz val="9"/>
            <color indexed="81"/>
            <rFont val="Tahoma"/>
            <family val="2"/>
          </rPr>
          <t>Powder House Wash</t>
        </r>
      </text>
    </comment>
    <comment ref="A204" authorId="0" shapeId="0" xr:uid="{BAD51C16-0726-43EF-A5B5-F955EEAC3D1E}">
      <text>
        <r>
          <rPr>
            <b/>
            <sz val="9"/>
            <color indexed="81"/>
            <rFont val="Tahoma"/>
            <family val="2"/>
          </rPr>
          <t>Casandro Dam</t>
        </r>
      </text>
    </comment>
    <comment ref="A205" authorId="0" shapeId="0" xr:uid="{19A90D5B-3FBC-4916-8E08-755F017395EA}">
      <text>
        <r>
          <rPr>
            <b/>
            <sz val="9"/>
            <color indexed="81"/>
            <rFont val="Tahoma"/>
            <family val="2"/>
          </rPr>
          <t>Kings Ranch</t>
        </r>
      </text>
    </comment>
    <comment ref="A206" authorId="0" shapeId="0" xr:uid="{1AA29EB2-517B-4CF6-A691-5DFE1832FD80}">
      <text>
        <r>
          <rPr>
            <b/>
            <sz val="9"/>
            <color indexed="81"/>
            <rFont val="Tahoma"/>
            <family val="2"/>
          </rPr>
          <t>Aguila VFD</t>
        </r>
      </text>
    </comment>
    <comment ref="A207" authorId="0" shapeId="0" xr:uid="{B0C815B6-24F0-46DC-AB13-F8FEB350A56F}">
      <text>
        <r>
          <rPr>
            <b/>
            <sz val="9"/>
            <color indexed="81"/>
            <rFont val="Tahoma"/>
            <family val="2"/>
          </rPr>
          <t>Upper Tiger Wash</t>
        </r>
      </text>
    </comment>
    <comment ref="A208" authorId="0" shapeId="0" xr:uid="{43D64D3B-C739-4C28-8F2A-24CA92B41669}">
      <text>
        <r>
          <rPr>
            <b/>
            <sz val="9"/>
            <color indexed="81"/>
            <rFont val="Tahoma"/>
            <family val="2"/>
          </rPr>
          <t>Sunnycove FRS</t>
        </r>
      </text>
    </comment>
    <comment ref="A209" authorId="0" shapeId="0" xr:uid="{FFC30B03-E556-4D3B-A1DB-57EE0ED88A02}">
      <text>
        <r>
          <rPr>
            <b/>
            <sz val="9"/>
            <color indexed="81"/>
            <rFont val="Tahoma"/>
            <family val="2"/>
          </rPr>
          <t>Reata Pass Wash</t>
        </r>
      </text>
    </comment>
    <comment ref="A210" authorId="0" shapeId="0" xr:uid="{A24A7065-8D39-44E4-8907-635D34FA452D}">
      <text>
        <r>
          <rPr>
            <b/>
            <sz val="9"/>
            <color indexed="81"/>
            <rFont val="Tahoma"/>
            <family val="2"/>
          </rPr>
          <t>Dead Horse Wash</t>
        </r>
      </text>
    </comment>
    <comment ref="A211" authorId="0" shapeId="0" xr:uid="{A8065308-1AB3-4EC1-AF9C-45275A4EDB33}">
      <text>
        <r>
          <rPr>
            <b/>
            <sz val="9"/>
            <color indexed="81"/>
            <rFont val="Tahoma"/>
            <family val="2"/>
          </rPr>
          <t>Golden Eagle Blvd.</t>
        </r>
      </text>
    </comment>
    <comment ref="A212" authorId="0" shapeId="0" xr:uid="{AAF3DE14-D814-4E57-A5BB-91AFFFB36B44}">
      <text>
        <r>
          <rPr>
            <b/>
            <sz val="9"/>
            <color indexed="81"/>
            <rFont val="Tahoma"/>
            <family val="2"/>
          </rPr>
          <t>Cline Creek</t>
        </r>
      </text>
    </comment>
    <comment ref="A213" authorId="0" shapeId="0" xr:uid="{D307E4CF-C3C3-4D22-9718-05F0935F26B5}">
      <text>
        <r>
          <rPr>
            <b/>
            <sz val="9"/>
            <color indexed="81"/>
            <rFont val="Tahoma"/>
            <family val="2"/>
          </rPr>
          <t>Whitlow Ranch Dam</t>
        </r>
      </text>
    </comment>
    <comment ref="A214" authorId="0" shapeId="0" xr:uid="{2C8A3FA1-CE29-4695-B1A7-845C0F85F3F2}">
      <text>
        <r>
          <rPr>
            <b/>
            <sz val="9"/>
            <color indexed="81"/>
            <rFont val="Tahoma"/>
            <family val="2"/>
          </rPr>
          <t>Skunk Creek near New River</t>
        </r>
      </text>
    </comment>
    <comment ref="A215" authorId="0" shapeId="0" xr:uid="{33417821-427D-483E-9DFB-4F0DDAC2F4D9}">
      <text>
        <r>
          <rPr>
            <b/>
            <sz val="9"/>
            <color indexed="81"/>
            <rFont val="Tahoma"/>
            <family val="2"/>
          </rPr>
          <t>Gladden</t>
        </r>
      </text>
    </comment>
    <comment ref="A216" authorId="0" shapeId="0" xr:uid="{BD2504CA-5589-4CD8-AED4-6C61D29AE760}">
      <text>
        <r>
          <rPr>
            <b/>
            <sz val="9"/>
            <color indexed="81"/>
            <rFont val="Tahoma"/>
            <family val="2"/>
          </rPr>
          <t>Rawhide Wash</t>
        </r>
      </text>
    </comment>
    <comment ref="A217" authorId="0" shapeId="0" xr:uid="{B84FC035-8B88-49DD-B0B9-00314F2AEA9F}">
      <text>
        <r>
          <rPr>
            <b/>
            <sz val="9"/>
            <color indexed="81"/>
            <rFont val="Tahoma"/>
            <family val="2"/>
          </rPr>
          <t>Sols Wash near Matthie</t>
        </r>
      </text>
    </comment>
    <comment ref="A218" authorId="0" shapeId="0" xr:uid="{C98639C9-2D02-42AC-AF11-BC858932FD3C}">
      <text>
        <r>
          <rPr>
            <b/>
            <sz val="9"/>
            <color indexed="81"/>
            <rFont val="Tahoma"/>
            <family val="2"/>
          </rPr>
          <t>Casandro Wash</t>
        </r>
      </text>
    </comment>
    <comment ref="A219" authorId="0" shapeId="0" xr:uid="{D0A9E36A-2A10-4A56-86EF-C8FF9DFFBA10}">
      <text>
        <r>
          <rPr>
            <b/>
            <sz val="9"/>
            <color indexed="81"/>
            <rFont val="Tahoma"/>
            <family val="2"/>
          </rPr>
          <t>Hassayampa River @ Box Canyon</t>
        </r>
      </text>
    </comment>
    <comment ref="A220" authorId="0" shapeId="0" xr:uid="{1D5DD8E6-A333-44FC-B363-B181D0CBDC35}">
      <text>
        <r>
          <rPr>
            <b/>
            <sz val="9"/>
            <color indexed="81"/>
            <rFont val="Tahoma"/>
            <family val="2"/>
          </rPr>
          <t>Box Wash</t>
        </r>
      </text>
    </comment>
    <comment ref="A221" authorId="0" shapeId="0" xr:uid="{6031FBC2-5562-4664-92C3-304C4D73833F}">
      <text>
        <r>
          <rPr>
            <b/>
            <sz val="9"/>
            <color indexed="81"/>
            <rFont val="Tahoma"/>
            <family val="2"/>
          </rPr>
          <t>Constallation Road</t>
        </r>
      </text>
    </comment>
    <comment ref="A222" authorId="0" shapeId="0" xr:uid="{AA2A3308-EA08-4965-8E43-54332175B460}">
      <text>
        <r>
          <rPr>
            <b/>
            <sz val="9"/>
            <color indexed="81"/>
            <rFont val="Tahoma"/>
            <family val="2"/>
          </rPr>
          <t>Centennial Wash near Aguila</t>
        </r>
      </text>
    </comment>
    <comment ref="A223" authorId="0" shapeId="0" xr:uid="{985616B3-F144-463E-9FF9-AB0827674B0E}">
      <text>
        <r>
          <rPr>
            <b/>
            <sz val="9"/>
            <color indexed="81"/>
            <rFont val="Tahoma"/>
            <family val="2"/>
          </rPr>
          <t>Cave Cr. @ Spur Cross Rd.</t>
        </r>
      </text>
    </comment>
    <comment ref="A224" authorId="0" shapeId="0" xr:uid="{0A7BA0DA-35A3-4E22-81FC-2F2214C25903}">
      <text>
        <r>
          <rPr>
            <b/>
            <sz val="9"/>
            <color indexed="81"/>
            <rFont val="Tahoma"/>
            <family val="2"/>
          </rPr>
          <t>Upper Grass Wash</t>
        </r>
      </text>
    </comment>
    <comment ref="A225" authorId="0" shapeId="0" xr:uid="{D9593021-1F48-4B63-9F7A-BC2E662499C8}">
      <text>
        <r>
          <rPr>
            <b/>
            <sz val="9"/>
            <color indexed="81"/>
            <rFont val="Tahoma"/>
            <family val="2"/>
          </rPr>
          <t>Flying E Wash</t>
        </r>
      </text>
    </comment>
    <comment ref="A226" authorId="0" shapeId="0" xr:uid="{B3B5D969-7B23-4C75-9C13-2F30396A8D95}">
      <text>
        <r>
          <rPr>
            <b/>
            <sz val="9"/>
            <color indexed="81"/>
            <rFont val="Tahoma"/>
            <family val="2"/>
          </rPr>
          <t>Hesperus Wash</t>
        </r>
      </text>
    </comment>
    <comment ref="A227" authorId="0" shapeId="0" xr:uid="{2ECA1C17-D93F-4957-BDDB-EBC7A38B7BB5}">
      <text>
        <r>
          <rPr>
            <b/>
            <sz val="9"/>
            <color indexed="81"/>
            <rFont val="Tahoma"/>
            <family val="2"/>
          </rPr>
          <t>Vulture Mine Rd.</t>
        </r>
      </text>
    </comment>
    <comment ref="A228" authorId="0" shapeId="0" xr:uid="{3A57B22A-771D-4296-AE22-2C673B1B89DE}">
      <text>
        <r>
          <rPr>
            <b/>
            <sz val="9"/>
            <color indexed="81"/>
            <rFont val="Tahoma"/>
            <family val="2"/>
          </rPr>
          <t>Martinez Creek</t>
        </r>
      </text>
    </comment>
    <comment ref="A229" authorId="0" shapeId="0" xr:uid="{A54E743E-4777-4EA7-BCD6-0E06901A7BF2}">
      <text>
        <r>
          <rPr>
            <b/>
            <sz val="9"/>
            <color indexed="81"/>
            <rFont val="Tahoma"/>
            <family val="2"/>
          </rPr>
          <t>South Mountain Park</t>
        </r>
      </text>
    </comment>
    <comment ref="A230" authorId="0" shapeId="0" xr:uid="{89E0B6BB-8219-40F1-B35A-C3ABA9538953}">
      <text>
        <r>
          <rPr>
            <b/>
            <sz val="9"/>
            <color indexed="81"/>
            <rFont val="Tahoma"/>
            <family val="2"/>
          </rPr>
          <t>Wickenburg Airport</t>
        </r>
      </text>
    </comment>
    <comment ref="A231" authorId="0" shapeId="0" xr:uid="{BF699C1C-2217-4772-9366-123F2E317C11}">
      <text>
        <r>
          <rPr>
            <b/>
            <sz val="9"/>
            <color indexed="81"/>
            <rFont val="Tahoma"/>
            <family val="2"/>
          </rPr>
          <t>Columbian Hill</t>
        </r>
      </text>
    </comment>
    <comment ref="A232" authorId="0" shapeId="0" xr:uid="{C7A4EAEB-1601-4E49-AD41-5649C9AC55AD}">
      <text>
        <r>
          <rPr>
            <b/>
            <sz val="9"/>
            <color indexed="81"/>
            <rFont val="Tahoma"/>
            <family val="2"/>
          </rPr>
          <t>Fig Springs</t>
        </r>
      </text>
    </comment>
    <comment ref="A233" authorId="0" shapeId="0" xr:uid="{624DBC41-D1B8-4D5A-9E50-3499353DE4BE}">
      <text>
        <r>
          <rPr>
            <b/>
            <sz val="9"/>
            <color indexed="81"/>
            <rFont val="Tahoma"/>
            <family val="2"/>
          </rPr>
          <t>Antelope Creek</t>
        </r>
      </text>
    </comment>
    <comment ref="A234" authorId="0" shapeId="0" xr:uid="{3662564B-0EDE-4233-A3BA-55F4F1EDF933}">
      <text>
        <r>
          <rPr>
            <b/>
            <sz val="9"/>
            <color indexed="81"/>
            <rFont val="Tahoma"/>
            <family val="2"/>
          </rPr>
          <t>Wood Tank</t>
        </r>
      </text>
    </comment>
    <comment ref="A235" authorId="0" shapeId="0" xr:uid="{7334D4E1-BDBC-479B-8CB5-60C51988F23F}">
      <text>
        <r>
          <rPr>
            <b/>
            <sz val="9"/>
            <color indexed="81"/>
            <rFont val="Tahoma"/>
            <family val="2"/>
          </rPr>
          <t>Centennial Wash</t>
        </r>
      </text>
    </comment>
    <comment ref="A236" authorId="0" shapeId="0" xr:uid="{DC5AC5FB-9270-4594-9A84-21110A7ABB7A}">
      <text>
        <r>
          <rPr>
            <b/>
            <sz val="9"/>
            <color indexed="81"/>
            <rFont val="Tahoma"/>
            <family val="2"/>
          </rPr>
          <t>Black Hill</t>
        </r>
      </text>
    </comment>
    <comment ref="A237" authorId="0" shapeId="0" xr:uid="{0D1D7BC6-C5BF-4A65-A8C3-A6520F97EBCF}">
      <text>
        <r>
          <rPr>
            <b/>
            <sz val="9"/>
            <color indexed="81"/>
            <rFont val="Tahoma"/>
            <family val="2"/>
          </rPr>
          <t>Centennial Divide</t>
        </r>
      </text>
    </comment>
    <comment ref="A238" authorId="0" shapeId="0" xr:uid="{FA5A1B12-4F87-40F8-902B-CAE110AD06B8}">
      <text>
        <r>
          <rPr>
            <b/>
            <sz val="9"/>
            <color indexed="81"/>
            <rFont val="Tahoma"/>
            <family val="2"/>
          </rPr>
          <t>Hartman Wash</t>
        </r>
      </text>
    </comment>
    <comment ref="A239" authorId="0" shapeId="0" xr:uid="{31B4FBFF-2819-42B4-A802-85137E3DC476}">
      <text>
        <r>
          <rPr>
            <b/>
            <sz val="9"/>
            <color indexed="81"/>
            <rFont val="Tahoma"/>
            <family val="2"/>
          </rPr>
          <t>New River Fire</t>
        </r>
      </text>
    </comment>
    <comment ref="A240" authorId="0" shapeId="0" xr:uid="{83774CB7-2A83-4E42-ABED-61655ABD0C6E}">
      <text>
        <r>
          <rPr>
            <b/>
            <sz val="9"/>
            <color indexed="81"/>
            <rFont val="Tahoma"/>
            <family val="2"/>
          </rPr>
          <t>Thunder Mountain</t>
        </r>
      </text>
    </comment>
    <comment ref="A241" authorId="0" shapeId="0" xr:uid="{C569FEDE-5D8F-4A4B-AC09-0333434C3CC4}">
      <text>
        <r>
          <rPr>
            <b/>
            <sz val="9"/>
            <color indexed="81"/>
            <rFont val="Tahoma"/>
            <family val="2"/>
          </rPr>
          <t>Upper Cline Creek</t>
        </r>
      </text>
    </comment>
    <comment ref="A242" authorId="0" shapeId="0" xr:uid="{FA0AA7C1-1921-473F-87A2-3465F6E7DFF4}">
      <text>
        <r>
          <rPr>
            <b/>
            <sz val="9"/>
            <color indexed="81"/>
            <rFont val="Tahoma"/>
            <family val="2"/>
          </rPr>
          <t>Cloudburst Wash</t>
        </r>
      </text>
    </comment>
    <comment ref="A243" authorId="0" shapeId="0" xr:uid="{650AC912-3E1D-4739-8760-F6674E7C73AC}">
      <text>
        <r>
          <rPr>
            <b/>
            <sz val="9"/>
            <color indexed="81"/>
            <rFont val="Tahoma"/>
            <family val="2"/>
          </rPr>
          <t>Flying E Tank</t>
        </r>
      </text>
    </comment>
    <comment ref="A244" authorId="0" shapeId="0" xr:uid="{CE8D67F0-ADAD-49AF-AA23-47F026892D48}">
      <text>
        <r>
          <rPr>
            <b/>
            <sz val="9"/>
            <color indexed="81"/>
            <rFont val="Tahoma"/>
            <family val="2"/>
          </rPr>
          <t>Twin Peaks</t>
        </r>
      </text>
    </comment>
    <comment ref="A245" authorId="0" shapeId="0" xr:uid="{10CC9630-0487-4703-801E-B69E3C66682C}">
      <text>
        <r>
          <rPr>
            <b/>
            <sz val="9"/>
            <color indexed="81"/>
            <rFont val="Tahoma"/>
            <family val="2"/>
          </rPr>
          <t>Stagecoach Wash</t>
        </r>
      </text>
    </comment>
    <comment ref="A246" authorId="0" shapeId="0" xr:uid="{33FE4867-91C8-4333-90C5-D1A4E633B514}">
      <text>
        <r>
          <rPr>
            <b/>
            <sz val="9"/>
            <color indexed="81"/>
            <rFont val="Tahoma"/>
            <family val="2"/>
          </rPr>
          <t>Ritter Dam</t>
        </r>
      </text>
    </comment>
    <comment ref="A247" authorId="0" shapeId="0" xr:uid="{C73A5737-BAA9-4482-B15F-434E13F46837}">
      <text>
        <r>
          <rPr>
            <b/>
            <sz val="9"/>
            <color indexed="81"/>
            <rFont val="Tahoma"/>
            <family val="2"/>
          </rPr>
          <t>Sols Tributary @ US 93</t>
        </r>
      </text>
    </comment>
    <comment ref="A248" authorId="0" shapeId="0" xr:uid="{FB85850B-6C2E-4321-B8BE-BE84A327C8EF}">
      <text>
        <r>
          <rPr>
            <b/>
            <sz val="9"/>
            <color indexed="81"/>
            <rFont val="Tahoma"/>
            <family val="2"/>
          </rPr>
          <t>Sols Tank</t>
        </r>
      </text>
    </comment>
    <comment ref="A249" authorId="0" shapeId="0" xr:uid="{DD1BE70D-F6A9-43CC-8641-A0F45BEBFA16}">
      <text>
        <r>
          <rPr>
            <b/>
            <sz val="9"/>
            <color indexed="81"/>
            <rFont val="Tahoma"/>
            <family val="2"/>
          </rPr>
          <t>Reata Pass Dam</t>
        </r>
      </text>
    </comment>
    <comment ref="A250" authorId="0" shapeId="0" xr:uid="{3E2AA295-69D5-4C51-87AF-1458D5296571}">
      <text>
        <r>
          <rPr>
            <b/>
            <sz val="9"/>
            <color indexed="81"/>
            <rFont val="Tahoma"/>
            <family val="2"/>
          </rPr>
          <t>Black Mountain</t>
        </r>
      </text>
    </comment>
    <comment ref="A251" authorId="0" shapeId="0" xr:uid="{6FA118E1-EDDA-4C0B-BA44-54B6E7DE6BFB}">
      <text>
        <r>
          <rPr>
            <b/>
            <sz val="9"/>
            <color indexed="81"/>
            <rFont val="Tahoma"/>
            <family val="2"/>
          </rPr>
          <t>Garfias Mtn. Ranch</t>
        </r>
      </text>
    </comment>
    <comment ref="A252" authorId="0" shapeId="0" xr:uid="{9253CDD5-8925-4342-8637-92EB44871C2C}">
      <text>
        <r>
          <rPr>
            <b/>
            <sz val="9"/>
            <color indexed="81"/>
            <rFont val="Tahoma"/>
            <family val="2"/>
          </rPr>
          <t>Outlaw Hill</t>
        </r>
      </text>
    </comment>
    <comment ref="A253" authorId="0" shapeId="0" xr:uid="{0CBA1B23-46BD-47D3-9291-0B7614BF3F25}">
      <text>
        <r>
          <rPr>
            <b/>
            <sz val="9"/>
            <color indexed="81"/>
            <rFont val="Tahoma"/>
            <family val="2"/>
          </rPr>
          <t>Fraesfield Mountain</t>
        </r>
      </text>
    </comment>
    <comment ref="A254" authorId="0" shapeId="0" xr:uid="{ACDB2DCD-091A-49AE-BDCB-54B715390F23}">
      <text>
        <r>
          <rPr>
            <b/>
            <sz val="9"/>
            <color indexed="81"/>
            <rFont val="Tahoma"/>
            <family val="2"/>
          </rPr>
          <t>Sols Wash @ SR 71</t>
        </r>
      </text>
    </comment>
    <comment ref="A255" authorId="0" shapeId="0" xr:uid="{740B1EF0-616C-4D69-A300-5337FBA8A8EC}">
      <text>
        <r>
          <rPr>
            <b/>
            <sz val="9"/>
            <color indexed="81"/>
            <rFont val="Tahoma"/>
            <family val="2"/>
          </rPr>
          <t>Sugarloaf Mountain</t>
        </r>
      </text>
    </comment>
    <comment ref="A256" authorId="0" shapeId="0" xr:uid="{BAC119D7-1323-43F9-8807-6171F39018E2}">
      <text>
        <r>
          <rPr>
            <b/>
            <sz val="9"/>
            <color indexed="81"/>
            <rFont val="Tahoma"/>
            <family val="2"/>
          </rPr>
          <t>Joshua Tree</t>
        </r>
      </text>
    </comment>
    <comment ref="A257" authorId="0" shapeId="0" xr:uid="{75AF48AF-9788-4FBD-AC29-F9E90EABB53E}">
      <text>
        <r>
          <rPr>
            <b/>
            <sz val="9"/>
            <color indexed="81"/>
            <rFont val="Tahoma"/>
            <family val="2"/>
          </rPr>
          <t>Mid-Martinez Creek</t>
        </r>
      </text>
    </comment>
    <comment ref="A258" authorId="0" shapeId="0" xr:uid="{068FBF8A-2442-4543-AFD8-2DE9EC776537}">
      <text>
        <r>
          <rPr>
            <b/>
            <sz val="9"/>
            <color indexed="81"/>
            <rFont val="Tahoma"/>
            <family val="2"/>
          </rPr>
          <t>Burton Tank</t>
        </r>
      </text>
    </comment>
    <comment ref="A259" authorId="0" shapeId="0" xr:uid="{62775725-1DBA-4937-B8E6-4EAECCBA95F9}">
      <text>
        <r>
          <rPr>
            <b/>
            <sz val="9"/>
            <color indexed="81"/>
            <rFont val="Tahoma"/>
            <family val="2"/>
          </rPr>
          <t>Carefree Ranch</t>
        </r>
      </text>
    </comment>
    <comment ref="A260" authorId="0" shapeId="0" xr:uid="{D18FD91F-A21B-4E29-B333-03DE2DC1AF1D}">
      <text>
        <r>
          <rPr>
            <b/>
            <sz val="9"/>
            <color indexed="81"/>
            <rFont val="Tahoma"/>
            <family val="2"/>
          </rPr>
          <t>O'Brien Gulch</t>
        </r>
      </text>
    </comment>
    <comment ref="A261" authorId="0" shapeId="0" xr:uid="{23D4C0C7-0966-4F44-BADF-C6E5C74DBD92}">
      <text>
        <r>
          <rPr>
            <b/>
            <sz val="9"/>
            <color indexed="81"/>
            <rFont val="Tahoma"/>
            <family val="2"/>
          </rPr>
          <t>Upper Trilby Wash</t>
        </r>
      </text>
    </comment>
    <comment ref="A262" authorId="0" shapeId="0" xr:uid="{86A4B55E-1821-48F4-AAB0-E2B868D50188}">
      <text>
        <r>
          <rPr>
            <b/>
            <sz val="9"/>
            <color indexed="81"/>
            <rFont val="Tahoma"/>
            <family val="2"/>
          </rPr>
          <t>Congress</t>
        </r>
      </text>
    </comment>
    <comment ref="A263" authorId="0" shapeId="0" xr:uid="{4DDEE0E0-F2CD-49AA-9F28-59755041A369}">
      <text>
        <r>
          <rPr>
            <b/>
            <sz val="9"/>
            <color indexed="81"/>
            <rFont val="Tahoma"/>
            <family val="2"/>
          </rPr>
          <t>Upper Martinez Creek</t>
        </r>
      </text>
    </comment>
    <comment ref="A264" authorId="0" shapeId="0" xr:uid="{2E7C6530-5740-4C8F-AE0D-BC6C71FC942A}">
      <text>
        <r>
          <rPr>
            <b/>
            <sz val="9"/>
            <color indexed="81"/>
            <rFont val="Tahoma"/>
            <family val="2"/>
          </rPr>
          <t>Bucks Well</t>
        </r>
      </text>
    </comment>
    <comment ref="A265" authorId="0" shapeId="0" xr:uid="{86F3967A-4D8F-4979-926C-38B37484660C}">
      <text>
        <r>
          <rPr>
            <b/>
            <sz val="9"/>
            <color indexed="81"/>
            <rFont val="Tahoma"/>
            <family val="2"/>
          </rPr>
          <t>Sunset Point</t>
        </r>
      </text>
    </comment>
    <comment ref="A266" authorId="0" shapeId="0" xr:uid="{4D77D7B2-10D7-4265-90CB-C2DEC9DF3221}">
      <text>
        <r>
          <rPr>
            <b/>
            <sz val="9"/>
            <color indexed="81"/>
            <rFont val="Tahoma"/>
            <family val="2"/>
          </rPr>
          <t>Stanton</t>
        </r>
      </text>
    </comment>
    <comment ref="A267" authorId="0" shapeId="0" xr:uid="{27BFF81F-37DD-4240-BABD-B2BECEB9E71B}">
      <text>
        <r>
          <rPr>
            <b/>
            <sz val="9"/>
            <color indexed="81"/>
            <rFont val="Tahoma"/>
            <family val="2"/>
          </rPr>
          <t>Seven Springs Wash</t>
        </r>
      </text>
    </comment>
    <comment ref="A268" authorId="0" shapeId="0" xr:uid="{ACCE7FC4-F343-4285-9F60-4FB929AA258C}">
      <text>
        <r>
          <rPr>
            <b/>
            <sz val="9"/>
            <color indexed="81"/>
            <rFont val="Tahoma"/>
            <family val="2"/>
          </rPr>
          <t>Hassayampa River @ Wagoner Rd.</t>
        </r>
      </text>
    </comment>
    <comment ref="A269" authorId="0" shapeId="0" xr:uid="{9343C839-2DA8-4189-81A4-6CB11D428B60}">
      <text>
        <r>
          <rPr>
            <b/>
            <sz val="9"/>
            <color indexed="81"/>
            <rFont val="Tahoma"/>
            <family val="2"/>
          </rPr>
          <t>Camp Creek</t>
        </r>
      </text>
    </comment>
    <comment ref="A270" authorId="0" shapeId="0" xr:uid="{46254A1C-BC29-4A25-9956-FF65769C68D0}">
      <text>
        <r>
          <rPr>
            <b/>
            <sz val="9"/>
            <color indexed="81"/>
            <rFont val="Tahoma"/>
            <family val="2"/>
          </rPr>
          <t>Horseshoe Ranch</t>
        </r>
      </text>
    </comment>
    <comment ref="A271" authorId="0" shapeId="0" xr:uid="{9DF752AE-084F-40D0-AEE3-E02D823D43F7}">
      <text>
        <r>
          <rPr>
            <b/>
            <sz val="9"/>
            <color indexed="81"/>
            <rFont val="Tahoma"/>
            <family val="2"/>
          </rPr>
          <t>Arizona Hunt Club</t>
        </r>
      </text>
    </comment>
    <comment ref="A272" authorId="0" shapeId="0" xr:uid="{EE279C38-A0D9-403C-88EA-D21378FEA1F0}">
      <text>
        <r>
          <rPr>
            <b/>
            <sz val="9"/>
            <color indexed="81"/>
            <rFont val="Tahoma"/>
            <family val="2"/>
          </rPr>
          <t>Rackensack Canyon</t>
        </r>
      </text>
    </comment>
    <comment ref="A273" authorId="0" shapeId="0" xr:uid="{C52AF95B-9E8F-4329-8B30-95AFE2AD2504}">
      <text>
        <r>
          <rPr>
            <b/>
            <sz val="9"/>
            <color indexed="81"/>
            <rFont val="Tahoma"/>
            <family val="2"/>
          </rPr>
          <t>I-17 @ SR 169</t>
        </r>
      </text>
    </comment>
    <comment ref="A274" authorId="0" shapeId="0" xr:uid="{499B0F0B-F655-4752-B2B3-C9E378915D23}">
      <text>
        <r>
          <rPr>
            <b/>
            <sz val="9"/>
            <color indexed="81"/>
            <rFont val="Tahoma"/>
            <family val="2"/>
          </rPr>
          <t>Horner Mtn. Ranch</t>
        </r>
      </text>
    </comment>
    <comment ref="A275" authorId="0" shapeId="0" xr:uid="{204C7566-45CC-4236-AAE6-2DE0C0CA33D4}">
      <text>
        <r>
          <rPr>
            <b/>
            <sz val="9"/>
            <color indexed="81"/>
            <rFont val="Tahoma"/>
            <family val="2"/>
          </rPr>
          <t>Cooks Mesa</t>
        </r>
      </text>
    </comment>
    <comment ref="A276" authorId="0" shapeId="0" xr:uid="{E421F449-4364-49F1-B716-1BD0434459E8}">
      <text>
        <r>
          <rPr>
            <b/>
            <sz val="9"/>
            <color indexed="81"/>
            <rFont val="Tahoma"/>
            <family val="2"/>
          </rPr>
          <t>Seven Springs</t>
        </r>
      </text>
    </comment>
    <comment ref="A277" authorId="0" shapeId="0" xr:uid="{08269BFF-8203-4BEB-98B9-241AB3BBD9BE}">
      <text>
        <r>
          <rPr>
            <b/>
            <sz val="9"/>
            <color indexed="81"/>
            <rFont val="Tahoma"/>
            <family val="2"/>
          </rPr>
          <t>Dewey</t>
        </r>
      </text>
    </comment>
    <comment ref="A278" authorId="0" shapeId="0" xr:uid="{3DB50A63-D26C-4CB4-B61E-A14AA01C5F84}">
      <text>
        <r>
          <rPr>
            <b/>
            <sz val="9"/>
            <color indexed="81"/>
            <rFont val="Tahoma"/>
            <family val="2"/>
          </rPr>
          <t>Wilhoit</t>
        </r>
      </text>
    </comment>
    <comment ref="A279" authorId="0" shapeId="0" xr:uid="{0B60D7E6-3C57-44B1-B502-915C27752366}">
      <text>
        <r>
          <rPr>
            <b/>
            <sz val="9"/>
            <color indexed="81"/>
            <rFont val="Tahoma"/>
            <family val="2"/>
          </rPr>
          <t>Yarnell Hill</t>
        </r>
      </text>
    </comment>
    <comment ref="A280" authorId="0" shapeId="0" xr:uid="{4CE5A6F4-FC2C-4F3B-9E86-0FC8E2104967}">
      <text>
        <r>
          <rPr>
            <b/>
            <sz val="9"/>
            <color indexed="81"/>
            <rFont val="Tahoma"/>
            <family val="2"/>
          </rPr>
          <t>Minnehaha</t>
        </r>
      </text>
    </comment>
    <comment ref="A281" authorId="0" shapeId="0" xr:uid="{EC08B111-DEEB-4F1F-BA90-39D85B16C0BE}">
      <text>
        <r>
          <rPr>
            <b/>
            <sz val="9"/>
            <color indexed="81"/>
            <rFont val="Tahoma"/>
            <family val="2"/>
          </rPr>
          <t>Horsethief Basin</t>
        </r>
      </text>
    </comment>
    <comment ref="A282" authorId="0" shapeId="0" xr:uid="{5ACD9993-5D07-4D32-92F3-87E0E3DEDFEE}">
      <text>
        <r>
          <rPr>
            <b/>
            <sz val="9"/>
            <color indexed="81"/>
            <rFont val="Tahoma"/>
            <family val="2"/>
          </rPr>
          <t>Mt. Ord</t>
        </r>
      </text>
    </comment>
    <comment ref="A283" authorId="0" shapeId="0" xr:uid="{63735FA5-B0EE-4B94-BF12-FD6AD204741A}">
      <text>
        <r>
          <rPr>
            <b/>
            <sz val="9"/>
            <color indexed="81"/>
            <rFont val="Tahoma"/>
            <family val="2"/>
          </rPr>
          <t>Towers Mountain</t>
        </r>
      </text>
    </comment>
    <comment ref="A284" authorId="0" shapeId="0" xr:uid="{3202441F-2ABB-4421-8788-ED4A7C1029D8}">
      <text>
        <r>
          <rPr>
            <b/>
            <sz val="9"/>
            <color indexed="81"/>
            <rFont val="Tahoma"/>
            <family val="2"/>
          </rPr>
          <t>Mt. Union</t>
        </r>
      </text>
    </comment>
  </commentList>
</comments>
</file>

<file path=xl/sharedStrings.xml><?xml version="1.0" encoding="utf-8"?>
<sst xmlns="http://schemas.openxmlformats.org/spreadsheetml/2006/main" count="3333" uniqueCount="602">
  <si>
    <t>Record Length</t>
  </si>
  <si>
    <t>Data</t>
  </si>
  <si>
    <t># Storms &gt;=</t>
  </si>
  <si>
    <t>Highest 15m</t>
  </si>
  <si>
    <t>Highest 1hr</t>
  </si>
  <si>
    <t>Highest 3hr</t>
  </si>
  <si>
    <t>1.0 in/24hrs</t>
  </si>
  <si>
    <t>2.0 in/24hrs</t>
  </si>
  <si>
    <t>3.0 in/24hrs</t>
  </si>
  <si>
    <t>Intensity</t>
  </si>
  <si>
    <t>Intensity-Date</t>
  </si>
  <si>
    <t>Santa Cruz @ SR 84</t>
  </si>
  <si>
    <t>Cesar Chavez Park</t>
  </si>
  <si>
    <t>Roeser @ 2nd St.</t>
  </si>
  <si>
    <t>Salt R. @ 40th St.</t>
  </si>
  <si>
    <t>Salt R. @ Priest Dr.</t>
  </si>
  <si>
    <t>ASU South</t>
  </si>
  <si>
    <t>Kleinman Park</t>
  </si>
  <si>
    <t>Fitch Park</t>
  </si>
  <si>
    <t>Mountain View Park</t>
  </si>
  <si>
    <t>Falcon Field</t>
  </si>
  <si>
    <t>Spookhill FRS</t>
  </si>
  <si>
    <t>IBW @ McKellips Rd.</t>
  </si>
  <si>
    <t>IBW @ Indian Bend Rd.</t>
  </si>
  <si>
    <t>IBW @ Interceptor</t>
  </si>
  <si>
    <t>Thunderbird Academy</t>
  </si>
  <si>
    <t>IBW @ Sweetwater</t>
  </si>
  <si>
    <t>East Fork CC #1</t>
  </si>
  <si>
    <t>East Fork CC #4</t>
  </si>
  <si>
    <t>Lost Dog Wash</t>
  </si>
  <si>
    <t>East Fork CC #3</t>
  </si>
  <si>
    <t>Durango Complex</t>
  </si>
  <si>
    <t>Grand @ 27th Ave.</t>
  </si>
  <si>
    <t>Thomas @ 16th St.</t>
  </si>
  <si>
    <t>Perry Park</t>
  </si>
  <si>
    <t>Papago Park</t>
  </si>
  <si>
    <t>Old X-cut @ McDowell</t>
  </si>
  <si>
    <t>Thomas @ 48th St.</t>
  </si>
  <si>
    <t>Buckeye @ 75th Ave.</t>
  </si>
  <si>
    <t>City of Glendale</t>
  </si>
  <si>
    <t>Missouri @ 16th St.</t>
  </si>
  <si>
    <t>Paradise Valley CC</t>
  </si>
  <si>
    <t>Dreamy Draw Dam</t>
  </si>
  <si>
    <t>ACDC @ 36th St.</t>
  </si>
  <si>
    <t>ACDC @ 14th St.</t>
  </si>
  <si>
    <t>10th St. Wash Basin #1</t>
  </si>
  <si>
    <t>ACDC @ 43rd Ave.</t>
  </si>
  <si>
    <t>Cave Creek @ Cactus</t>
  </si>
  <si>
    <t>ACDC @ Cave Creek</t>
  </si>
  <si>
    <t>Greenway @ 32nd Ave.</t>
  </si>
  <si>
    <t>Cave Buttes Dam</t>
  </si>
  <si>
    <t>Cave Creek Landfill</t>
  </si>
  <si>
    <t>Cave Cr.@ Spur Cross</t>
  </si>
  <si>
    <t>Carefree Ranch</t>
  </si>
  <si>
    <t>Reata Pass Dam</t>
  </si>
  <si>
    <t>Humboldt Mtn.</t>
  </si>
  <si>
    <t>Seven Springs</t>
  </si>
  <si>
    <t>Mt. Oatman</t>
  </si>
  <si>
    <t>Gila Bend Mountains</t>
  </si>
  <si>
    <t>Centennial Railroad</t>
  </si>
  <si>
    <t>Saddleback FRS</t>
  </si>
  <si>
    <t>Centennial Levee</t>
  </si>
  <si>
    <t>Harquahala FRS</t>
  </si>
  <si>
    <t>Upper Tiger Wash</t>
  </si>
  <si>
    <t>Tiger Wash Fan</t>
  </si>
  <si>
    <t>Gladden</t>
  </si>
  <si>
    <t>Centennial Wash</t>
  </si>
  <si>
    <t>Harquahala Mtn.</t>
  </si>
  <si>
    <t>Smith Peak</t>
  </si>
  <si>
    <t>Buckeye FRS #1</t>
  </si>
  <si>
    <t>Buckeye FRS #2</t>
  </si>
  <si>
    <t>Hassayampa Landfill</t>
  </si>
  <si>
    <t>Jackrabbit Wash</t>
  </si>
  <si>
    <t>Morristown</t>
  </si>
  <si>
    <t>Hassy R. @ US 60</t>
  </si>
  <si>
    <t>Sunset FRS</t>
  </si>
  <si>
    <t>Sunnycove FRS</t>
  </si>
  <si>
    <t>Minnehaha</t>
  </si>
  <si>
    <t>Towers Mtn.</t>
  </si>
  <si>
    <t>Hassy R. @ Wagoner Rd.</t>
  </si>
  <si>
    <t>Wilhoit</t>
  </si>
  <si>
    <t>Mt. Union</t>
  </si>
  <si>
    <t>Agua Fria @ Buckeye</t>
  </si>
  <si>
    <t>Colter @ El Mirage</t>
  </si>
  <si>
    <t>Dysart Drain @ LAFB</t>
  </si>
  <si>
    <t>McMicken Floodway</t>
  </si>
  <si>
    <t>McMicken Dam</t>
  </si>
  <si>
    <t>Patton Rd.</t>
  </si>
  <si>
    <t>Wittmann</t>
  </si>
  <si>
    <t>NW Regional Landfill</t>
  </si>
  <si>
    <t>Circle City</t>
  </si>
  <si>
    <t>Agua Fria @ Grand Ave.</t>
  </si>
  <si>
    <t>New River @ Glendale</t>
  </si>
  <si>
    <t>Dysart @ Bell Rd.</t>
  </si>
  <si>
    <t>Sun City West</t>
  </si>
  <si>
    <t>ACDC @ 67th Ave.</t>
  </si>
  <si>
    <t>Grand @ Peoria Ave.</t>
  </si>
  <si>
    <t>Adobe Dam</t>
  </si>
  <si>
    <t>Deer Valley Airport</t>
  </si>
  <si>
    <t>Skunk Creek @ I-17</t>
  </si>
  <si>
    <t>New River @ Bell Rd.</t>
  </si>
  <si>
    <t>New River Dam</t>
  </si>
  <si>
    <t>Sunup Ranch</t>
  </si>
  <si>
    <t>New River Landfill</t>
  </si>
  <si>
    <t>Cooks Mesa</t>
  </si>
  <si>
    <t>Columbia Hill</t>
  </si>
  <si>
    <t>Horsethief Basin</t>
  </si>
  <si>
    <t>Sunset Point</t>
  </si>
  <si>
    <t>Horseshoe Ranch</t>
  </si>
  <si>
    <t>Horner Mtn. Ranch</t>
  </si>
  <si>
    <t>Arizona Hunt Club</t>
  </si>
  <si>
    <t>I-17 @ 169</t>
  </si>
  <si>
    <t>Dewey</t>
  </si>
  <si>
    <t>Asher Hills</t>
  </si>
  <si>
    <t>McDowell Mtn. Park</t>
  </si>
  <si>
    <t>Fraesfield Mtn.</t>
  </si>
  <si>
    <t>Thompson Peak</t>
  </si>
  <si>
    <t>Fountain Hills Fire</t>
  </si>
  <si>
    <t>Mt. Ord</t>
  </si>
  <si>
    <t>StoneRidge Dam</t>
  </si>
  <si>
    <t>SunRidge Canyon Dam</t>
  </si>
  <si>
    <t>Cloudburst Wash</t>
  </si>
  <si>
    <t>North Heights Dam</t>
  </si>
  <si>
    <t>Golden Eagle Blvd.</t>
  </si>
  <si>
    <t>Hesperus Dam</t>
  </si>
  <si>
    <t>Hesperus Wash</t>
  </si>
  <si>
    <t>Guadalupe FRS</t>
  </si>
  <si>
    <t>South Mountain Park</t>
  </si>
  <si>
    <t>Carriage Lane Park</t>
  </si>
  <si>
    <t>Mesa Tower</t>
  </si>
  <si>
    <t>Ahwatukee</t>
  </si>
  <si>
    <t>South Mountain Fan</t>
  </si>
  <si>
    <t>EMF @ Broadway</t>
  </si>
  <si>
    <t>EMF @ Queencreek Rd.</t>
  </si>
  <si>
    <t>EMF @ Arizona Ave.</t>
  </si>
  <si>
    <t>Freestone Basin</t>
  </si>
  <si>
    <t>Queen Creek Rd.</t>
  </si>
  <si>
    <t>Crossroads Park</t>
  </si>
  <si>
    <t>Usery Mtn. Park</t>
  </si>
  <si>
    <t>Usery Park WS</t>
  </si>
  <si>
    <t>Apache Junction FRS</t>
  </si>
  <si>
    <t>Apache Trail</t>
  </si>
  <si>
    <t>Vineyard FRS</t>
  </si>
  <si>
    <t>Rittenhouse FRS</t>
  </si>
  <si>
    <t>Magma FRS</t>
  </si>
  <si>
    <t>Florence Junction</t>
  </si>
  <si>
    <t>Kings Ranch</t>
  </si>
  <si>
    <t>Buckeye FRS #3</t>
  </si>
  <si>
    <t>Tuthill @ Ray Rd.</t>
  </si>
  <si>
    <t>Gila @ Estrella Pkwy.</t>
  </si>
  <si>
    <t>Waterman Wash</t>
  </si>
  <si>
    <t>Estrella Fan</t>
  </si>
  <si>
    <t>Upper Waterman Wash</t>
  </si>
  <si>
    <t>Gillespie Dam</t>
  </si>
  <si>
    <t>Gila Bend Landfill</t>
  </si>
  <si>
    <t>Sauceda Wash</t>
  </si>
  <si>
    <t>Bender Wash</t>
  </si>
  <si>
    <t>Vekol Wash</t>
  </si>
  <si>
    <t>Stanton</t>
  </si>
  <si>
    <t>Mid-Martinez Creek</t>
  </si>
  <si>
    <t>Martinez Creek</t>
  </si>
  <si>
    <t>Congress</t>
  </si>
  <si>
    <t>Sols Tank</t>
  </si>
  <si>
    <t>Black Hill</t>
  </si>
  <si>
    <t>Sols Wash nr Matthie</t>
  </si>
  <si>
    <t>Black Mountain</t>
  </si>
  <si>
    <t>Hartman Wash</t>
  </si>
  <si>
    <t>Flying E Tank</t>
  </si>
  <si>
    <t>Flying E Wash</t>
  </si>
  <si>
    <t>Casandro Wash</t>
  </si>
  <si>
    <t>Constellation Road</t>
  </si>
  <si>
    <t>Powder House Wash</t>
  </si>
  <si>
    <t>Wickenburg Airport</t>
  </si>
  <si>
    <t>Casandro Dam</t>
  </si>
  <si>
    <t>Notes:</t>
  </si>
  <si>
    <t>M</t>
  </si>
  <si>
    <t>Vulture Mine</t>
  </si>
  <si>
    <t>Yarnell Hill</t>
  </si>
  <si>
    <t>Hassy R.@ Box Canyon</t>
  </si>
  <si>
    <t>South Mtn. Park HQ</t>
  </si>
  <si>
    <t>EFCC near 7th Ave.</t>
  </si>
  <si>
    <t>Osborn @ 64th St.</t>
  </si>
  <si>
    <t>Pima @ Union Hills</t>
  </si>
  <si>
    <t>IBW @ Indian School Rd.</t>
  </si>
  <si>
    <t>Whitlow Ranch Dam</t>
  </si>
  <si>
    <t>Aztec Park</t>
  </si>
  <si>
    <t>Salt River Landfill</t>
  </si>
  <si>
    <t>Sensor Name</t>
  </si>
  <si>
    <t>Maryland @ 27th Ave.</t>
  </si>
  <si>
    <t>O'Brien Gulch</t>
  </si>
  <si>
    <t>Signal Butte FRS</t>
  </si>
  <si>
    <t>Begins</t>
  </si>
  <si>
    <t>Elevation</t>
  </si>
  <si>
    <t>(feet msl)</t>
  </si>
  <si>
    <t>ID</t>
  </si>
  <si>
    <t>Elev.</t>
  </si>
  <si>
    <t>Years</t>
  </si>
  <si>
    <t>Centennial @ Wenden</t>
  </si>
  <si>
    <t>Highest 6hr</t>
  </si>
  <si>
    <t>Highest 24hr</t>
  </si>
  <si>
    <t>Pinnacle Peak Vista</t>
  </si>
  <si>
    <t>Berneil Wash</t>
  </si>
  <si>
    <t>IBW @ Shea Blvd.</t>
  </si>
  <si>
    <t>Salt River @ 67th Ave.</t>
  </si>
  <si>
    <t>Guadalupe Channel</t>
  </si>
  <si>
    <t>Sols Wash near Matthie</t>
  </si>
  <si>
    <t>White Tank Peak</t>
  </si>
  <si>
    <t>Tatum Basin</t>
  </si>
  <si>
    <t xml:space="preserve"> M</t>
  </si>
  <si>
    <t>Median --&gt;</t>
  </si>
  <si>
    <t>Mean ---&gt;</t>
  </si>
  <si>
    <t>Sols Trib. @ SR 93</t>
  </si>
  <si>
    <t>White Tank FRS #3</t>
  </si>
  <si>
    <t>Gila R. @ 116th Ave.</t>
  </si>
  <si>
    <t>Winters Wash</t>
  </si>
  <si>
    <t>Queen Cr @ Rittenhouse</t>
  </si>
  <si>
    <t>Sand Tank Wash</t>
  </si>
  <si>
    <t>White Tank FRS #4</t>
  </si>
  <si>
    <t>Waterman @ Rainbow</t>
  </si>
  <si>
    <t>Rawhide Wash</t>
  </si>
  <si>
    <t>Phoenix Basin #7</t>
  </si>
  <si>
    <t xml:space="preserve">Tiger Wash  </t>
  </si>
  <si>
    <t>Columbus Wash</t>
  </si>
  <si>
    <t>Delaney Wash</t>
  </si>
  <si>
    <t>Saguaro Lake</t>
  </si>
  <si>
    <t>Baseline @ 547th Ave</t>
  </si>
  <si>
    <t>Buckeye @ 547th Ave</t>
  </si>
  <si>
    <t>Bartlett Lake</t>
  </si>
  <si>
    <t>Horseshoe Lake</t>
  </si>
  <si>
    <t>Buckeye Rd. @ SR 85</t>
  </si>
  <si>
    <t>Narrows Damsite</t>
  </si>
  <si>
    <t>I-17 @ SR 169</t>
  </si>
  <si>
    <t>Lake Pleasant North</t>
  </si>
  <si>
    <t>Sols Wash @ SR 71</t>
  </si>
  <si>
    <t>Cline Creek</t>
  </si>
  <si>
    <t>St_Dev --&gt;</t>
  </si>
  <si>
    <t>Max --&gt;</t>
  </si>
  <si>
    <t>Min --&gt;</t>
  </si>
  <si>
    <t>Garfias Mtn. Ranch</t>
  </si>
  <si>
    <t>Dead Horse Wash</t>
  </si>
  <si>
    <t>Rainbow Wash</t>
  </si>
  <si>
    <t>Copper Wash</t>
  </si>
  <si>
    <t>Price Drain @ Loop 202</t>
  </si>
  <si>
    <t>Reata Pass Wash</t>
  </si>
  <si>
    <t>Stagecoach Wash</t>
  </si>
  <si>
    <t>Elliot @ Hawes Rd.</t>
  </si>
  <si>
    <t>Skunk Cr. nr New River</t>
  </si>
  <si>
    <t>Sand Tank @ I-8</t>
  </si>
  <si>
    <t>Williams Field Road</t>
  </si>
  <si>
    <t>Four Mile Wash</t>
  </si>
  <si>
    <t>Centennial Divide</t>
  </si>
  <si>
    <t>I-10 @ 355th Ave.</t>
  </si>
  <si>
    <t>Upper Trilby Wash</t>
  </si>
  <si>
    <t>Water Years</t>
  </si>
  <si>
    <t>Phoenix Basin #3</t>
  </si>
  <si>
    <t>Phoenix West Park</t>
  </si>
  <si>
    <t>Seven Springs Wash</t>
  </si>
  <si>
    <t>4th of July Wash</t>
  </si>
  <si>
    <t>Cruff Wash</t>
  </si>
  <si>
    <t>Webb Mountain</t>
  </si>
  <si>
    <t>Outlaw Hill</t>
  </si>
  <si>
    <t>Centennial near Aguila</t>
  </si>
  <si>
    <t>Ford Canyon Wash</t>
  </si>
  <si>
    <t>McMicken Dam South</t>
  </si>
  <si>
    <t>Upper Cline Creek</t>
  </si>
  <si>
    <t>Fig Springs</t>
  </si>
  <si>
    <t>Joshua Tree</t>
  </si>
  <si>
    <t>Burton Tank</t>
  </si>
  <si>
    <t>Queen Creek @ CAP</t>
  </si>
  <si>
    <t>15m Max</t>
  </si>
  <si>
    <t>1hr Max</t>
  </si>
  <si>
    <t>3hr Max</t>
  </si>
  <si>
    <t>6hr Max</t>
  </si>
  <si>
    <t>24hr Max</t>
  </si>
  <si>
    <t>SENSOR_ID_#</t>
  </si>
  <si>
    <t>SENSOR_NAME</t>
  </si>
  <si>
    <t>Vulture Mine Road</t>
  </si>
  <si>
    <t>Hassy R. @ Box Canyon</t>
  </si>
  <si>
    <t>White Tank FRS 3</t>
  </si>
  <si>
    <t>Garfias Mountain</t>
  </si>
  <si>
    <t>Thunder Mountain</t>
  </si>
  <si>
    <t>White Tank FRS 4</t>
  </si>
  <si>
    <t>15-Min Tr</t>
  </si>
  <si>
    <t>1-Hour Tr</t>
  </si>
  <si>
    <t>3-hour Tr</t>
  </si>
  <si>
    <t>6-Hour Tr</t>
  </si>
  <si>
    <t>24-hour Tr</t>
  </si>
  <si>
    <t>Mean of Logs</t>
  </si>
  <si>
    <t>Record (years)</t>
  </si>
  <si>
    <t>Average</t>
  </si>
  <si>
    <t>Cave Creek</t>
  </si>
  <si>
    <t>G&amp;F Woolsey Peak</t>
  </si>
  <si>
    <t>Eagle Eye Rd. @ CAP</t>
  </si>
  <si>
    <t>Upper Grass Wash</t>
  </si>
  <si>
    <t>Belmont Mountains</t>
  </si>
  <si>
    <t>Twin Peaks</t>
  </si>
  <si>
    <t>Box Wash</t>
  </si>
  <si>
    <t>CAP @ 163rd Ave.</t>
  </si>
  <si>
    <t>Ritter Dam</t>
  </si>
  <si>
    <t>Wood Tank</t>
  </si>
  <si>
    <t>Bucks Well</t>
  </si>
  <si>
    <t>Antelope Creek</t>
  </si>
  <si>
    <t>Old Crosscut McDowell</t>
  </si>
  <si>
    <t>Harquahala Mountain</t>
  </si>
  <si>
    <t>Towers Mountain</t>
  </si>
  <si>
    <t>Agua Fria @ Grand</t>
  </si>
  <si>
    <t>Fountain Hills FD</t>
  </si>
  <si>
    <t>Median</t>
  </si>
  <si>
    <t>Annual Mean</t>
  </si>
  <si>
    <t>Complete</t>
  </si>
  <si>
    <t>Sols Trib. @ US 93</t>
  </si>
  <si>
    <t>McDowell Mtn. Road</t>
  </si>
  <si>
    <t>Sugarloaf Mountain</t>
  </si>
  <si>
    <t>IBW Interceptor Channel</t>
  </si>
  <si>
    <t>Gila River @ Olberg</t>
  </si>
  <si>
    <t>Gila @ Maricopa Rd.</t>
  </si>
  <si>
    <t>Range --&gt;</t>
  </si>
  <si>
    <t>Cave Cr. @ Spur Cross</t>
  </si>
  <si>
    <t>Sun Valley @ Northern</t>
  </si>
  <si>
    <t>New River Fire</t>
  </si>
  <si>
    <t>Camp Creek</t>
  </si>
  <si>
    <t>Maricopa Mountains</t>
  </si>
  <si>
    <t>Mobile</t>
  </si>
  <si>
    <t>Powderhouse Wash</t>
  </si>
  <si>
    <t>Chandler Airport</t>
  </si>
  <si>
    <t>Gateway C. College</t>
  </si>
  <si>
    <t>El Mirage Drain</t>
  </si>
  <si>
    <t>Desert Hills Wash</t>
  </si>
  <si>
    <t>Skunk Tank Wash</t>
  </si>
  <si>
    <t>McDowell @ Hawes</t>
  </si>
  <si>
    <t>McDowell @ Meridian</t>
  </si>
  <si>
    <t>Desert Mtn. School</t>
  </si>
  <si>
    <t>Granite Reef Wash</t>
  </si>
  <si>
    <t>10th St. Basin #1</t>
  </si>
  <si>
    <t>Phoenix Basin # 7</t>
  </si>
  <si>
    <t>Means:</t>
  </si>
  <si>
    <t>Medians:</t>
  </si>
  <si>
    <t>Name</t>
  </si>
  <si>
    <t>Ratio of</t>
  </si>
  <si>
    <t>June 15 - September 30</t>
  </si>
  <si>
    <t>Installed</t>
  </si>
  <si>
    <t>AVE --&gt;</t>
  </si>
  <si>
    <t>CNT --&gt;</t>
  </si>
  <si>
    <t>Laveen Basin</t>
  </si>
  <si>
    <t>Pima Rd. @ Union Hills</t>
  </si>
  <si>
    <t>IBW @ Indian School</t>
  </si>
  <si>
    <t>EFCC @ 7th Ave.</t>
  </si>
  <si>
    <t>Salt R. @ 67th Ave.</t>
  </si>
  <si>
    <t>Rackensack Canyon</t>
  </si>
  <si>
    <t>Wolverine Pass</t>
  </si>
  <si>
    <t>Bulldog Canyon</t>
  </si>
  <si>
    <t>Year</t>
  </si>
  <si>
    <t>Tiger Wash</t>
  </si>
  <si>
    <t>Daggs Wash</t>
  </si>
  <si>
    <t>Powerline Floodway</t>
  </si>
  <si>
    <t>Queen Cr @ CAP</t>
  </si>
  <si>
    <t>Weekes Wash @ Baseline Rd.</t>
  </si>
  <si>
    <t>Granite Reef Diversion</t>
  </si>
  <si>
    <t>Phoenix Dam 2B</t>
  </si>
  <si>
    <t>Phoenix Dam #99</t>
  </si>
  <si>
    <t>New River Mesa</t>
  </si>
  <si>
    <t>Buckeye Rd. @ 547th Ave</t>
  </si>
  <si>
    <t>Baseline Rd. @ 547th Ave</t>
  </si>
  <si>
    <t>Lake Pleasant</t>
  </si>
  <si>
    <t>Iron Dike</t>
  </si>
  <si>
    <t>Fountain Hills Fire Dept.</t>
  </si>
  <si>
    <t>Pecos Basin</t>
  </si>
  <si>
    <t>Williams Field Rd.</t>
  </si>
  <si>
    <t>Much below normal</t>
  </si>
  <si>
    <t>Normal</t>
  </si>
  <si>
    <t>Below normal</t>
  </si>
  <si>
    <t>Much above normal</t>
  </si>
  <si>
    <t>Above normal</t>
  </si>
  <si>
    <t>Salt R. @ Val Vista Dr.</t>
  </si>
  <si>
    <t>Comment</t>
  </si>
  <si>
    <t>72-hour Tr</t>
  </si>
  <si>
    <t>Hassayampa @ US 60</t>
  </si>
  <si>
    <t>Highest 72hr</t>
  </si>
  <si>
    <t>K / M</t>
  </si>
  <si>
    <t>Sensor ID#</t>
  </si>
  <si>
    <t xml:space="preserve"> (years) as of</t>
  </si>
  <si>
    <t>72hr Max</t>
  </si>
  <si>
    <t>Means &amp; Modes --&gt;</t>
  </si>
  <si>
    <t>Jackson St. @ 7th Ave.</t>
  </si>
  <si>
    <t>Picacho Wash @ SR 74</t>
  </si>
  <si>
    <t>Sycamore Cr. - Upper</t>
  </si>
  <si>
    <t>Ave. % of Annual Mean</t>
  </si>
  <si>
    <t>Phoenix Basin # 3</t>
  </si>
  <si>
    <t>Webb Mtn.</t>
  </si>
  <si>
    <t>0.00</t>
  </si>
  <si>
    <t>= incomplete</t>
  </si>
  <si>
    <t>= zero</t>
  </si>
  <si>
    <t>Ratio to Mean -&gt;</t>
  </si>
  <si>
    <t>Centennial Trib. @ Dobbins Rd.</t>
  </si>
  <si>
    <t>Sugarloaf Mtn.</t>
  </si>
  <si>
    <t>Douglas Ranch Rd.</t>
  </si>
  <si>
    <t>EMF blw. Powerline Floodway</t>
  </si>
  <si>
    <t>Gage ID # --&gt;</t>
  </si>
  <si>
    <t>Lake Marghurite</t>
  </si>
  <si>
    <t>GateWay Comm. College</t>
  </si>
  <si>
    <t>Lake Margherite</t>
  </si>
  <si>
    <t>Aguila VFD</t>
  </si>
  <si>
    <t>Skunk Cr. @ Carefree Hwy.</t>
  </si>
  <si>
    <t>Roeser Rd. @ 23rd Ave.</t>
  </si>
  <si>
    <t>Twin Buttes Wash</t>
  </si>
  <si>
    <t>Vistancia Peak</t>
  </si>
  <si>
    <t>Bullard Wash @ IS Rd.</t>
  </si>
  <si>
    <t>Desert Mountain School</t>
  </si>
  <si>
    <t>Weekes Wash @ Baseline</t>
  </si>
  <si>
    <t>Greene Wash @ SR 84</t>
  </si>
  <si>
    <t>Camelback Rd. @ 24th Ave.</t>
  </si>
  <si>
    <t>Paradise Lane @ 47th Ave.</t>
  </si>
  <si>
    <t>Sonoran Wash</t>
  </si>
  <si>
    <t>Phoenix Zoo Dam #3</t>
  </si>
  <si>
    <t>US 60 @ Gold Canyon</t>
  </si>
  <si>
    <t>CAP Reach11 Dike #2</t>
  </si>
  <si>
    <t>Galloway Wash @ Galloway Rd.</t>
  </si>
  <si>
    <t>Peralta Road</t>
  </si>
  <si>
    <t>Carney Springs</t>
  </si>
  <si>
    <t>Dobbins Rd. @ 19th Ave.</t>
  </si>
  <si>
    <t>Sonoqui Wash near Hawes Rd.</t>
  </si>
  <si>
    <t>McMicken Dam @ Bell Rd.</t>
  </si>
  <si>
    <t>Sonoqui Wash nr Hawes</t>
  </si>
  <si>
    <t>Alamo Road</t>
  </si>
  <si>
    <t>Bullard Wash @ Indian School</t>
  </si>
  <si>
    <t>Maximum Period Rainfall for Rain Gages with 10 or More Years of Record:</t>
  </si>
  <si>
    <t>Very Little intensity information available prior to 12/1/87, mostly 6 and 24 hour durations at selected stations</t>
  </si>
  <si>
    <t>Fraesfield Mountain</t>
  </si>
  <si>
    <t>Stone Ridge Dam</t>
  </si>
  <si>
    <t>Sun Ridge Canyon Dam</t>
  </si>
  <si>
    <t>Gila R. @ Estrella Pkwy.</t>
  </si>
  <si>
    <t>Chandler @ Arizona Ave.</t>
  </si>
  <si>
    <t>Sonoqui Wash near Hawes</t>
  </si>
  <si>
    <t>Prickly Pear Wash</t>
  </si>
  <si>
    <t>Chaparral Park</t>
  </si>
  <si>
    <t>Horne Rd. @ 8th Ave.</t>
  </si>
  <si>
    <t>Horne @ McLellan</t>
  </si>
  <si>
    <t>Hermosa Vista Park</t>
  </si>
  <si>
    <t>Alma School @ 6th St.</t>
  </si>
  <si>
    <t>Chandler Blvd. @ AZ Ave.</t>
  </si>
  <si>
    <t>Greenfield Rd. @ Adobe Rd.</t>
  </si>
  <si>
    <t>Recker Rd. @ McLellan Rd.</t>
  </si>
  <si>
    <t>University @ 62nd St. Basin</t>
  </si>
  <si>
    <t>Main St. @ Hawes Rd.</t>
  </si>
  <si>
    <t>Jefferson Park</t>
  </si>
  <si>
    <t>EMF @ Hunt Hwy.</t>
  </si>
  <si>
    <t>US 60 @ Ellsworth Rd.</t>
  </si>
  <si>
    <t>Queen Creek Water Tank</t>
  </si>
  <si>
    <t>Siphon Draw @ Signal Butte Rd.</t>
  </si>
  <si>
    <t>Queen Cr. @ Rittenhouse Rd.</t>
  </si>
  <si>
    <t>Weekes Wash Baseline</t>
  </si>
  <si>
    <t>Magma East</t>
  </si>
  <si>
    <t>Camelback Rd. @ Turner Rd.</t>
  </si>
  <si>
    <t>Gila River @ Maricopa Rd</t>
  </si>
  <si>
    <t>Sand Tank Wash @ I-8</t>
  </si>
  <si>
    <t>Wagner Wash @ SVP</t>
  </si>
  <si>
    <t>Hassayampa R. @ US 60</t>
  </si>
  <si>
    <t>Sun Valley Pkwy. @ Northern</t>
  </si>
  <si>
    <t>El Dorado Park</t>
  </si>
  <si>
    <t>Camelback Mountain East</t>
  </si>
  <si>
    <t>Tatum Basin Inflow</t>
  </si>
  <si>
    <t>Rawhide Wash @ Pinn. Peak</t>
  </si>
  <si>
    <t>Pinnacle Peak Powerline</t>
  </si>
  <si>
    <t>x</t>
  </si>
  <si>
    <t>Ranch Gate Road</t>
  </si>
  <si>
    <t>Camelback Rd. @ Loop 303</t>
  </si>
  <si>
    <t>Spookhill FRS @ Brown</t>
  </si>
  <si>
    <t>Spookhill FRS @ McKellips</t>
  </si>
  <si>
    <t>White Tank Outlet Channel</t>
  </si>
  <si>
    <t>Jomax @ 70th St.</t>
  </si>
  <si>
    <t>Centennial Wash @ Wenden</t>
  </si>
  <si>
    <t>10/1318</t>
  </si>
  <si>
    <t>Jomax Rd. @ 70th St.</t>
  </si>
  <si>
    <t>Old Paint Wash</t>
  </si>
  <si>
    <t>Camp Cr. @ Bartlett Lake Rd.</t>
  </si>
  <si>
    <t>Colter Channel @ El Mirage Rd.</t>
  </si>
  <si>
    <t>Bullard Wash @ Van Buren St.</t>
  </si>
  <si>
    <t>Gila R. @ Maricopa Rd</t>
  </si>
  <si>
    <t>Gila R. @ Olberg</t>
  </si>
  <si>
    <t>Cave Creek @ Spur Cross Rd.</t>
  </si>
  <si>
    <t>Big Horn Road</t>
  </si>
  <si>
    <t>Blue Tank Wash</t>
  </si>
  <si>
    <t>Elephant Butte</t>
  </si>
  <si>
    <t>Tortilla Well</t>
  </si>
  <si>
    <t>Reavis Trailhead</t>
  </si>
  <si>
    <t>Sun Valley Pkwy. North</t>
  </si>
  <si>
    <t>WATER-YEAR PRECIPITATION TOTALS BY RAIN GAGE ID NUMBER</t>
  </si>
  <si>
    <t>Summer Thunderstorm Season (aka Monsoon) Rainfall Statistics</t>
  </si>
  <si>
    <t>GCU Golf Course</t>
  </si>
  <si>
    <t>Salt R. @ Val Vista</t>
  </si>
  <si>
    <t>Roeser Rd. @ 2nd St.</t>
  </si>
  <si>
    <t>Sweat Canyon</t>
  </si>
  <si>
    <t>New River @ Loop 303</t>
  </si>
  <si>
    <t>Reed Park</t>
  </si>
  <si>
    <t>Grand Ave. @ 27th Ave.</t>
  </si>
  <si>
    <t>Record</t>
  </si>
  <si>
    <t>Annual</t>
  </si>
  <si>
    <t>Annual Trend</t>
  </si>
  <si>
    <t>Monsoon</t>
  </si>
  <si>
    <t>Monsoon Trend</t>
  </si>
  <si>
    <t>Days w/Rain</t>
  </si>
  <si>
    <t>Days Trend</t>
  </si>
  <si>
    <t>(ft.)</t>
  </si>
  <si>
    <t>Quality</t>
  </si>
  <si>
    <t>(yrs)</t>
  </si>
  <si>
    <t>Decades</t>
  </si>
  <si>
    <t>Start Year</t>
  </si>
  <si>
    <t>End Year</t>
  </si>
  <si>
    <t>(in./decade)</t>
  </si>
  <si>
    <t>(days/decade)</t>
  </si>
  <si>
    <t>Poor</t>
  </si>
  <si>
    <t>Good</t>
  </si>
  <si>
    <t>Dysart Rd. @ Bell Rd.</t>
  </si>
  <si>
    <t>Dysart Drain @ Luke AFB</t>
  </si>
  <si>
    <t>Agua Fria R. @ Buckeye Rd.</t>
  </si>
  <si>
    <t>Tuthill Rd. @ Ray Rd.</t>
  </si>
  <si>
    <t>Fair</t>
  </si>
  <si>
    <t>Usery Mountain Park</t>
  </si>
  <si>
    <t>Northwest Regional Landfill</t>
  </si>
  <si>
    <t>Patton Road</t>
  </si>
  <si>
    <t>Skunk Cr. @ I-17</t>
  </si>
  <si>
    <t>Santa Cruz R. @ SR 84</t>
  </si>
  <si>
    <t>New River @ Glendale Ave.</t>
  </si>
  <si>
    <t>IBW @ Sweetwater Ave.</t>
  </si>
  <si>
    <t>Hassayampa R. @ Wagoner Rd.</t>
  </si>
  <si>
    <t>Hassayampa R. @ Box Canyon</t>
  </si>
  <si>
    <t>Vulture Mine Rd.</t>
  </si>
  <si>
    <t>Gila R. @ Maricopa Rd.</t>
  </si>
  <si>
    <t>Sonoqui Wash nr Hawes Rd.</t>
  </si>
  <si>
    <t>EMF @ Queen Creek Rd.</t>
  </si>
  <si>
    <t>EMF @ Broadway Rd.</t>
  </si>
  <si>
    <t>Chandler Blvd. @ Arizona Ave.</t>
  </si>
  <si>
    <t>Cave Cr. @ Spur Cross Rd.</t>
  </si>
  <si>
    <t>I-17 @ SR 179</t>
  </si>
  <si>
    <t>Horner Mountain Ranch</t>
  </si>
  <si>
    <t>Garfias Mountain Ranch</t>
  </si>
  <si>
    <t>Agua Fria R. @ Grand Ave.</t>
  </si>
  <si>
    <t>Greenway Rd. @ 32nd Ave.</t>
  </si>
  <si>
    <t>Cave Creek @ Cactus Rd.</t>
  </si>
  <si>
    <t>Paradise Valley Country Club</t>
  </si>
  <si>
    <t>E. Fork Cave Cr. Basin #3</t>
  </si>
  <si>
    <t>E. Fork Cave Cr. Basin #4</t>
  </si>
  <si>
    <t>E. Fork Cave Cr. Basin #1</t>
  </si>
  <si>
    <t>Grand Ave. @ Peoria Ave.</t>
  </si>
  <si>
    <t>Missouri Ave. @ 16th St.</t>
  </si>
  <si>
    <t>Maryland Ave. @ 27th Ave.</t>
  </si>
  <si>
    <t>Buckeye Rd. @ 75th Ave.</t>
  </si>
  <si>
    <t>Thomas Rd. @ 48th St.</t>
  </si>
  <si>
    <t>Old Xcut Canal @ McDowell Rd.</t>
  </si>
  <si>
    <t>Thomas Rd. @ 16th St.</t>
  </si>
  <si>
    <t>Humboldt Mountain</t>
  </si>
  <si>
    <t>Count</t>
  </si>
  <si>
    <t>Ave.</t>
  </si>
  <si>
    <t>East Fork CC #3B</t>
  </si>
  <si>
    <t>Centennial Trib @ Dobbins</t>
  </si>
  <si>
    <t>Elliot @ Loop 202</t>
  </si>
  <si>
    <t>RMFL @ McKellips</t>
  </si>
  <si>
    <t>RMFL @ Brown Rd.</t>
  </si>
  <si>
    <t>Sycamore Cr. Upper</t>
  </si>
  <si>
    <t>Camelback @ Loop 303</t>
  </si>
  <si>
    <t>297 active index gages - all have 10 or more complete monsoon periods.</t>
  </si>
  <si>
    <t>December 1981 and October 1987 data are missing for all stations.</t>
  </si>
  <si>
    <t>WATER-YEAR PRECIPITATION TOTALS BY RAIN GAGE ID NUMBER - 15 OR MORE YEARS OF RECORD</t>
  </si>
  <si>
    <t>Mean</t>
  </si>
  <si>
    <t>E. Fork Cave Cr. nr 7th Ave.</t>
  </si>
  <si>
    <t>Phoenix West Park Dam</t>
  </si>
  <si>
    <t>FCDMC ALERT System Rain Gages</t>
  </si>
  <si>
    <t>Centl. Trib. @ Dobson</t>
  </si>
  <si>
    <t>8/122/22</t>
  </si>
  <si>
    <t>Val Vista Dr. @ Pueblo Ave.</t>
  </si>
  <si>
    <t>Elliot Rd. @ Loop 202</t>
  </si>
  <si>
    <t>Trailhead 88</t>
  </si>
  <si>
    <t>Start (b)</t>
  </si>
  <si>
    <t>End (y)</t>
  </si>
  <si>
    <t>Buckeye FRS # 3</t>
  </si>
  <si>
    <t>Buckeye FRS # 1</t>
  </si>
  <si>
    <t>Buckeye FRS # 2</t>
  </si>
  <si>
    <t>Take care not to include characters or zeros when defining the Range for a Trendline - only use blank cells.</t>
  </si>
  <si>
    <t>Red Mtn. Levee @ McKellips Rd.</t>
  </si>
  <si>
    <t>Red Mtn. Levee @ Brown Rd.</t>
  </si>
  <si>
    <t>TRENDS - Rain Gages (185) with 25 or more Years of Record, through Water-Year 2022</t>
  </si>
  <si>
    <t>Broadway @ Brooks Rd.</t>
  </si>
  <si>
    <t>Mid-Martinez Wash</t>
  </si>
  <si>
    <t>Martinez Wash</t>
  </si>
  <si>
    <t>Upper Martinez Wash</t>
  </si>
  <si>
    <t>Complete Water Years</t>
  </si>
  <si>
    <t>2023 to Ave.</t>
  </si>
  <si>
    <t>Camp Creek Overlook</t>
  </si>
  <si>
    <t>Middle Camp Creek</t>
  </si>
  <si>
    <t>McDowell Mountain Park</t>
  </si>
  <si>
    <t>Return-Period Statistics for Stations with 10 or More Complete Water-Years (299 Gages)</t>
  </si>
  <si>
    <t>Updated 11/1/23</t>
  </si>
  <si>
    <t>Summary of Maximum Precipitation Intensities &amp; 24-hour Storms at All ALERT Stations</t>
  </si>
  <si>
    <t>Middle Rawhide Wash</t>
  </si>
  <si>
    <t>Point_ID</t>
  </si>
  <si>
    <t>Annual_Mean</t>
  </si>
  <si>
    <t>Elev. (ft)</t>
  </si>
  <si>
    <t>Pima Rd. @ Union Hills Dr.</t>
  </si>
  <si>
    <t>Middle Harquahala FRS</t>
  </si>
  <si>
    <t>Cave Cr. near Union Hills Dr.</t>
  </si>
  <si>
    <t>TRENDS - Rain Gages (197) with 25 or more Years of Record, through Water-Year 2023</t>
  </si>
  <si>
    <t>Updated 12/22/2023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</si>
</sst>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/dd/yy"/>
    <numFmt numFmtId="165" formatCode="0.0"/>
    <numFmt numFmtId="166" formatCode="0.00;[Red]0.00"/>
    <numFmt numFmtId="167" formatCode="mm/dd/yyyy"/>
    <numFmt numFmtId="168" formatCode="0.000"/>
  </numFmts>
  <fonts count="60">
    <font>
      <sz val="10"/>
      <color indexed="8"/>
      <name val="MS Sans Serif"/>
    </font>
    <font>
      <b/>
      <sz val="8"/>
      <color indexed="8"/>
      <name val="MS Sans Serif"/>
      <family val="2"/>
    </font>
    <font>
      <sz val="8"/>
      <color indexed="8"/>
      <name val="MS Sans Serif"/>
      <family val="2"/>
    </font>
    <font>
      <sz val="8"/>
      <color indexed="8"/>
      <name val="MS Sans Serif"/>
      <family val="2"/>
    </font>
    <font>
      <sz val="8"/>
      <color indexed="8"/>
      <name val="MS Sans Serif"/>
      <family val="2"/>
    </font>
    <font>
      <sz val="8"/>
      <color indexed="8"/>
      <name val="MS Sans Serif"/>
      <family val="2"/>
    </font>
    <font>
      <i/>
      <sz val="18"/>
      <color indexed="8"/>
      <name val="MS Sans Serif"/>
      <family val="2"/>
    </font>
    <font>
      <b/>
      <sz val="18"/>
      <color indexed="12"/>
      <name val="Palatino"/>
      <family val="1"/>
    </font>
    <font>
      <b/>
      <sz val="10"/>
      <color indexed="8"/>
      <name val="Times New Roman"/>
      <family val="1"/>
    </font>
    <font>
      <b/>
      <sz val="10"/>
      <color indexed="8"/>
      <name val="MS Sans Serif"/>
      <family val="2"/>
    </font>
    <font>
      <sz val="10"/>
      <color indexed="14"/>
      <name val="MS Sans Serif"/>
      <family val="2"/>
    </font>
    <font>
      <sz val="10"/>
      <color indexed="8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color indexed="8"/>
      <name val="MS Sans Serif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MS Sans Serif"/>
      <family val="2"/>
    </font>
    <font>
      <sz val="10"/>
      <color indexed="18"/>
      <name val="MS Sans Serif"/>
      <family val="2"/>
    </font>
    <font>
      <sz val="10"/>
      <color indexed="16"/>
      <name val="Arial"/>
      <family val="2"/>
    </font>
    <font>
      <b/>
      <sz val="12"/>
      <color indexed="8"/>
      <name val="MS Sans Serif"/>
      <family val="2"/>
    </font>
    <font>
      <b/>
      <sz val="10"/>
      <color indexed="18"/>
      <name val="MS Sans Serif"/>
      <family val="2"/>
    </font>
    <font>
      <sz val="8"/>
      <color indexed="81"/>
      <name val="Tahoma"/>
      <family val="2"/>
    </font>
    <font>
      <sz val="10"/>
      <color indexed="8"/>
      <name val="Arial"/>
      <family val="2"/>
    </font>
    <font>
      <b/>
      <sz val="8"/>
      <color indexed="81"/>
      <name val="Tahoma"/>
      <family val="2"/>
    </font>
    <font>
      <b/>
      <sz val="10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6"/>
      <name val="MS Sans Serif"/>
      <family val="2"/>
    </font>
    <font>
      <b/>
      <sz val="10"/>
      <color indexed="16"/>
      <name val="MS Sans Serif"/>
      <family val="2"/>
    </font>
    <font>
      <sz val="10"/>
      <color indexed="16"/>
      <name val="Arial"/>
      <family val="2"/>
    </font>
    <font>
      <i/>
      <sz val="11"/>
      <color rgb="FF7F7F7F"/>
      <name val="Calibri"/>
      <family val="2"/>
      <scheme val="minor"/>
    </font>
    <font>
      <b/>
      <sz val="8.5"/>
      <color indexed="8"/>
      <name val="MS Sans Serif"/>
      <family val="2"/>
    </font>
    <font>
      <b/>
      <sz val="9"/>
      <color indexed="81"/>
      <name val="Tahoma"/>
      <family val="2"/>
    </font>
    <font>
      <b/>
      <sz val="10"/>
      <color rgb="FFC00000"/>
      <name val="MS Sans Serif"/>
      <family val="2"/>
    </font>
    <font>
      <sz val="12"/>
      <color indexed="8"/>
      <name val="MS Sans Serif"/>
      <family val="2"/>
    </font>
    <font>
      <b/>
      <sz val="12"/>
      <color indexed="8"/>
      <name val="MS Sans Serif"/>
    </font>
    <font>
      <b/>
      <sz val="12"/>
      <color rgb="FF00B050"/>
      <name val="MS Sans Serif"/>
      <family val="2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MS Sans Serif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00FF"/>
      <name val="Calibri"/>
      <family val="2"/>
    </font>
    <font>
      <sz val="11"/>
      <color rgb="FFC00000"/>
      <name val="Calibri"/>
      <family val="2"/>
    </font>
    <font>
      <sz val="11"/>
      <color rgb="FF0070C0"/>
      <name val="Calibri"/>
      <family val="2"/>
    </font>
    <font>
      <sz val="11"/>
      <color indexed="8"/>
      <name val="Calibri"/>
      <family val="2"/>
    </font>
    <font>
      <sz val="11"/>
      <color rgb="FF008000"/>
      <name val="Calibri"/>
      <family val="2"/>
    </font>
    <font>
      <sz val="11"/>
      <color theme="5"/>
      <name val="Calibri"/>
      <family val="2"/>
    </font>
    <font>
      <sz val="11"/>
      <color theme="9"/>
      <name val="Calibri"/>
      <family val="2"/>
    </font>
    <font>
      <sz val="9"/>
      <color rgb="FFC00000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sz val="11"/>
      <color rgb="FF008000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</fonts>
  <fills count="1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42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9E9E7"/>
        <bgColor indexed="64"/>
      </patternFill>
    </fill>
    <fill>
      <patternFill patternType="solid">
        <fgColor rgb="FFEDF3E1"/>
        <bgColor indexed="64"/>
      </patternFill>
    </fill>
    <fill>
      <patternFill patternType="solid">
        <fgColor theme="4" tint="0.79998168889431442"/>
        <bgColor indexed="10"/>
      </patternFill>
    </fill>
    <fill>
      <patternFill patternType="solid">
        <fgColor theme="6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5">
    <xf numFmtId="0" fontId="0" fillId="0" borderId="0" applyNumberFormat="0" applyFont="0" applyFill="0" applyBorder="0" applyAlignment="0" applyProtection="0"/>
    <xf numFmtId="0" fontId="15" fillId="0" borderId="0"/>
    <xf numFmtId="0" fontId="13" fillId="0" borderId="0"/>
    <xf numFmtId="0" fontId="31" fillId="0" borderId="0" applyNumberFormat="0" applyFill="0" applyBorder="0" applyAlignment="0" applyProtection="0"/>
    <xf numFmtId="0" fontId="58" fillId="0" borderId="0"/>
  </cellStyleXfs>
  <cellXfs count="323">
    <xf numFmtId="0" fontId="0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5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centerContinuous" vertical="center"/>
    </xf>
    <xf numFmtId="0" fontId="5" fillId="0" borderId="0" xfId="0" applyNumberFormat="1" applyFont="1" applyFill="1" applyBorder="1" applyAlignment="1" applyProtection="1">
      <alignment horizontal="centerContinuous" vertical="center"/>
    </xf>
    <xf numFmtId="0" fontId="5" fillId="0" borderId="0" xfId="0" applyNumberFormat="1" applyFont="1" applyFill="1" applyBorder="1" applyAlignment="1" applyProtection="1">
      <alignment horizontal="centerContinuous"/>
    </xf>
    <xf numFmtId="0" fontId="0" fillId="0" borderId="0" xfId="0" applyNumberFormat="1" applyFont="1" applyFill="1" applyBorder="1" applyAlignment="1" applyProtection="1">
      <alignment horizontal="centerContinuous"/>
    </xf>
    <xf numFmtId="0" fontId="6" fillId="0" borderId="0" xfId="0" applyNumberFormat="1" applyFont="1" applyFill="1" applyBorder="1" applyAlignment="1" applyProtection="1">
      <alignment horizontal="centerContinuous" vertical="center"/>
    </xf>
    <xf numFmtId="0" fontId="10" fillId="0" borderId="0" xfId="0" applyNumberFormat="1" applyFont="1" applyFill="1" applyBorder="1" applyAlignment="1" applyProtection="1"/>
    <xf numFmtId="2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Border="1" applyAlignment="1" applyProtection="1"/>
    <xf numFmtId="0" fontId="14" fillId="0" borderId="5" xfId="0" applyNumberFormat="1" applyFont="1" applyFill="1" applyBorder="1" applyAlignment="1" applyProtection="1">
      <alignment horizontal="center"/>
    </xf>
    <xf numFmtId="0" fontId="16" fillId="4" borderId="1" xfId="1" applyFont="1" applyFill="1" applyBorder="1" applyAlignment="1">
      <alignment horizontal="center"/>
    </xf>
    <xf numFmtId="1" fontId="0" fillId="0" borderId="0" xfId="0" applyNumberFormat="1" applyFont="1" applyFill="1" applyBorder="1" applyAlignment="1" applyProtection="1"/>
    <xf numFmtId="165" fontId="18" fillId="0" borderId="0" xfId="0" applyNumberFormat="1" applyFont="1" applyFill="1" applyBorder="1" applyAlignment="1" applyProtection="1"/>
    <xf numFmtId="0" fontId="19" fillId="0" borderId="0" xfId="1" applyFont="1" applyFill="1" applyBorder="1" applyAlignment="1">
      <alignment wrapText="1"/>
    </xf>
    <xf numFmtId="1" fontId="19" fillId="0" borderId="0" xfId="1" applyNumberFormat="1" applyFont="1" applyFill="1" applyBorder="1" applyAlignment="1">
      <alignment horizontal="center" wrapText="1"/>
    </xf>
    <xf numFmtId="2" fontId="14" fillId="0" borderId="0" xfId="0" applyNumberFormat="1" applyFont="1" applyFill="1" applyBorder="1" applyAlignment="1" applyProtection="1"/>
    <xf numFmtId="0" fontId="16" fillId="4" borderId="7" xfId="1" applyFont="1" applyFill="1" applyBorder="1" applyAlignment="1">
      <alignment horizontal="center"/>
    </xf>
    <xf numFmtId="2" fontId="0" fillId="0" borderId="0" xfId="0" applyNumberFormat="1" applyFill="1" applyBorder="1" applyAlignment="1" applyProtection="1"/>
    <xf numFmtId="1" fontId="0" fillId="0" borderId="0" xfId="0" applyNumberFormat="1" applyFill="1" applyBorder="1" applyAlignment="1" applyProtection="1"/>
    <xf numFmtId="0" fontId="14" fillId="0" borderId="0" xfId="0" applyNumberFormat="1" applyFont="1" applyFill="1" applyBorder="1" applyAlignment="1" applyProtection="1">
      <alignment horizontal="right"/>
    </xf>
    <xf numFmtId="0" fontId="0" fillId="0" borderId="0" xfId="0" applyNumberFormat="1" applyFont="1" applyFill="1" applyBorder="1" applyAlignment="1" applyProtection="1">
      <alignment horizontal="right"/>
    </xf>
    <xf numFmtId="0" fontId="0" fillId="0" borderId="0" xfId="0" applyNumberFormat="1" applyFill="1" applyBorder="1" applyAlignment="1" applyProtection="1">
      <alignment horizontal="right"/>
    </xf>
    <xf numFmtId="0" fontId="23" fillId="0" borderId="3" xfId="0" applyNumberFormat="1" applyFont="1" applyFill="1" applyBorder="1" applyAlignment="1" applyProtection="1">
      <alignment horizontal="center" vertical="top" wrapText="1"/>
      <protection locked="0"/>
    </xf>
    <xf numFmtId="2" fontId="23" fillId="5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/>
    </xf>
    <xf numFmtId="0" fontId="14" fillId="0" borderId="6" xfId="0" applyNumberFormat="1" applyFont="1" applyFill="1" applyBorder="1" applyAlignment="1" applyProtection="1"/>
    <xf numFmtId="1" fontId="14" fillId="0" borderId="6" xfId="0" applyNumberFormat="1" applyFont="1" applyFill="1" applyBorder="1" applyAlignment="1" applyProtection="1">
      <alignment horizontal="center"/>
    </xf>
    <xf numFmtId="2" fontId="14" fillId="0" borderId="10" xfId="0" applyNumberFormat="1" applyFont="1" applyFill="1" applyBorder="1" applyAlignment="1" applyProtection="1">
      <alignment horizontal="center"/>
    </xf>
    <xf numFmtId="2" fontId="14" fillId="0" borderId="6" xfId="0" applyNumberFormat="1" applyFont="1" applyFill="1" applyBorder="1" applyAlignment="1" applyProtection="1">
      <alignment horizontal="center"/>
    </xf>
    <xf numFmtId="2" fontId="14" fillId="0" borderId="2" xfId="0" applyNumberFormat="1" applyFont="1" applyFill="1" applyBorder="1" applyAlignment="1" applyProtection="1">
      <alignment horizontal="center"/>
    </xf>
    <xf numFmtId="2" fontId="21" fillId="0" borderId="0" xfId="0" applyNumberFormat="1" applyFont="1" applyFill="1" applyBorder="1" applyAlignment="1" applyProtection="1"/>
    <xf numFmtId="0" fontId="26" fillId="0" borderId="0" xfId="2" applyFont="1"/>
    <xf numFmtId="0" fontId="13" fillId="0" borderId="0" xfId="2"/>
    <xf numFmtId="0" fontId="27" fillId="0" borderId="0" xfId="2" applyFont="1"/>
    <xf numFmtId="0" fontId="27" fillId="0" borderId="0" xfId="2" applyFont="1" applyAlignment="1">
      <alignment horizontal="center"/>
    </xf>
    <xf numFmtId="2" fontId="13" fillId="0" borderId="0" xfId="2" applyNumberFormat="1"/>
    <xf numFmtId="2" fontId="13" fillId="0" borderId="0" xfId="2" applyNumberFormat="1" applyAlignment="1">
      <alignment horizontal="center"/>
    </xf>
    <xf numFmtId="2" fontId="28" fillId="0" borderId="0" xfId="0" applyNumberFormat="1" applyFont="1" applyFill="1" applyBorder="1" applyAlignment="1" applyProtection="1"/>
    <xf numFmtId="2" fontId="14" fillId="0" borderId="0" xfId="0" applyNumberFormat="1" applyFont="1" applyFill="1" applyBorder="1" applyAlignment="1" applyProtection="1">
      <alignment horizontal="center"/>
    </xf>
    <xf numFmtId="0" fontId="15" fillId="4" borderId="1" xfId="1" quotePrefix="1" applyFont="1" applyFill="1" applyBorder="1" applyAlignment="1">
      <alignment horizontal="center"/>
    </xf>
    <xf numFmtId="166" fontId="0" fillId="0" borderId="0" xfId="0" applyNumberFormat="1" applyFont="1" applyFill="1" applyBorder="1" applyAlignment="1" applyProtection="1"/>
    <xf numFmtId="166" fontId="25" fillId="0" borderId="0" xfId="0" applyNumberFormat="1" applyFont="1" applyFill="1" applyBorder="1" applyAlignment="1" applyProtection="1"/>
    <xf numFmtId="165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30" fillId="0" borderId="0" xfId="1" applyFont="1" applyFill="1" applyBorder="1" applyAlignment="1">
      <alignment wrapText="1"/>
    </xf>
    <xf numFmtId="0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19" fillId="0" borderId="0" xfId="1" applyFont="1" applyFill="1" applyBorder="1" applyAlignment="1">
      <alignment horizontal="left" wrapText="1"/>
    </xf>
    <xf numFmtId="0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11" fillId="0" borderId="4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right"/>
    </xf>
    <xf numFmtId="0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49" fontId="0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/>
    <xf numFmtId="0" fontId="31" fillId="0" borderId="0" xfId="3" applyNumberForma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/>
    <xf numFmtId="2" fontId="13" fillId="0" borderId="12" xfId="2" applyNumberFormat="1" applyFont="1" applyBorder="1"/>
    <xf numFmtId="2" fontId="13" fillId="0" borderId="12" xfId="2" applyNumberFormat="1" applyBorder="1"/>
    <xf numFmtId="2" fontId="13" fillId="5" borderId="12" xfId="2" applyNumberFormat="1" applyFill="1" applyBorder="1"/>
    <xf numFmtId="2" fontId="13" fillId="0" borderId="12" xfId="2" applyNumberFormat="1" applyFill="1" applyBorder="1"/>
    <xf numFmtId="0" fontId="0" fillId="0" borderId="12" xfId="0" applyNumberFormat="1" applyFont="1" applyFill="1" applyBorder="1" applyAlignment="1" applyProtection="1"/>
    <xf numFmtId="2" fontId="13" fillId="8" borderId="12" xfId="2" applyNumberFormat="1" applyFont="1" applyFill="1" applyBorder="1"/>
    <xf numFmtId="2" fontId="13" fillId="5" borderId="12" xfId="2" applyNumberFormat="1" applyFont="1" applyFill="1" applyBorder="1"/>
    <xf numFmtId="2" fontId="9" fillId="0" borderId="0" xfId="0" applyNumberFormat="1" applyFont="1" applyFill="1" applyBorder="1" applyAlignment="1" applyProtection="1">
      <alignment horizontal="center"/>
    </xf>
    <xf numFmtId="1" fontId="0" fillId="10" borderId="0" xfId="0" applyNumberFormat="1" applyFont="1" applyFill="1" applyBorder="1" applyAlignment="1" applyProtection="1"/>
    <xf numFmtId="1" fontId="0" fillId="10" borderId="0" xfId="0" applyNumberFormat="1" applyFill="1" applyBorder="1" applyAlignment="1" applyProtection="1"/>
    <xf numFmtId="0" fontId="9" fillId="0" borderId="5" xfId="0" applyNumberFormat="1" applyFont="1" applyFill="1" applyBorder="1" applyAlignment="1" applyProtection="1">
      <alignment horizontal="center"/>
    </xf>
    <xf numFmtId="14" fontId="32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right"/>
    </xf>
    <xf numFmtId="1" fontId="0" fillId="10" borderId="9" xfId="0" applyNumberFormat="1" applyFont="1" applyFill="1" applyBorder="1" applyAlignment="1" applyProtection="1"/>
    <xf numFmtId="2" fontId="13" fillId="0" borderId="12" xfId="2" applyNumberFormat="1" applyFont="1" applyFill="1" applyBorder="1"/>
    <xf numFmtId="2" fontId="13" fillId="0" borderId="19" xfId="2" applyNumberFormat="1" applyFont="1" applyFill="1" applyBorder="1"/>
    <xf numFmtId="2" fontId="13" fillId="0" borderId="19" xfId="2" applyNumberFormat="1" applyFont="1" applyBorder="1"/>
    <xf numFmtId="2" fontId="13" fillId="0" borderId="19" xfId="2" applyNumberFormat="1" applyBorder="1"/>
    <xf numFmtId="2" fontId="13" fillId="0" borderId="20" xfId="2" applyNumberFormat="1" applyBorder="1"/>
    <xf numFmtId="2" fontId="13" fillId="0" borderId="19" xfId="2" applyNumberFormat="1" applyFill="1" applyBorder="1"/>
    <xf numFmtId="0" fontId="1" fillId="11" borderId="1" xfId="0" applyNumberFormat="1" applyFont="1" applyFill="1" applyBorder="1" applyAlignment="1" applyProtection="1">
      <alignment horizontal="center"/>
      <protection locked="0"/>
    </xf>
    <xf numFmtId="0" fontId="1" fillId="11" borderId="13" xfId="0" applyNumberFormat="1" applyFont="1" applyFill="1" applyBorder="1" applyAlignment="1" applyProtection="1">
      <alignment horizontal="center"/>
      <protection locked="0"/>
    </xf>
    <xf numFmtId="0" fontId="8" fillId="11" borderId="14" xfId="0" applyNumberFormat="1" applyFont="1" applyFill="1" applyBorder="1" applyAlignment="1" applyProtection="1">
      <alignment horizontal="centerContinuous"/>
      <protection locked="0"/>
    </xf>
    <xf numFmtId="0" fontId="8" fillId="11" borderId="1" xfId="0" applyNumberFormat="1" applyFont="1" applyFill="1" applyBorder="1" applyAlignment="1" applyProtection="1">
      <alignment horizontal="centerContinuous"/>
      <protection locked="0"/>
    </xf>
    <xf numFmtId="0" fontId="1" fillId="11" borderId="14" xfId="0" applyNumberFormat="1" applyFont="1" applyFill="1" applyBorder="1" applyAlignment="1" applyProtection="1">
      <alignment horizontal="center"/>
      <protection locked="0"/>
    </xf>
    <xf numFmtId="14" fontId="1" fillId="11" borderId="1" xfId="0" applyNumberFormat="1" applyFont="1" applyFill="1" applyBorder="1" applyAlignment="1" applyProtection="1">
      <alignment horizontal="center"/>
      <protection locked="0"/>
    </xf>
    <xf numFmtId="2" fontId="13" fillId="5" borderId="19" xfId="2" applyNumberFormat="1" applyFill="1" applyBorder="1"/>
    <xf numFmtId="2" fontId="13" fillId="5" borderId="20" xfId="2" applyNumberFormat="1" applyFill="1" applyBorder="1"/>
    <xf numFmtId="2" fontId="13" fillId="0" borderId="20" xfId="2" applyNumberFormat="1" applyFill="1" applyBorder="1"/>
    <xf numFmtId="0" fontId="14" fillId="0" borderId="15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right"/>
    </xf>
    <xf numFmtId="2" fontId="14" fillId="0" borderId="15" xfId="0" applyNumberFormat="1" applyFont="1" applyFill="1" applyBorder="1" applyAlignment="1" applyProtection="1"/>
    <xf numFmtId="2" fontId="21" fillId="0" borderId="15" xfId="0" applyNumberFormat="1" applyFont="1" applyFill="1" applyBorder="1" applyAlignment="1" applyProtection="1"/>
    <xf numFmtId="0" fontId="13" fillId="0" borderId="0" xfId="2" quotePrefix="1"/>
    <xf numFmtId="2" fontId="13" fillId="8" borderId="12" xfId="2" quotePrefix="1" applyNumberFormat="1" applyFont="1" applyFill="1" applyBorder="1" applyAlignment="1">
      <alignment horizontal="right"/>
    </xf>
    <xf numFmtId="166" fontId="25" fillId="0" borderId="15" xfId="0" applyNumberFormat="1" applyFont="1" applyFill="1" applyBorder="1" applyAlignment="1" applyProtection="1"/>
    <xf numFmtId="2" fontId="34" fillId="0" borderId="15" xfId="0" applyNumberFormat="1" applyFont="1" applyFill="1" applyBorder="1" applyAlignment="1" applyProtection="1"/>
    <xf numFmtId="1" fontId="14" fillId="0" borderId="0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0" applyNumberFormat="1" applyFont="1" applyFill="1" applyBorder="1" applyAlignment="1" applyProtection="1">
      <alignment horizontal="center"/>
    </xf>
    <xf numFmtId="2" fontId="13" fillId="0" borderId="20" xfId="2" applyNumberFormat="1" applyFont="1" applyFill="1" applyBorder="1"/>
    <xf numFmtId="2" fontId="13" fillId="0" borderId="8" xfId="2" applyNumberFormat="1" applyFill="1" applyBorder="1"/>
    <xf numFmtId="2" fontId="13" fillId="0" borderId="8" xfId="2" applyNumberFormat="1" applyFont="1" applyFill="1" applyBorder="1"/>
    <xf numFmtId="2" fontId="13" fillId="0" borderId="8" xfId="2" applyNumberFormat="1" applyFont="1" applyBorder="1"/>
    <xf numFmtId="2" fontId="13" fillId="0" borderId="8" xfId="2" applyNumberFormat="1" applyBorder="1"/>
    <xf numFmtId="165" fontId="14" fillId="9" borderId="15" xfId="0" applyNumberFormat="1" applyFont="1" applyFill="1" applyBorder="1" applyAlignment="1" applyProtection="1"/>
    <xf numFmtId="165" fontId="14" fillId="9" borderId="0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>
      <alignment horizontal="left" vertical="center" wrapText="1"/>
      <protection locked="0"/>
    </xf>
    <xf numFmtId="2" fontId="13" fillId="5" borderId="20" xfId="2" applyNumberFormat="1" applyFont="1" applyFill="1" applyBorder="1"/>
    <xf numFmtId="2" fontId="13" fillId="5" borderId="19" xfId="2" applyNumberFormat="1" applyFont="1" applyFill="1" applyBorder="1"/>
    <xf numFmtId="2" fontId="13" fillId="8" borderId="19" xfId="2" applyNumberFormat="1" applyFont="1" applyFill="1" applyBorder="1"/>
    <xf numFmtId="2" fontId="13" fillId="0" borderId="27" xfId="2" applyNumberFormat="1" applyBorder="1"/>
    <xf numFmtId="2" fontId="13" fillId="5" borderId="8" xfId="2" applyNumberFormat="1" applyFill="1" applyBorder="1"/>
    <xf numFmtId="2" fontId="23" fillId="0" borderId="2" xfId="0" applyNumberFormat="1" applyFont="1" applyFill="1" applyBorder="1" applyAlignment="1" applyProtection="1">
      <alignment horizontal="center" vertical="top" wrapText="1"/>
    </xf>
    <xf numFmtId="0" fontId="35" fillId="0" borderId="0" xfId="0" applyNumberFormat="1" applyFont="1" applyFill="1" applyBorder="1" applyAlignment="1" applyProtection="1"/>
    <xf numFmtId="0" fontId="36" fillId="0" borderId="0" xfId="0" applyNumberFormat="1" applyFont="1" applyFill="1" applyBorder="1" applyAlignment="1" applyProtection="1">
      <alignment horizontal="center" vertical="center"/>
    </xf>
    <xf numFmtId="0" fontId="37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vertical="center"/>
    </xf>
    <xf numFmtId="0" fontId="16" fillId="0" borderId="0" xfId="1" applyFont="1" applyFill="1" applyBorder="1" applyAlignment="1">
      <alignment horizontal="center" vertical="center"/>
    </xf>
    <xf numFmtId="0" fontId="16" fillId="4" borderId="8" xfId="1" applyFont="1" applyFill="1" applyBorder="1" applyAlignment="1">
      <alignment horizontal="center" vertical="center"/>
    </xf>
    <xf numFmtId="0" fontId="19" fillId="0" borderId="0" xfId="1" applyNumberFormat="1" applyFont="1" applyFill="1" applyBorder="1" applyAlignment="1" applyProtection="1">
      <alignment horizontal="right" wrapText="1"/>
    </xf>
    <xf numFmtId="0" fontId="5" fillId="8" borderId="1" xfId="0" applyNumberFormat="1" applyFont="1" applyFill="1" applyBorder="1" applyAlignment="1" applyProtection="1">
      <alignment horizontal="center"/>
    </xf>
    <xf numFmtId="0" fontId="5" fillId="8" borderId="13" xfId="0" applyNumberFormat="1" applyFont="1" applyFill="1" applyBorder="1" applyAlignment="1" applyProtection="1">
      <alignment horizontal="center"/>
    </xf>
    <xf numFmtId="0" fontId="5" fillId="8" borderId="21" xfId="0" applyNumberFormat="1" applyFont="1" applyFill="1" applyBorder="1" applyAlignment="1" applyProtection="1">
      <alignment horizontal="center"/>
    </xf>
    <xf numFmtId="0" fontId="5" fillId="8" borderId="22" xfId="0" applyNumberFormat="1" applyFont="1" applyFill="1" applyBorder="1" applyAlignment="1" applyProtection="1">
      <alignment horizontal="center"/>
    </xf>
    <xf numFmtId="0" fontId="12" fillId="8" borderId="1" xfId="0" applyNumberFormat="1" applyFont="1" applyFill="1" applyBorder="1" applyAlignment="1" applyProtection="1">
      <alignment horizontal="center"/>
    </xf>
    <xf numFmtId="0" fontId="12" fillId="8" borderId="13" xfId="0" applyNumberFormat="1" applyFont="1" applyFill="1" applyBorder="1" applyAlignment="1" applyProtection="1">
      <alignment horizontal="center"/>
    </xf>
    <xf numFmtId="1" fontId="5" fillId="8" borderId="1" xfId="0" applyNumberFormat="1" applyFont="1" applyFill="1" applyBorder="1" applyAlignment="1" applyProtection="1">
      <alignment horizontal="center"/>
    </xf>
    <xf numFmtId="0" fontId="2" fillId="8" borderId="1" xfId="0" applyNumberFormat="1" applyFont="1" applyFill="1" applyBorder="1" applyAlignment="1" applyProtection="1">
      <alignment horizontal="center" vertical="top" wrapText="1"/>
      <protection locked="0"/>
    </xf>
    <xf numFmtId="0" fontId="17" fillId="8" borderId="1" xfId="0" applyNumberFormat="1" applyFont="1" applyFill="1" applyBorder="1" applyAlignment="1" applyProtection="1">
      <alignment horizontal="center"/>
    </xf>
    <xf numFmtId="0" fontId="17" fillId="8" borderId="13" xfId="0" applyNumberFormat="1" applyFont="1" applyFill="1" applyBorder="1" applyAlignment="1" applyProtection="1">
      <alignment horizontal="center"/>
    </xf>
    <xf numFmtId="0" fontId="5" fillId="8" borderId="24" xfId="0" applyNumberFormat="1" applyFont="1" applyFill="1" applyBorder="1" applyAlignment="1" applyProtection="1">
      <alignment horizontal="center"/>
    </xf>
    <xf numFmtId="0" fontId="5" fillId="8" borderId="25" xfId="0" applyNumberFormat="1" applyFont="1" applyFill="1" applyBorder="1" applyAlignment="1" applyProtection="1">
      <alignment horizontal="center"/>
    </xf>
    <xf numFmtId="0" fontId="5" fillId="8" borderId="16" xfId="0" applyNumberFormat="1" applyFont="1" applyFill="1" applyBorder="1" applyAlignment="1" applyProtection="1">
      <alignment horizontal="center"/>
    </xf>
    <xf numFmtId="0" fontId="5" fillId="8" borderId="17" xfId="0" applyNumberFormat="1" applyFont="1" applyFill="1" applyBorder="1" applyAlignment="1" applyProtection="1">
      <alignment horizontal="center"/>
    </xf>
    <xf numFmtId="2" fontId="5" fillId="7" borderId="14" xfId="0" applyNumberFormat="1" applyFont="1" applyFill="1" applyBorder="1" applyAlignment="1" applyProtection="1">
      <alignment horizontal="center"/>
    </xf>
    <xf numFmtId="2" fontId="5" fillId="7" borderId="1" xfId="0" applyNumberFormat="1" applyFont="1" applyFill="1" applyBorder="1" applyAlignment="1" applyProtection="1">
      <alignment horizontal="center"/>
    </xf>
    <xf numFmtId="2" fontId="5" fillId="7" borderId="23" xfId="0" applyNumberFormat="1" applyFont="1" applyFill="1" applyBorder="1" applyAlignment="1" applyProtection="1">
      <alignment horizontal="center"/>
    </xf>
    <xf numFmtId="2" fontId="5" fillId="7" borderId="21" xfId="0" applyNumberFormat="1" applyFont="1" applyFill="1" applyBorder="1" applyAlignment="1" applyProtection="1">
      <alignment horizontal="center"/>
    </xf>
    <xf numFmtId="2" fontId="12" fillId="7" borderId="14" xfId="0" applyNumberFormat="1" applyFont="1" applyFill="1" applyBorder="1" applyAlignment="1" applyProtection="1">
      <alignment horizontal="center"/>
    </xf>
    <xf numFmtId="2" fontId="12" fillId="7" borderId="1" xfId="0" applyNumberFormat="1" applyFont="1" applyFill="1" applyBorder="1" applyAlignment="1" applyProtection="1">
      <alignment horizontal="center"/>
    </xf>
    <xf numFmtId="2" fontId="2" fillId="7" borderId="1" xfId="0" applyNumberFormat="1" applyFont="1" applyFill="1" applyBorder="1" applyAlignment="1" applyProtection="1">
      <alignment horizontal="center"/>
    </xf>
    <xf numFmtId="2" fontId="2" fillId="7" borderId="1" xfId="0" applyNumberFormat="1" applyFont="1" applyFill="1" applyBorder="1" applyAlignment="1" applyProtection="1">
      <alignment horizontal="center" vertical="top" wrapText="1"/>
      <protection locked="0"/>
    </xf>
    <xf numFmtId="0" fontId="2" fillId="7" borderId="1" xfId="0" applyNumberFormat="1" applyFont="1" applyFill="1" applyBorder="1" applyAlignment="1" applyProtection="1">
      <alignment horizontal="center" vertical="top" wrapText="1"/>
      <protection locked="0"/>
    </xf>
    <xf numFmtId="2" fontId="17" fillId="7" borderId="14" xfId="0" applyNumberFormat="1" applyFont="1" applyFill="1" applyBorder="1" applyAlignment="1" applyProtection="1">
      <alignment horizontal="center"/>
    </xf>
    <xf numFmtId="2" fontId="17" fillId="7" borderId="1" xfId="0" applyNumberFormat="1" applyFont="1" applyFill="1" applyBorder="1" applyAlignment="1" applyProtection="1">
      <alignment horizontal="center"/>
    </xf>
    <xf numFmtId="2" fontId="5" fillId="7" borderId="26" xfId="0" applyNumberFormat="1" applyFont="1" applyFill="1" applyBorder="1" applyAlignment="1" applyProtection="1">
      <alignment horizontal="center"/>
    </xf>
    <xf numFmtId="2" fontId="5" fillId="7" borderId="24" xfId="0" applyNumberFormat="1" applyFont="1" applyFill="1" applyBorder="1" applyAlignment="1" applyProtection="1">
      <alignment horizontal="center"/>
    </xf>
    <xf numFmtId="2" fontId="5" fillId="7" borderId="18" xfId="0" applyNumberFormat="1" applyFont="1" applyFill="1" applyBorder="1" applyAlignment="1" applyProtection="1">
      <alignment horizontal="center"/>
    </xf>
    <xf numFmtId="2" fontId="5" fillId="7" borderId="16" xfId="0" applyNumberFormat="1" applyFont="1" applyFill="1" applyBorder="1" applyAlignment="1" applyProtection="1">
      <alignment horizontal="center"/>
    </xf>
    <xf numFmtId="2" fontId="4" fillId="0" borderId="23" xfId="0" applyNumberFormat="1" applyFont="1" applyFill="1" applyBorder="1" applyAlignment="1" applyProtection="1">
      <alignment horizontal="center" vertical="top" wrapText="1"/>
      <protection locked="0"/>
    </xf>
    <xf numFmtId="2" fontId="12" fillId="0" borderId="23" xfId="0" applyNumberFormat="1" applyFont="1" applyFill="1" applyBorder="1" applyAlignment="1" applyProtection="1">
      <alignment horizontal="center" vertical="top" wrapText="1"/>
      <protection locked="0"/>
    </xf>
    <xf numFmtId="2" fontId="4" fillId="0" borderId="23" xfId="0" applyNumberFormat="1" applyFont="1" applyFill="1" applyBorder="1" applyAlignment="1" applyProtection="1">
      <alignment horizontal="center" vertical="top" wrapText="1"/>
    </xf>
    <xf numFmtId="2" fontId="4" fillId="0" borderId="26" xfId="0" applyNumberFormat="1" applyFont="1" applyFill="1" applyBorder="1" applyAlignment="1" applyProtection="1">
      <alignment horizontal="center" vertical="top" wrapText="1"/>
      <protection locked="0"/>
    </xf>
    <xf numFmtId="2" fontId="4" fillId="0" borderId="18" xfId="0" applyNumberFormat="1" applyFont="1" applyFill="1" applyBorder="1" applyAlignment="1" applyProtection="1">
      <alignment horizontal="center" vertical="top" wrapText="1"/>
      <protection locked="0"/>
    </xf>
    <xf numFmtId="0" fontId="1" fillId="11" borderId="24" xfId="0" applyNumberFormat="1" applyFont="1" applyFill="1" applyBorder="1" applyAlignment="1" applyProtection="1">
      <alignment horizontal="center"/>
      <protection locked="0"/>
    </xf>
    <xf numFmtId="0" fontId="2" fillId="7" borderId="28" xfId="0" applyNumberFormat="1" applyFont="1" applyFill="1" applyBorder="1" applyAlignment="1" applyProtection="1">
      <alignment horizontal="center" vertical="top" wrapText="1"/>
      <protection locked="0"/>
    </xf>
    <xf numFmtId="0" fontId="3" fillId="7" borderId="29" xfId="0" applyNumberFormat="1" applyFont="1" applyFill="1" applyBorder="1" applyAlignment="1" applyProtection="1">
      <alignment horizontal="left" vertical="top" wrapText="1"/>
      <protection locked="0"/>
    </xf>
    <xf numFmtId="0" fontId="3" fillId="7" borderId="29" xfId="0" applyNumberFormat="1" applyFont="1" applyFill="1" applyBorder="1" applyAlignment="1" applyProtection="1">
      <alignment horizontal="center" vertical="top" wrapText="1"/>
      <protection locked="0"/>
    </xf>
    <xf numFmtId="0" fontId="12" fillId="7" borderId="29" xfId="0" applyNumberFormat="1" applyFont="1" applyFill="1" applyBorder="1" applyAlignment="1" applyProtection="1">
      <alignment horizontal="left" vertical="top" wrapText="1"/>
      <protection locked="0"/>
    </xf>
    <xf numFmtId="0" fontId="2" fillId="7" borderId="29" xfId="0" applyNumberFormat="1" applyFont="1" applyFill="1" applyBorder="1" applyAlignment="1" applyProtection="1">
      <alignment horizontal="left" vertical="top" wrapText="1"/>
      <protection locked="0"/>
    </xf>
    <xf numFmtId="0" fontId="12" fillId="7" borderId="28" xfId="0" applyNumberFormat="1" applyFont="1" applyFill="1" applyBorder="1" applyAlignment="1" applyProtection="1">
      <alignment horizontal="center" vertical="top" wrapText="1"/>
      <protection locked="0"/>
    </xf>
    <xf numFmtId="0" fontId="12" fillId="7" borderId="29" xfId="0" applyNumberFormat="1" applyFont="1" applyFill="1" applyBorder="1" applyAlignment="1" applyProtection="1">
      <alignment horizontal="center" vertical="top" wrapText="1"/>
      <protection locked="0"/>
    </xf>
    <xf numFmtId="0" fontId="2" fillId="7" borderId="29" xfId="0" applyNumberFormat="1" applyFont="1" applyFill="1" applyBorder="1" applyAlignment="1" applyProtection="1">
      <alignment horizontal="center" vertical="top" wrapText="1"/>
      <protection locked="0"/>
    </xf>
    <xf numFmtId="0" fontId="17" fillId="7" borderId="28" xfId="0" applyNumberFormat="1" applyFont="1" applyFill="1" applyBorder="1" applyAlignment="1" applyProtection="1">
      <alignment horizontal="center" vertical="top" wrapText="1"/>
      <protection locked="0"/>
    </xf>
    <xf numFmtId="0" fontId="17" fillId="7" borderId="29" xfId="0" applyNumberFormat="1" applyFont="1" applyFill="1" applyBorder="1" applyAlignment="1" applyProtection="1">
      <alignment horizontal="left" vertical="top" wrapText="1"/>
      <protection locked="0"/>
    </xf>
    <xf numFmtId="0" fontId="17" fillId="7" borderId="29" xfId="0" applyNumberFormat="1" applyFont="1" applyFill="1" applyBorder="1" applyAlignment="1" applyProtection="1">
      <alignment horizontal="center" vertical="top" wrapText="1"/>
      <protection locked="0"/>
    </xf>
    <xf numFmtId="164" fontId="12" fillId="7" borderId="30" xfId="0" applyNumberFormat="1" applyFont="1" applyFill="1" applyBorder="1" applyAlignment="1" applyProtection="1">
      <alignment horizontal="center" vertical="top" wrapText="1"/>
      <protection locked="0"/>
    </xf>
    <xf numFmtId="164" fontId="17" fillId="7" borderId="30" xfId="0" applyNumberFormat="1" applyFont="1" applyFill="1" applyBorder="1" applyAlignment="1" applyProtection="1">
      <alignment horizontal="center" vertical="top" wrapText="1"/>
      <protection locked="0"/>
    </xf>
    <xf numFmtId="0" fontId="2" fillId="7" borderId="31" xfId="0" applyNumberFormat="1" applyFont="1" applyFill="1" applyBorder="1" applyAlignment="1" applyProtection="1">
      <alignment horizontal="center" vertical="top" wrapText="1"/>
      <protection locked="0"/>
    </xf>
    <xf numFmtId="0" fontId="2" fillId="7" borderId="32" xfId="0" applyNumberFormat="1" applyFont="1" applyFill="1" applyBorder="1" applyAlignment="1" applyProtection="1">
      <alignment horizontal="left" vertical="top" wrapText="1"/>
      <protection locked="0"/>
    </xf>
    <xf numFmtId="0" fontId="3" fillId="7" borderId="32" xfId="0" applyNumberFormat="1" applyFont="1" applyFill="1" applyBorder="1" applyAlignment="1" applyProtection="1">
      <alignment horizontal="center" vertical="top" wrapText="1"/>
      <protection locked="0"/>
    </xf>
    <xf numFmtId="164" fontId="12" fillId="7" borderId="33" xfId="0" applyNumberFormat="1" applyFont="1" applyFill="1" applyBorder="1" applyAlignment="1" applyProtection="1">
      <alignment horizontal="center" vertical="top" wrapText="1"/>
      <protection locked="0"/>
    </xf>
    <xf numFmtId="0" fontId="38" fillId="0" borderId="0" xfId="0" applyNumberFormat="1" applyFont="1" applyFill="1" applyBorder="1" applyAlignment="1" applyProtection="1"/>
    <xf numFmtId="0" fontId="39" fillId="0" borderId="0" xfId="0" applyNumberFormat="1" applyFont="1" applyFill="1" applyBorder="1" applyAlignment="1" applyProtection="1">
      <alignment horizontal="center"/>
    </xf>
    <xf numFmtId="0" fontId="39" fillId="0" borderId="4" xfId="0" applyNumberFormat="1" applyFont="1" applyFill="1" applyBorder="1" applyAlignment="1" applyProtection="1">
      <alignment horizontal="center"/>
    </xf>
    <xf numFmtId="0" fontId="38" fillId="7" borderId="0" xfId="0" applyNumberFormat="1" applyFont="1" applyFill="1" applyBorder="1" applyAlignment="1" applyProtection="1"/>
    <xf numFmtId="2" fontId="38" fillId="0" borderId="0" xfId="0" applyNumberFormat="1" applyFont="1" applyFill="1" applyBorder="1" applyAlignment="1" applyProtection="1">
      <alignment horizontal="right"/>
    </xf>
    <xf numFmtId="2" fontId="38" fillId="0" borderId="0" xfId="0" applyNumberFormat="1" applyFont="1" applyFill="1" applyBorder="1" applyAlignment="1" applyProtection="1">
      <alignment horizontal="center"/>
    </xf>
    <xf numFmtId="2" fontId="38" fillId="6" borderId="0" xfId="0" applyNumberFormat="1" applyFont="1" applyFill="1" applyBorder="1" applyAlignment="1" applyProtection="1">
      <alignment horizontal="right"/>
    </xf>
    <xf numFmtId="0" fontId="38" fillId="0" borderId="0" xfId="0" applyNumberFormat="1" applyFont="1" applyFill="1" applyBorder="1" applyAlignment="1" applyProtection="1">
      <alignment horizontal="center"/>
    </xf>
    <xf numFmtId="0" fontId="38" fillId="0" borderId="0" xfId="0" applyNumberFormat="1" applyFont="1" applyFill="1" applyBorder="1" applyAlignment="1" applyProtection="1">
      <alignment horizontal="right"/>
    </xf>
    <xf numFmtId="2" fontId="39" fillId="0" borderId="0" xfId="0" applyNumberFormat="1" applyFont="1" applyFill="1" applyBorder="1" applyAlignment="1" applyProtection="1">
      <alignment horizontal="center"/>
    </xf>
    <xf numFmtId="0" fontId="38" fillId="6" borderId="0" xfId="0" applyNumberFormat="1" applyFont="1" applyFill="1" applyBorder="1" applyAlignment="1" applyProtection="1">
      <alignment horizontal="center"/>
    </xf>
    <xf numFmtId="2" fontId="38" fillId="6" borderId="0" xfId="0" applyNumberFormat="1" applyFont="1" applyFill="1" applyBorder="1" applyAlignment="1" applyProtection="1">
      <alignment horizontal="center"/>
    </xf>
    <xf numFmtId="2" fontId="38" fillId="6" borderId="0" xfId="0" applyNumberFormat="1" applyFont="1" applyFill="1" applyBorder="1" applyAlignment="1" applyProtection="1"/>
    <xf numFmtId="2" fontId="38" fillId="0" borderId="0" xfId="0" applyNumberFormat="1" applyFont="1" applyFill="1" applyBorder="1" applyAlignment="1" applyProtection="1"/>
    <xf numFmtId="0" fontId="38" fillId="7" borderId="4" xfId="0" applyNumberFormat="1" applyFont="1" applyFill="1" applyBorder="1" applyAlignment="1" applyProtection="1"/>
    <xf numFmtId="2" fontId="38" fillId="0" borderId="4" xfId="0" applyNumberFormat="1" applyFont="1" applyFill="1" applyBorder="1" applyAlignment="1" applyProtection="1"/>
    <xf numFmtId="2" fontId="38" fillId="0" borderId="4" xfId="0" applyNumberFormat="1" applyFont="1" applyFill="1" applyBorder="1" applyAlignment="1" applyProtection="1">
      <alignment horizontal="center"/>
    </xf>
    <xf numFmtId="0" fontId="38" fillId="0" borderId="4" xfId="0" applyNumberFormat="1" applyFont="1" applyFill="1" applyBorder="1" applyAlignment="1" applyProtection="1"/>
    <xf numFmtId="2" fontId="38" fillId="0" borderId="4" xfId="0" applyNumberFormat="1" applyFont="1" applyFill="1" applyBorder="1" applyAlignment="1" applyProtection="1">
      <alignment horizontal="right"/>
    </xf>
    <xf numFmtId="0" fontId="39" fillId="2" borderId="0" xfId="0" applyNumberFormat="1" applyFont="1" applyFill="1" applyBorder="1" applyAlignment="1" applyProtection="1"/>
    <xf numFmtId="2" fontId="39" fillId="2" borderId="0" xfId="0" applyNumberFormat="1" applyFont="1" applyFill="1" applyBorder="1" applyAlignment="1" applyProtection="1"/>
    <xf numFmtId="0" fontId="39" fillId="0" borderId="0" xfId="0" applyNumberFormat="1" applyFont="1" applyFill="1" applyBorder="1" applyAlignment="1" applyProtection="1"/>
    <xf numFmtId="0" fontId="39" fillId="3" borderId="0" xfId="0" applyNumberFormat="1" applyFont="1" applyFill="1" applyBorder="1" applyAlignment="1" applyProtection="1"/>
    <xf numFmtId="2" fontId="39" fillId="3" borderId="0" xfId="0" applyNumberFormat="1" applyFont="1" applyFill="1" applyBorder="1" applyAlignment="1" applyProtection="1"/>
    <xf numFmtId="2" fontId="39" fillId="0" borderId="0" xfId="0" applyNumberFormat="1" applyFont="1" applyFill="1" applyBorder="1" applyAlignment="1" applyProtection="1"/>
    <xf numFmtId="2" fontId="13" fillId="5" borderId="8" xfId="2" applyNumberFormat="1" applyFont="1" applyFill="1" applyBorder="1"/>
    <xf numFmtId="167" fontId="5" fillId="7" borderId="1" xfId="0" applyNumberFormat="1" applyFont="1" applyFill="1" applyBorder="1" applyAlignment="1" applyProtection="1">
      <alignment horizontal="center"/>
    </xf>
    <xf numFmtId="167" fontId="5" fillId="7" borderId="21" xfId="0" applyNumberFormat="1" applyFont="1" applyFill="1" applyBorder="1" applyAlignment="1" applyProtection="1">
      <alignment horizontal="center"/>
    </xf>
    <xf numFmtId="167" fontId="12" fillId="7" borderId="1" xfId="0" applyNumberFormat="1" applyFont="1" applyFill="1" applyBorder="1" applyAlignment="1" applyProtection="1">
      <alignment horizontal="center"/>
    </xf>
    <xf numFmtId="167" fontId="2" fillId="7" borderId="1" xfId="0" applyNumberFormat="1" applyFont="1" applyFill="1" applyBorder="1" applyAlignment="1" applyProtection="1">
      <alignment horizontal="center" vertical="top" wrapText="1"/>
      <protection locked="0"/>
    </xf>
    <xf numFmtId="167" fontId="17" fillId="7" borderId="1" xfId="0" applyNumberFormat="1" applyFont="1" applyFill="1" applyBorder="1" applyAlignment="1" applyProtection="1">
      <alignment horizontal="center"/>
    </xf>
    <xf numFmtId="167" fontId="5" fillId="7" borderId="24" xfId="0" applyNumberFormat="1" applyFont="1" applyFill="1" applyBorder="1" applyAlignment="1" applyProtection="1">
      <alignment horizontal="center"/>
    </xf>
    <xf numFmtId="167" fontId="5" fillId="7" borderId="16" xfId="0" applyNumberFormat="1" applyFont="1" applyFill="1" applyBorder="1" applyAlignment="1" applyProtection="1">
      <alignment horizontal="center"/>
    </xf>
    <xf numFmtId="2" fontId="13" fillId="0" borderId="8" xfId="2" applyNumberFormat="1" applyFont="1" applyFill="1" applyBorder="1" applyAlignment="1">
      <alignment horizontal="right"/>
    </xf>
    <xf numFmtId="2" fontId="13" fillId="5" borderId="8" xfId="2" applyNumberFormat="1" applyFont="1" applyFill="1" applyBorder="1" applyAlignment="1">
      <alignment horizontal="right"/>
    </xf>
    <xf numFmtId="2" fontId="13" fillId="0" borderId="8" xfId="0" applyNumberFormat="1" applyFont="1" applyFill="1" applyBorder="1" applyAlignment="1" applyProtection="1">
      <alignment horizontal="right" vertical="center" wrapText="1"/>
    </xf>
    <xf numFmtId="2" fontId="13" fillId="0" borderId="12" xfId="2" applyNumberFormat="1" applyFont="1" applyFill="1" applyBorder="1" applyAlignment="1">
      <alignment horizontal="right"/>
    </xf>
    <xf numFmtId="2" fontId="13" fillId="5" borderId="12" xfId="2" applyNumberFormat="1" applyFont="1" applyFill="1" applyBorder="1" applyAlignment="1">
      <alignment horizontal="right"/>
    </xf>
    <xf numFmtId="2" fontId="13" fillId="0" borderId="20" xfId="2" applyNumberFormat="1" applyBorder="1" applyAlignment="1">
      <alignment horizontal="right"/>
    </xf>
    <xf numFmtId="167" fontId="2" fillId="7" borderId="1" xfId="0" applyNumberFormat="1" applyFont="1" applyFill="1" applyBorder="1" applyAlignment="1" applyProtection="1">
      <alignment horizontal="center"/>
    </xf>
    <xf numFmtId="0" fontId="2" fillId="8" borderId="1" xfId="0" applyNumberFormat="1" applyFont="1" applyFill="1" applyBorder="1" applyAlignment="1" applyProtection="1">
      <alignment horizontal="center"/>
      <protection locked="0"/>
    </xf>
    <xf numFmtId="0" fontId="2" fillId="7" borderId="34" xfId="0" applyNumberFormat="1" applyFont="1" applyFill="1" applyBorder="1" applyAlignment="1" applyProtection="1">
      <alignment horizontal="center" vertical="top" wrapText="1"/>
      <protection locked="0"/>
    </xf>
    <xf numFmtId="0" fontId="3" fillId="7" borderId="35" xfId="0" applyNumberFormat="1" applyFont="1" applyFill="1" applyBorder="1" applyAlignment="1" applyProtection="1">
      <alignment horizontal="center" vertical="top" wrapText="1"/>
      <protection locked="0"/>
    </xf>
    <xf numFmtId="164" fontId="12" fillId="7" borderId="36" xfId="0" applyNumberFormat="1" applyFont="1" applyFill="1" applyBorder="1" applyAlignment="1" applyProtection="1">
      <alignment horizontal="center" vertical="top" wrapText="1"/>
      <protection locked="0"/>
    </xf>
    <xf numFmtId="0" fontId="2" fillId="7" borderId="35" xfId="0" applyNumberFormat="1" applyFont="1" applyFill="1" applyBorder="1" applyAlignment="1" applyProtection="1">
      <alignment horizontal="left" vertical="top" wrapText="1"/>
      <protection locked="0"/>
    </xf>
    <xf numFmtId="2" fontId="2" fillId="7" borderId="24" xfId="0" applyNumberFormat="1" applyFont="1" applyFill="1" applyBorder="1" applyAlignment="1" applyProtection="1">
      <alignment horizontal="center"/>
    </xf>
    <xf numFmtId="2" fontId="13" fillId="0" borderId="37" xfId="0" applyNumberFormat="1" applyFont="1" applyFill="1" applyBorder="1" applyAlignment="1" applyProtection="1">
      <alignment horizontal="right" vertical="center" wrapText="1"/>
    </xf>
    <xf numFmtId="2" fontId="15" fillId="5" borderId="0" xfId="0" applyNumberFormat="1" applyFont="1" applyFill="1" applyBorder="1" applyAlignment="1" applyProtection="1">
      <alignment horizontal="center"/>
    </xf>
    <xf numFmtId="2" fontId="29" fillId="0" borderId="6" xfId="0" applyNumberFormat="1" applyFont="1" applyFill="1" applyBorder="1" applyAlignment="1" applyProtection="1"/>
    <xf numFmtId="2" fontId="29" fillId="0" borderId="6" xfId="0" applyNumberFormat="1" applyFont="1" applyFill="1" applyBorder="1" applyAlignment="1" applyProtection="1">
      <alignment horizontal="center"/>
    </xf>
    <xf numFmtId="167" fontId="12" fillId="0" borderId="0" xfId="0" applyNumberFormat="1" applyFont="1" applyFill="1" applyBorder="1" applyAlignment="1" applyProtection="1">
      <alignment horizontal="center" vertical="center" wrapText="1"/>
    </xf>
    <xf numFmtId="167" fontId="12" fillId="0" borderId="4" xfId="0" applyNumberFormat="1" applyFont="1" applyFill="1" applyBorder="1" applyAlignment="1" applyProtection="1">
      <alignment horizontal="center" vertical="center" wrapText="1"/>
    </xf>
    <xf numFmtId="0" fontId="41" fillId="0" borderId="0" xfId="0" applyNumberFormat="1" applyFont="1" applyFill="1" applyBorder="1" applyAlignment="1" applyProtection="1">
      <alignment horizontal="center"/>
    </xf>
    <xf numFmtId="0" fontId="40" fillId="0" borderId="0" xfId="0" applyNumberFormat="1" applyFont="1" applyFill="1" applyBorder="1" applyAlignment="1" applyProtection="1">
      <alignment vertical="center"/>
    </xf>
    <xf numFmtId="2" fontId="13" fillId="0" borderId="12" xfId="2" quotePrefix="1" applyNumberFormat="1" applyFont="1" applyFill="1" applyBorder="1" applyAlignment="1">
      <alignment horizontal="right"/>
    </xf>
    <xf numFmtId="2" fontId="13" fillId="0" borderId="19" xfId="0" applyNumberFormat="1" applyFont="1" applyFill="1" applyBorder="1" applyAlignment="1" applyProtection="1">
      <alignment horizontal="right" vertical="center" wrapText="1"/>
    </xf>
    <xf numFmtId="2" fontId="38" fillId="12" borderId="0" xfId="0" applyNumberFormat="1" applyFont="1" applyFill="1" applyBorder="1" applyAlignment="1" applyProtection="1">
      <alignment horizontal="right"/>
    </xf>
    <xf numFmtId="2" fontId="38" fillId="12" borderId="0" xfId="0" applyNumberFormat="1" applyFont="1" applyFill="1" applyBorder="1" applyAlignment="1" applyProtection="1">
      <alignment horizontal="center"/>
    </xf>
    <xf numFmtId="0" fontId="38" fillId="12" borderId="0" xfId="0" applyNumberFormat="1" applyFont="1" applyFill="1" applyBorder="1" applyAlignment="1" applyProtection="1">
      <alignment horizontal="center"/>
    </xf>
    <xf numFmtId="0" fontId="0" fillId="0" borderId="0" xfId="0"/>
    <xf numFmtId="0" fontId="42" fillId="0" borderId="0" xfId="0" applyFont="1" applyAlignment="1">
      <alignment horizontal="center"/>
    </xf>
    <xf numFmtId="0" fontId="42" fillId="0" borderId="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2" fillId="0" borderId="4" xfId="0" applyFont="1" applyBorder="1" applyAlignment="1">
      <alignment horizontal="center"/>
    </xf>
    <xf numFmtId="0" fontId="44" fillId="0" borderId="4" xfId="0" applyFont="1" applyBorder="1" applyAlignment="1">
      <alignment horizontal="center"/>
    </xf>
    <xf numFmtId="0" fontId="45" fillId="0" borderId="4" xfId="0" applyFont="1" applyBorder="1" applyAlignment="1">
      <alignment horizontal="center"/>
    </xf>
    <xf numFmtId="0" fontId="46" fillId="0" borderId="4" xfId="0" applyFont="1" applyBorder="1" applyAlignment="1">
      <alignment horizontal="center"/>
    </xf>
    <xf numFmtId="168" fontId="47" fillId="0" borderId="0" xfId="0" applyNumberFormat="1" applyFont="1"/>
    <xf numFmtId="168" fontId="48" fillId="0" borderId="0" xfId="0" applyNumberFormat="1" applyFont="1"/>
    <xf numFmtId="168" fontId="49" fillId="0" borderId="0" xfId="0" applyNumberFormat="1" applyFont="1"/>
    <xf numFmtId="0" fontId="50" fillId="0" borderId="0" xfId="0" applyFont="1"/>
    <xf numFmtId="0" fontId="50" fillId="0" borderId="0" xfId="0" applyFont="1" applyAlignment="1">
      <alignment horizontal="center"/>
    </xf>
    <xf numFmtId="3" fontId="50" fillId="0" borderId="0" xfId="0" applyNumberFormat="1" applyFont="1" applyAlignment="1">
      <alignment horizontal="right"/>
    </xf>
    <xf numFmtId="0" fontId="48" fillId="0" borderId="0" xfId="0" applyFont="1" applyAlignment="1">
      <alignment horizontal="center"/>
    </xf>
    <xf numFmtId="165" fontId="50" fillId="0" borderId="0" xfId="0" applyNumberFormat="1" applyFont="1"/>
    <xf numFmtId="0" fontId="51" fillId="0" borderId="0" xfId="0" applyFont="1" applyAlignment="1">
      <alignment horizontal="center"/>
    </xf>
    <xf numFmtId="1" fontId="50" fillId="0" borderId="0" xfId="0" applyNumberFormat="1" applyFont="1"/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0" fillId="0" borderId="4" xfId="0" applyFont="1" applyBorder="1"/>
    <xf numFmtId="0" fontId="50" fillId="0" borderId="4" xfId="0" applyFont="1" applyBorder="1" applyAlignment="1">
      <alignment horizontal="center"/>
    </xf>
    <xf numFmtId="3" fontId="50" fillId="0" borderId="4" xfId="0" applyNumberFormat="1" applyFont="1" applyBorder="1" applyAlignment="1">
      <alignment horizontal="right"/>
    </xf>
    <xf numFmtId="0" fontId="48" fillId="0" borderId="4" xfId="0" applyFont="1" applyBorder="1" applyAlignment="1">
      <alignment horizontal="center"/>
    </xf>
    <xf numFmtId="165" fontId="50" fillId="0" borderId="4" xfId="0" applyNumberFormat="1" applyFont="1" applyBorder="1"/>
    <xf numFmtId="168" fontId="47" fillId="0" borderId="4" xfId="0" applyNumberFormat="1" applyFont="1" applyBorder="1"/>
    <xf numFmtId="168" fontId="48" fillId="0" borderId="4" xfId="0" applyNumberFormat="1" applyFont="1" applyBorder="1"/>
    <xf numFmtId="168" fontId="49" fillId="0" borderId="4" xfId="0" applyNumberFormat="1" applyFont="1" applyBorder="1"/>
    <xf numFmtId="3" fontId="50" fillId="0" borderId="0" xfId="0" applyNumberFormat="1" applyFont="1" applyAlignment="1">
      <alignment horizontal="center"/>
    </xf>
    <xf numFmtId="165" fontId="50" fillId="0" borderId="0" xfId="0" applyNumberFormat="1" applyFont="1" applyAlignment="1">
      <alignment horizontal="center"/>
    </xf>
    <xf numFmtId="1" fontId="50" fillId="0" borderId="0" xfId="0" applyNumberFormat="1" applyFont="1" applyAlignment="1">
      <alignment horizontal="center"/>
    </xf>
    <xf numFmtId="2" fontId="47" fillId="0" borderId="0" xfId="0" applyNumberFormat="1" applyFont="1" applyAlignment="1">
      <alignment horizontal="center"/>
    </xf>
    <xf numFmtId="2" fontId="48" fillId="0" borderId="0" xfId="0" applyNumberFormat="1" applyFont="1" applyAlignment="1">
      <alignment horizontal="center"/>
    </xf>
    <xf numFmtId="2" fontId="49" fillId="0" borderId="0" xfId="0" applyNumberFormat="1" applyFont="1" applyAlignment="1">
      <alignment horizontal="center"/>
    </xf>
    <xf numFmtId="2" fontId="54" fillId="0" borderId="0" xfId="0" applyNumberFormat="1" applyFont="1" applyFill="1" applyBorder="1" applyAlignment="1" applyProtection="1">
      <alignment horizontal="center"/>
    </xf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50" fillId="0" borderId="0" xfId="0" applyFont="1" applyFill="1"/>
    <xf numFmtId="0" fontId="55" fillId="0" borderId="0" xfId="0" applyFont="1" applyFill="1" applyAlignment="1">
      <alignment horizontal="left" vertical="center"/>
    </xf>
    <xf numFmtId="2" fontId="13" fillId="0" borderId="8" xfId="2" quotePrefix="1" applyNumberFormat="1" applyFont="1" applyFill="1" applyBorder="1" applyAlignment="1">
      <alignment horizontal="right"/>
    </xf>
    <xf numFmtId="0" fontId="43" fillId="0" borderId="0" xfId="0" applyFont="1" applyAlignment="1">
      <alignment horizontal="center"/>
    </xf>
    <xf numFmtId="0" fontId="56" fillId="0" borderId="4" xfId="0" applyNumberFormat="1" applyFont="1" applyFill="1" applyBorder="1" applyAlignment="1" applyProtection="1">
      <alignment horizontal="center"/>
    </xf>
    <xf numFmtId="0" fontId="57" fillId="0" borderId="0" xfId="0" applyFont="1" applyAlignment="1">
      <alignment horizontal="center"/>
    </xf>
    <xf numFmtId="0" fontId="57" fillId="0" borderId="4" xfId="0" applyFont="1" applyBorder="1" applyAlignment="1">
      <alignment horizontal="center"/>
    </xf>
    <xf numFmtId="168" fontId="51" fillId="0" borderId="0" xfId="0" applyNumberFormat="1" applyFont="1"/>
    <xf numFmtId="168" fontId="51" fillId="0" borderId="4" xfId="0" applyNumberFormat="1" applyFont="1" applyBorder="1"/>
    <xf numFmtId="2" fontId="51" fillId="0" borderId="0" xfId="0" applyNumberFormat="1" applyFont="1" applyAlignment="1">
      <alignment horizontal="center"/>
    </xf>
    <xf numFmtId="2" fontId="0" fillId="0" borderId="4" xfId="0" applyNumberFormat="1" applyFont="1" applyFill="1" applyBorder="1" applyAlignment="1" applyProtection="1">
      <alignment horizontal="center"/>
    </xf>
    <xf numFmtId="0" fontId="59" fillId="0" borderId="38" xfId="4" applyFont="1" applyFill="1" applyBorder="1" applyAlignment="1">
      <alignment horizontal="right" wrapText="1"/>
    </xf>
    <xf numFmtId="3" fontId="0" fillId="0" borderId="0" xfId="0" applyNumberFormat="1" applyFont="1" applyFill="1" applyBorder="1" applyAlignment="1" applyProtection="1"/>
    <xf numFmtId="0" fontId="59" fillId="0" borderId="39" xfId="4" applyFont="1" applyFill="1" applyBorder="1" applyAlignment="1">
      <alignment horizontal="right" wrapText="1"/>
    </xf>
    <xf numFmtId="0" fontId="59" fillId="0" borderId="0" xfId="4" applyFont="1" applyFill="1" applyBorder="1" applyAlignment="1">
      <alignment horizontal="center"/>
    </xf>
    <xf numFmtId="0" fontId="43" fillId="0" borderId="0" xfId="0" applyFont="1" applyAlignment="1">
      <alignment horizontal="center"/>
    </xf>
  </cellXfs>
  <cellStyles count="5">
    <cellStyle name="Explanatory Text" xfId="3" builtinId="53"/>
    <cellStyle name="Normal" xfId="0" builtinId="0"/>
    <cellStyle name="Normal_Hightest_Tr" xfId="1" xr:uid="{00000000-0005-0000-0000-000002000000}"/>
    <cellStyle name="Normal_MEANvsELEV" xfId="4" xr:uid="{23020086-17D2-4FB0-8A2F-4DC7AAE12457}"/>
    <cellStyle name="Normal_Sheet1" xfId="2" xr:uid="{00000000-0005-0000-0000-000003000000}"/>
  </cellStyles>
  <dxfs count="664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auto="1"/>
      </font>
      <fill>
        <patternFill>
          <bgColor theme="3" tint="0.59996337778862885"/>
        </patternFill>
      </fill>
    </dxf>
    <dxf>
      <fill>
        <patternFill>
          <bgColor rgb="FF00FF00"/>
        </patternFill>
      </fill>
    </dxf>
    <dxf>
      <fill>
        <patternFill>
          <bgColor rgb="FFFFFF99"/>
        </patternFill>
      </fill>
    </dxf>
    <dxf>
      <font>
        <color rgb="FFFFFF00"/>
      </font>
      <fill>
        <patternFill>
          <bgColor rgb="FF92D050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auto="1"/>
      </font>
      <fill>
        <patternFill>
          <bgColor theme="3" tint="0.59996337778862885"/>
        </patternFill>
      </fill>
    </dxf>
    <dxf>
      <fill>
        <patternFill>
          <bgColor rgb="FF00FF00"/>
        </patternFill>
      </fill>
    </dxf>
    <dxf>
      <fill>
        <patternFill>
          <bgColor rgb="FFFFFF99"/>
        </patternFill>
      </fill>
    </dxf>
    <dxf>
      <font>
        <color rgb="FFFFFF00"/>
      </font>
      <fill>
        <patternFill>
          <bgColor rgb="FF92D05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0000FF"/>
      <color rgb="FFCE7270"/>
      <color rgb="FFF6E7E6"/>
      <color rgb="FFE5E395"/>
      <color rgb="FFE3E3E3"/>
      <color rgb="FFFFFFCC"/>
      <color rgb="FFFFFF99"/>
      <color rgb="FF00FF00"/>
      <color rgb="FFFF9981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1.xml"/><Relationship Id="rId13" Type="http://schemas.openxmlformats.org/officeDocument/2006/relationships/chartsheet" Target="chartsheets/sheet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2.xml"/><Relationship Id="rId17" Type="http://schemas.openxmlformats.org/officeDocument/2006/relationships/chartsheet" Target="chartsheets/sheet7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5.xml"/><Relationship Id="rId10" Type="http://schemas.openxmlformats.org/officeDocument/2006/relationships/worksheet" Target="worksheets/sheet9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8.xml"/><Relationship Id="rId14" Type="http://schemas.openxmlformats.org/officeDocument/2006/relationships/chartsheet" Target="chart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 Percent of Annual Mean Precipitation</a:t>
            </a:r>
          </a:p>
          <a:p>
            <a:pPr>
              <a:defRPr/>
            </a:pPr>
            <a:r>
              <a:rPr lang="en-US"/>
              <a:t>for FCDMC Rain Gages with 10 or More Years of Record</a:t>
            </a:r>
          </a:p>
        </c:rich>
      </c:tx>
      <c:layout>
        <c:manualLayout>
          <c:xMode val="edge"/>
          <c:yMode val="edge"/>
          <c:x val="0.27931154497379473"/>
          <c:y val="1.69107740207039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9832036354027603E-2"/>
          <c:y val="0.14338248163783157"/>
          <c:w val="0.89299009882763702"/>
          <c:h val="0.7095594604128316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7000">
                  <a:srgbClr val="E5E395"/>
                </a:gs>
                <a:gs pos="40000">
                  <a:srgbClr val="21D6E0"/>
                </a:gs>
                <a:gs pos="71000">
                  <a:srgbClr val="0087E6"/>
                </a:gs>
                <a:gs pos="100000">
                  <a:srgbClr val="005CBF"/>
                </a:gs>
              </a:gsLst>
              <a:lin ang="5400000" scaled="0"/>
              <a:tileRect/>
            </a:gradFill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7000">
                    <a:srgbClr val="E5E395"/>
                  </a:gs>
                  <a:gs pos="40000">
                    <a:srgbClr val="21D6E0"/>
                  </a:gs>
                  <a:gs pos="71000">
                    <a:srgbClr val="0087E6"/>
                  </a:gs>
                  <a:gs pos="100000">
                    <a:srgbClr val="005CBF"/>
                  </a:gs>
                </a:gsLst>
                <a:lin ang="5400000" scaled="0"/>
                <a:tileRect/>
              </a:gradFill>
            </c:spPr>
            <c:extLst>
              <c:ext xmlns:c16="http://schemas.microsoft.com/office/drawing/2014/chart" uri="{C3380CC4-5D6E-409C-BE32-E72D297353CC}">
                <c16:uniqueId val="{00000001-EEEB-4B0D-B8D6-620C5D892555}"/>
              </c:ext>
            </c:extLst>
          </c:dPt>
          <c:cat>
            <c:numRef>
              <c:f>'%_Annual_mean'!$A$2:$A$23</c:f>
              <c:numCache>
                <c:formatCode>@</c:formatCode>
                <c:ptCount val="2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</c:numCache>
            </c:numRef>
          </c:cat>
          <c:val>
            <c:numRef>
              <c:f>'%_Annual_mean'!$B$2:$B$23</c:f>
              <c:numCache>
                <c:formatCode>0.0</c:formatCode>
                <c:ptCount val="22"/>
                <c:pt idx="0">
                  <c:v>41.5</c:v>
                </c:pt>
                <c:pt idx="1">
                  <c:v>102</c:v>
                </c:pt>
                <c:pt idx="2">
                  <c:v>84</c:v>
                </c:pt>
                <c:pt idx="3">
                  <c:v>172</c:v>
                </c:pt>
                <c:pt idx="4">
                  <c:v>72.900000000000006</c:v>
                </c:pt>
                <c:pt idx="5">
                  <c:v>59.8</c:v>
                </c:pt>
                <c:pt idx="6">
                  <c:v>121.1</c:v>
                </c:pt>
                <c:pt idx="7">
                  <c:v>75.7</c:v>
                </c:pt>
                <c:pt idx="8">
                  <c:v>113.4</c:v>
                </c:pt>
                <c:pt idx="9">
                  <c:v>70.5</c:v>
                </c:pt>
                <c:pt idx="10">
                  <c:v>91.3</c:v>
                </c:pt>
                <c:pt idx="11">
                  <c:v>90.2</c:v>
                </c:pt>
                <c:pt idx="12">
                  <c:v>130</c:v>
                </c:pt>
                <c:pt idx="13">
                  <c:v>93.9</c:v>
                </c:pt>
                <c:pt idx="14">
                  <c:v>83.9</c:v>
                </c:pt>
                <c:pt idx="15">
                  <c:v>112.3</c:v>
                </c:pt>
                <c:pt idx="16">
                  <c:v>53.9</c:v>
                </c:pt>
                <c:pt idx="17">
                  <c:v>139</c:v>
                </c:pt>
                <c:pt idx="18">
                  <c:v>114.1</c:v>
                </c:pt>
                <c:pt idx="19">
                  <c:v>95.3</c:v>
                </c:pt>
                <c:pt idx="20">
                  <c:v>95.3</c:v>
                </c:pt>
                <c:pt idx="21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EB-4B0D-B8D6-620C5D892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058072"/>
        <c:axId val="409063600"/>
      </c:barChart>
      <c:catAx>
        <c:axId val="411058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Water-Year</a:t>
                </a:r>
              </a:p>
            </c:rich>
          </c:tx>
          <c:layout>
            <c:manualLayout>
              <c:xMode val="edge"/>
              <c:yMode val="edge"/>
              <c:x val="0.49708623198597957"/>
              <c:y val="0.92903160339158353"/>
            </c:manualLayout>
          </c:layout>
          <c:overlay val="0"/>
        </c:title>
        <c:numFmt formatCode="@" sourceLinked="1"/>
        <c:majorTickMark val="out"/>
        <c:minorTickMark val="none"/>
        <c:tickLblPos val="nextTo"/>
        <c:txPr>
          <a:bodyPr rot="-1800000" vert="horz"/>
          <a:lstStyle/>
          <a:p>
            <a:pPr>
              <a:defRPr sz="1100" baseline="0">
                <a:solidFill>
                  <a:srgbClr val="0070C0"/>
                </a:solidFill>
              </a:defRPr>
            </a:pPr>
            <a:endParaRPr lang="en-US"/>
          </a:p>
        </c:txPr>
        <c:crossAx val="409063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90636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aseline="0"/>
                </a:pPr>
                <a:r>
                  <a:rPr lang="en-US" sz="1200" baseline="0"/>
                  <a:t>Percent of Mean</a:t>
                </a:r>
              </a:p>
            </c:rich>
          </c:tx>
          <c:layout>
            <c:manualLayout>
              <c:xMode val="edge"/>
              <c:yMode val="edge"/>
              <c:x val="1.9631901840490809E-2"/>
              <c:y val="0.38051504742346137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11058072"/>
        <c:crosses val="autoZero"/>
        <c:crossBetween val="between"/>
        <c:majorUnit val="10"/>
      </c:valAx>
      <c:spPr>
        <a:ln w="25400">
          <a:solidFill>
            <a:srgbClr val="00B0F0"/>
          </a:solidFill>
        </a:ln>
      </c:spPr>
    </c:plotArea>
    <c:plotVisOnly val="1"/>
    <c:dispBlanksAs val="gap"/>
    <c:showDLblsOverMax val="0"/>
  </c:chart>
  <c:printSettings>
    <c:headerFooter alignWithMargins="0"/>
    <c:pageMargins b="1" l="0.75000000000001366" r="0.75000000000001366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Average Summer Thunderstorm (</a:t>
            </a:r>
            <a:r>
              <a:rPr lang="en-US" i="1"/>
              <a:t>Monsoon</a:t>
            </a:r>
            <a:r>
              <a:rPr lang="en-US"/>
              <a:t>) Season Rainfall - Past 42 Years</a:t>
            </a:r>
          </a:p>
        </c:rich>
      </c:tx>
      <c:layout>
        <c:manualLayout>
          <c:xMode val="edge"/>
          <c:yMode val="edge"/>
          <c:x val="0.18101704871260541"/>
          <c:y val="1.9639922460672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1148272017837644E-2"/>
          <c:y val="0.12111292962356793"/>
          <c:w val="0.90969899665554699"/>
          <c:h val="0.7577741407528642"/>
        </c:manualLayout>
      </c:layout>
      <c:barChart>
        <c:barDir val="col"/>
        <c:grouping val="clustered"/>
        <c:varyColors val="1"/>
        <c:ser>
          <c:idx val="1"/>
          <c:order val="0"/>
          <c:tx>
            <c:v>Rain (in)</c:v>
          </c:tx>
          <c:spPr>
            <a:ln>
              <a:noFill/>
            </a:ln>
          </c:spPr>
          <c:invertIfNegative val="0"/>
          <c:cat>
            <c:numRef>
              <c:f>Monsoon!$D$5:$AT$5</c:f>
              <c:numCache>
                <c:formatCode>General</c:formatCode>
                <c:ptCount val="43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  <c:pt idx="8">
                  <c:v>2015</c:v>
                </c:pt>
                <c:pt idx="9">
                  <c:v>2014</c:v>
                </c:pt>
                <c:pt idx="10">
                  <c:v>2013</c:v>
                </c:pt>
                <c:pt idx="11">
                  <c:v>2012</c:v>
                </c:pt>
                <c:pt idx="12">
                  <c:v>2011</c:v>
                </c:pt>
                <c:pt idx="13">
                  <c:v>2010</c:v>
                </c:pt>
                <c:pt idx="14">
                  <c:v>2009</c:v>
                </c:pt>
                <c:pt idx="15">
                  <c:v>2008</c:v>
                </c:pt>
                <c:pt idx="16">
                  <c:v>2007</c:v>
                </c:pt>
                <c:pt idx="17">
                  <c:v>2006</c:v>
                </c:pt>
                <c:pt idx="18">
                  <c:v>2005</c:v>
                </c:pt>
                <c:pt idx="19">
                  <c:v>2004</c:v>
                </c:pt>
                <c:pt idx="20">
                  <c:v>2003</c:v>
                </c:pt>
                <c:pt idx="21">
                  <c:v>2002</c:v>
                </c:pt>
                <c:pt idx="22">
                  <c:v>2001</c:v>
                </c:pt>
                <c:pt idx="23">
                  <c:v>2000</c:v>
                </c:pt>
                <c:pt idx="24">
                  <c:v>1999</c:v>
                </c:pt>
                <c:pt idx="25">
                  <c:v>1998</c:v>
                </c:pt>
                <c:pt idx="26">
                  <c:v>1997</c:v>
                </c:pt>
                <c:pt idx="27">
                  <c:v>1996</c:v>
                </c:pt>
                <c:pt idx="28">
                  <c:v>1995</c:v>
                </c:pt>
                <c:pt idx="29">
                  <c:v>1994</c:v>
                </c:pt>
                <c:pt idx="30">
                  <c:v>1993</c:v>
                </c:pt>
                <c:pt idx="31">
                  <c:v>1992</c:v>
                </c:pt>
                <c:pt idx="32">
                  <c:v>1991</c:v>
                </c:pt>
                <c:pt idx="33">
                  <c:v>1990</c:v>
                </c:pt>
                <c:pt idx="34">
                  <c:v>1989</c:v>
                </c:pt>
                <c:pt idx="35">
                  <c:v>1988</c:v>
                </c:pt>
                <c:pt idx="36">
                  <c:v>1987</c:v>
                </c:pt>
                <c:pt idx="37">
                  <c:v>1986</c:v>
                </c:pt>
                <c:pt idx="38">
                  <c:v>1985</c:v>
                </c:pt>
                <c:pt idx="39">
                  <c:v>1984</c:v>
                </c:pt>
                <c:pt idx="40">
                  <c:v>1983</c:v>
                </c:pt>
                <c:pt idx="41">
                  <c:v>1982</c:v>
                </c:pt>
                <c:pt idx="42">
                  <c:v>1981</c:v>
                </c:pt>
              </c:numCache>
            </c:numRef>
          </c:cat>
          <c:val>
            <c:numRef>
              <c:f>Monsoon!$D$303:$AT$303</c:f>
              <c:numCache>
                <c:formatCode>0.00</c:formatCode>
                <c:ptCount val="43"/>
                <c:pt idx="0">
                  <c:v>1.2767098976109212</c:v>
                </c:pt>
                <c:pt idx="1">
                  <c:v>4.9191891891891899</c:v>
                </c:pt>
                <c:pt idx="2">
                  <c:v>6.0909152542372871</c:v>
                </c:pt>
                <c:pt idx="3">
                  <c:v>0.6441554054054055</c:v>
                </c:pt>
                <c:pt idx="4">
                  <c:v>2.6228040540540549</c:v>
                </c:pt>
                <c:pt idx="5">
                  <c:v>3.2023986486486491</c:v>
                </c:pt>
                <c:pt idx="6">
                  <c:v>3.0368600682593834</c:v>
                </c:pt>
                <c:pt idx="7">
                  <c:v>2.6331972789115641</c:v>
                </c:pt>
                <c:pt idx="8">
                  <c:v>2.1148148148148138</c:v>
                </c:pt>
                <c:pt idx="9">
                  <c:v>6.97332191780822</c:v>
                </c:pt>
                <c:pt idx="10">
                  <c:v>3.4770472972972999</c:v>
                </c:pt>
                <c:pt idx="11">
                  <c:v>4.0345238095238098</c:v>
                </c:pt>
                <c:pt idx="12">
                  <c:v>1.505102739726027</c:v>
                </c:pt>
                <c:pt idx="13">
                  <c:v>2.0888316151202733</c:v>
                </c:pt>
                <c:pt idx="14">
                  <c:v>1.5395862068965511</c:v>
                </c:pt>
                <c:pt idx="15">
                  <c:v>3.8403508771929791</c:v>
                </c:pt>
                <c:pt idx="16">
                  <c:v>2.1625089605734762</c:v>
                </c:pt>
                <c:pt idx="17">
                  <c:v>4.1700364963503658</c:v>
                </c:pt>
                <c:pt idx="18">
                  <c:v>3.1137878787878792</c:v>
                </c:pt>
                <c:pt idx="19">
                  <c:v>2.1204597701149428</c:v>
                </c:pt>
                <c:pt idx="20">
                  <c:v>2.7399218749999998</c:v>
                </c:pt>
                <c:pt idx="21">
                  <c:v>2.1943089430894323</c:v>
                </c:pt>
                <c:pt idx="22">
                  <c:v>1.9527753303964759</c:v>
                </c:pt>
                <c:pt idx="23">
                  <c:v>1.9839047619047627</c:v>
                </c:pt>
                <c:pt idx="24">
                  <c:v>4.5991707317073196</c:v>
                </c:pt>
                <c:pt idx="25">
                  <c:v>2.9159898477157369</c:v>
                </c:pt>
                <c:pt idx="26">
                  <c:v>3.1409042553191484</c:v>
                </c:pt>
                <c:pt idx="27">
                  <c:v>3.6338372093023255</c:v>
                </c:pt>
                <c:pt idx="28">
                  <c:v>2.7218292682926819</c:v>
                </c:pt>
                <c:pt idx="29">
                  <c:v>2.2024657534246574</c:v>
                </c:pt>
                <c:pt idx="30">
                  <c:v>1.8412195121951218</c:v>
                </c:pt>
                <c:pt idx="31">
                  <c:v>4.6218518518518525</c:v>
                </c:pt>
                <c:pt idx="32">
                  <c:v>1.7794059405940603</c:v>
                </c:pt>
                <c:pt idx="33">
                  <c:v>5.4468235294117653</c:v>
                </c:pt>
                <c:pt idx="34">
                  <c:v>2.0157142857142851</c:v>
                </c:pt>
                <c:pt idx="35">
                  <c:v>3.443275862068965</c:v>
                </c:pt>
                <c:pt idx="36">
                  <c:v>2.1988888888888893</c:v>
                </c:pt>
                <c:pt idx="37">
                  <c:v>3.5932692307692307</c:v>
                </c:pt>
                <c:pt idx="38">
                  <c:v>2.7525531914893624</c:v>
                </c:pt>
                <c:pt idx="39">
                  <c:v>6.1282608695652181</c:v>
                </c:pt>
                <c:pt idx="40">
                  <c:v>5.4386486486486483</c:v>
                </c:pt>
                <c:pt idx="41">
                  <c:v>2.9466666666666668</c:v>
                </c:pt>
                <c:pt idx="42">
                  <c:v>4.5357142857142856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F5-483C-9F48-71365CC3C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10"/>
        <c:axId val="411307960"/>
        <c:axId val="411308352"/>
      </c:barChart>
      <c:catAx>
        <c:axId val="411307960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Water-Year</a:t>
                </a:r>
              </a:p>
            </c:rich>
          </c:tx>
          <c:layout>
            <c:manualLayout>
              <c:xMode val="edge"/>
              <c:yMode val="edge"/>
              <c:x val="0.44816053511706361"/>
              <c:y val="0.94435351882160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1308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1308352"/>
        <c:scaling>
          <c:orientation val="minMax"/>
          <c:max val="7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Rainfall (inches)</a:t>
                </a:r>
              </a:p>
            </c:rich>
          </c:tx>
          <c:layout>
            <c:manualLayout>
              <c:xMode val="edge"/>
              <c:yMode val="edge"/>
              <c:x val="0.96209587513936856"/>
              <c:y val="0.4124386252045913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1307960"/>
        <c:crosses val="autoZero"/>
        <c:crossBetween val="between"/>
        <c:majorUnit val="0.5"/>
        <c:minorUnit val="0.25"/>
      </c:valAx>
      <c:spPr>
        <a:solidFill>
          <a:schemeClr val="bg1">
            <a:lumMod val="95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Mean Precipitation vs. Elevation - ALERT Gages with 15+</a:t>
            </a:r>
            <a:r>
              <a:rPr lang="en-US" baseline="0"/>
              <a:t> Years of Record as of 9/30/2023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5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C00000"/>
                </a:solidFill>
                <a:prstDash val="solid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17544040355678631"/>
                  <c:y val="0.19762753775832231"/>
                </c:manualLayout>
              </c:layout>
              <c:numFmt formatCode="General" sourceLinked="0"/>
              <c:spPr>
                <a:noFill/>
                <a:ln w="12700">
                  <a:solidFill>
                    <a:schemeClr val="tx1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MEANvsELEV!$B$6:$B$284</c:f>
              <c:numCache>
                <c:formatCode>#,##0</c:formatCode>
                <c:ptCount val="279"/>
                <c:pt idx="0">
                  <c:v>715</c:v>
                </c:pt>
                <c:pt idx="1">
                  <c:v>735</c:v>
                </c:pt>
                <c:pt idx="2">
                  <c:v>755</c:v>
                </c:pt>
                <c:pt idx="3">
                  <c:v>765</c:v>
                </c:pt>
                <c:pt idx="4">
                  <c:v>845</c:v>
                </c:pt>
                <c:pt idx="5">
                  <c:v>850</c:v>
                </c:pt>
                <c:pt idx="6">
                  <c:v>870</c:v>
                </c:pt>
                <c:pt idx="7">
                  <c:v>905</c:v>
                </c:pt>
                <c:pt idx="8">
                  <c:v>920</c:v>
                </c:pt>
                <c:pt idx="9">
                  <c:v>925</c:v>
                </c:pt>
                <c:pt idx="10">
                  <c:v>945</c:v>
                </c:pt>
                <c:pt idx="11">
                  <c:v>950</c:v>
                </c:pt>
                <c:pt idx="12">
                  <c:v>955</c:v>
                </c:pt>
                <c:pt idx="13">
                  <c:v>970</c:v>
                </c:pt>
                <c:pt idx="14">
                  <c:v>995</c:v>
                </c:pt>
                <c:pt idx="15">
                  <c:v>1020</c:v>
                </c:pt>
                <c:pt idx="16">
                  <c:v>1020</c:v>
                </c:pt>
                <c:pt idx="17">
                  <c:v>1025</c:v>
                </c:pt>
                <c:pt idx="18">
                  <c:v>1025</c:v>
                </c:pt>
                <c:pt idx="19">
                  <c:v>1030</c:v>
                </c:pt>
                <c:pt idx="20">
                  <c:v>1030</c:v>
                </c:pt>
                <c:pt idx="21">
                  <c:v>1045</c:v>
                </c:pt>
                <c:pt idx="22">
                  <c:v>1055</c:v>
                </c:pt>
                <c:pt idx="23">
                  <c:v>1055</c:v>
                </c:pt>
                <c:pt idx="24">
                  <c:v>1065</c:v>
                </c:pt>
                <c:pt idx="25">
                  <c:v>1070</c:v>
                </c:pt>
                <c:pt idx="26">
                  <c:v>1075</c:v>
                </c:pt>
                <c:pt idx="27">
                  <c:v>1075</c:v>
                </c:pt>
                <c:pt idx="28">
                  <c:v>1090</c:v>
                </c:pt>
                <c:pt idx="29">
                  <c:v>1090</c:v>
                </c:pt>
                <c:pt idx="30">
                  <c:v>1100</c:v>
                </c:pt>
                <c:pt idx="31">
                  <c:v>1110</c:v>
                </c:pt>
                <c:pt idx="32">
                  <c:v>1115</c:v>
                </c:pt>
                <c:pt idx="33">
                  <c:v>1120</c:v>
                </c:pt>
                <c:pt idx="34">
                  <c:v>1120</c:v>
                </c:pt>
                <c:pt idx="35">
                  <c:v>1120</c:v>
                </c:pt>
                <c:pt idx="36">
                  <c:v>1120</c:v>
                </c:pt>
                <c:pt idx="37">
                  <c:v>1125</c:v>
                </c:pt>
                <c:pt idx="38">
                  <c:v>1125</c:v>
                </c:pt>
                <c:pt idx="39">
                  <c:v>1130</c:v>
                </c:pt>
                <c:pt idx="40">
                  <c:v>1130</c:v>
                </c:pt>
                <c:pt idx="41">
                  <c:v>1140</c:v>
                </c:pt>
                <c:pt idx="42">
                  <c:v>1140</c:v>
                </c:pt>
                <c:pt idx="43">
                  <c:v>1140</c:v>
                </c:pt>
                <c:pt idx="44">
                  <c:v>1150</c:v>
                </c:pt>
                <c:pt idx="45">
                  <c:v>1155</c:v>
                </c:pt>
                <c:pt idx="46">
                  <c:v>1165</c:v>
                </c:pt>
                <c:pt idx="47">
                  <c:v>1165</c:v>
                </c:pt>
                <c:pt idx="48">
                  <c:v>1170</c:v>
                </c:pt>
                <c:pt idx="49">
                  <c:v>1170</c:v>
                </c:pt>
                <c:pt idx="50">
                  <c:v>1170</c:v>
                </c:pt>
                <c:pt idx="51">
                  <c:v>1175</c:v>
                </c:pt>
                <c:pt idx="52">
                  <c:v>1185</c:v>
                </c:pt>
                <c:pt idx="53">
                  <c:v>1185</c:v>
                </c:pt>
                <c:pt idx="54">
                  <c:v>1190</c:v>
                </c:pt>
                <c:pt idx="55">
                  <c:v>1190</c:v>
                </c:pt>
                <c:pt idx="56">
                  <c:v>1195</c:v>
                </c:pt>
                <c:pt idx="57">
                  <c:v>1195</c:v>
                </c:pt>
                <c:pt idx="58">
                  <c:v>1200</c:v>
                </c:pt>
                <c:pt idx="59">
                  <c:v>1200</c:v>
                </c:pt>
                <c:pt idx="60">
                  <c:v>1205</c:v>
                </c:pt>
                <c:pt idx="61">
                  <c:v>1210</c:v>
                </c:pt>
                <c:pt idx="62">
                  <c:v>1210</c:v>
                </c:pt>
                <c:pt idx="63">
                  <c:v>1215</c:v>
                </c:pt>
                <c:pt idx="64">
                  <c:v>1215</c:v>
                </c:pt>
                <c:pt idx="65">
                  <c:v>1215</c:v>
                </c:pt>
                <c:pt idx="66">
                  <c:v>1215</c:v>
                </c:pt>
                <c:pt idx="67">
                  <c:v>1215</c:v>
                </c:pt>
                <c:pt idx="68">
                  <c:v>1215</c:v>
                </c:pt>
                <c:pt idx="69">
                  <c:v>1215</c:v>
                </c:pt>
                <c:pt idx="70">
                  <c:v>1215</c:v>
                </c:pt>
                <c:pt idx="71">
                  <c:v>1220</c:v>
                </c:pt>
                <c:pt idx="72">
                  <c:v>1230</c:v>
                </c:pt>
                <c:pt idx="73">
                  <c:v>1240</c:v>
                </c:pt>
                <c:pt idx="74">
                  <c:v>1240</c:v>
                </c:pt>
                <c:pt idx="75">
                  <c:v>1240</c:v>
                </c:pt>
                <c:pt idx="76">
                  <c:v>1245</c:v>
                </c:pt>
                <c:pt idx="77">
                  <c:v>1245</c:v>
                </c:pt>
                <c:pt idx="78">
                  <c:v>1250</c:v>
                </c:pt>
                <c:pt idx="79">
                  <c:v>1250</c:v>
                </c:pt>
                <c:pt idx="80">
                  <c:v>1250</c:v>
                </c:pt>
                <c:pt idx="81">
                  <c:v>1260</c:v>
                </c:pt>
                <c:pt idx="82">
                  <c:v>1265</c:v>
                </c:pt>
                <c:pt idx="83">
                  <c:v>1270</c:v>
                </c:pt>
                <c:pt idx="84">
                  <c:v>1275</c:v>
                </c:pt>
                <c:pt idx="85">
                  <c:v>1280</c:v>
                </c:pt>
                <c:pt idx="86">
                  <c:v>1280</c:v>
                </c:pt>
                <c:pt idx="87">
                  <c:v>1280</c:v>
                </c:pt>
                <c:pt idx="88">
                  <c:v>1285</c:v>
                </c:pt>
                <c:pt idx="89">
                  <c:v>1285</c:v>
                </c:pt>
                <c:pt idx="90">
                  <c:v>1285</c:v>
                </c:pt>
                <c:pt idx="91">
                  <c:v>1290</c:v>
                </c:pt>
                <c:pt idx="92">
                  <c:v>1300</c:v>
                </c:pt>
                <c:pt idx="93">
                  <c:v>1305</c:v>
                </c:pt>
                <c:pt idx="94">
                  <c:v>1305</c:v>
                </c:pt>
                <c:pt idx="95">
                  <c:v>1310</c:v>
                </c:pt>
                <c:pt idx="96">
                  <c:v>1315</c:v>
                </c:pt>
                <c:pt idx="97">
                  <c:v>1320</c:v>
                </c:pt>
                <c:pt idx="98">
                  <c:v>1325</c:v>
                </c:pt>
                <c:pt idx="99">
                  <c:v>1330</c:v>
                </c:pt>
                <c:pt idx="100">
                  <c:v>1330</c:v>
                </c:pt>
                <c:pt idx="101">
                  <c:v>1330</c:v>
                </c:pt>
                <c:pt idx="102">
                  <c:v>1335</c:v>
                </c:pt>
                <c:pt idx="103">
                  <c:v>1340</c:v>
                </c:pt>
                <c:pt idx="104">
                  <c:v>1345</c:v>
                </c:pt>
                <c:pt idx="105">
                  <c:v>1350</c:v>
                </c:pt>
                <c:pt idx="106">
                  <c:v>1350</c:v>
                </c:pt>
                <c:pt idx="107">
                  <c:v>1355</c:v>
                </c:pt>
                <c:pt idx="108">
                  <c:v>1355</c:v>
                </c:pt>
                <c:pt idx="109">
                  <c:v>1355</c:v>
                </c:pt>
                <c:pt idx="110">
                  <c:v>1360</c:v>
                </c:pt>
                <c:pt idx="111">
                  <c:v>1365</c:v>
                </c:pt>
                <c:pt idx="112">
                  <c:v>1370</c:v>
                </c:pt>
                <c:pt idx="113">
                  <c:v>1375</c:v>
                </c:pt>
                <c:pt idx="114">
                  <c:v>1385</c:v>
                </c:pt>
                <c:pt idx="115">
                  <c:v>1385</c:v>
                </c:pt>
                <c:pt idx="116">
                  <c:v>1390</c:v>
                </c:pt>
                <c:pt idx="117">
                  <c:v>1390</c:v>
                </c:pt>
                <c:pt idx="118">
                  <c:v>1395</c:v>
                </c:pt>
                <c:pt idx="119">
                  <c:v>1400</c:v>
                </c:pt>
                <c:pt idx="120">
                  <c:v>1400</c:v>
                </c:pt>
                <c:pt idx="121">
                  <c:v>1400</c:v>
                </c:pt>
                <c:pt idx="122">
                  <c:v>1405</c:v>
                </c:pt>
                <c:pt idx="123">
                  <c:v>1405</c:v>
                </c:pt>
                <c:pt idx="124">
                  <c:v>1415</c:v>
                </c:pt>
                <c:pt idx="125">
                  <c:v>1415</c:v>
                </c:pt>
                <c:pt idx="126">
                  <c:v>1415</c:v>
                </c:pt>
                <c:pt idx="127">
                  <c:v>1415</c:v>
                </c:pt>
                <c:pt idx="128">
                  <c:v>1430</c:v>
                </c:pt>
                <c:pt idx="129">
                  <c:v>1430</c:v>
                </c:pt>
                <c:pt idx="130">
                  <c:v>1445</c:v>
                </c:pt>
                <c:pt idx="131">
                  <c:v>1450</c:v>
                </c:pt>
                <c:pt idx="132">
                  <c:v>1455</c:v>
                </c:pt>
                <c:pt idx="133">
                  <c:v>1465</c:v>
                </c:pt>
                <c:pt idx="134">
                  <c:v>1470</c:v>
                </c:pt>
                <c:pt idx="135">
                  <c:v>1475</c:v>
                </c:pt>
                <c:pt idx="136">
                  <c:v>1485</c:v>
                </c:pt>
                <c:pt idx="137">
                  <c:v>1485</c:v>
                </c:pt>
                <c:pt idx="138">
                  <c:v>1485</c:v>
                </c:pt>
                <c:pt idx="139">
                  <c:v>1495</c:v>
                </c:pt>
                <c:pt idx="140">
                  <c:v>1540</c:v>
                </c:pt>
                <c:pt idx="141">
                  <c:v>1540</c:v>
                </c:pt>
                <c:pt idx="142">
                  <c:v>1575</c:v>
                </c:pt>
                <c:pt idx="143">
                  <c:v>1575</c:v>
                </c:pt>
                <c:pt idx="144">
                  <c:v>1575</c:v>
                </c:pt>
                <c:pt idx="145">
                  <c:v>1580</c:v>
                </c:pt>
                <c:pt idx="146">
                  <c:v>1580</c:v>
                </c:pt>
                <c:pt idx="147">
                  <c:v>1595</c:v>
                </c:pt>
                <c:pt idx="148">
                  <c:v>1615</c:v>
                </c:pt>
                <c:pt idx="149">
                  <c:v>1620</c:v>
                </c:pt>
                <c:pt idx="150">
                  <c:v>1625</c:v>
                </c:pt>
                <c:pt idx="151">
                  <c:v>1625</c:v>
                </c:pt>
                <c:pt idx="152">
                  <c:v>1635</c:v>
                </c:pt>
                <c:pt idx="153">
                  <c:v>1635</c:v>
                </c:pt>
                <c:pt idx="154">
                  <c:v>1655</c:v>
                </c:pt>
                <c:pt idx="155">
                  <c:v>1660</c:v>
                </c:pt>
                <c:pt idx="156">
                  <c:v>1670</c:v>
                </c:pt>
                <c:pt idx="157">
                  <c:v>1675</c:v>
                </c:pt>
                <c:pt idx="158">
                  <c:v>1690</c:v>
                </c:pt>
                <c:pt idx="159">
                  <c:v>1695</c:v>
                </c:pt>
                <c:pt idx="160">
                  <c:v>1715</c:v>
                </c:pt>
                <c:pt idx="161">
                  <c:v>1720</c:v>
                </c:pt>
                <c:pt idx="162">
                  <c:v>1730</c:v>
                </c:pt>
                <c:pt idx="163">
                  <c:v>1730</c:v>
                </c:pt>
                <c:pt idx="164">
                  <c:v>1740</c:v>
                </c:pt>
                <c:pt idx="165">
                  <c:v>1755</c:v>
                </c:pt>
                <c:pt idx="166">
                  <c:v>1760</c:v>
                </c:pt>
                <c:pt idx="167">
                  <c:v>1810</c:v>
                </c:pt>
                <c:pt idx="168">
                  <c:v>1810</c:v>
                </c:pt>
                <c:pt idx="169">
                  <c:v>1810</c:v>
                </c:pt>
                <c:pt idx="170">
                  <c:v>1810</c:v>
                </c:pt>
                <c:pt idx="171">
                  <c:v>1820</c:v>
                </c:pt>
                <c:pt idx="172">
                  <c:v>1825</c:v>
                </c:pt>
                <c:pt idx="173">
                  <c:v>1840</c:v>
                </c:pt>
                <c:pt idx="174">
                  <c:v>1865</c:v>
                </c:pt>
                <c:pt idx="175">
                  <c:v>1865</c:v>
                </c:pt>
                <c:pt idx="176">
                  <c:v>1865</c:v>
                </c:pt>
                <c:pt idx="177">
                  <c:v>1865</c:v>
                </c:pt>
                <c:pt idx="178">
                  <c:v>1875</c:v>
                </c:pt>
                <c:pt idx="179">
                  <c:v>1875</c:v>
                </c:pt>
                <c:pt idx="180">
                  <c:v>1880</c:v>
                </c:pt>
                <c:pt idx="181">
                  <c:v>1890</c:v>
                </c:pt>
                <c:pt idx="182">
                  <c:v>1890</c:v>
                </c:pt>
                <c:pt idx="183">
                  <c:v>1895</c:v>
                </c:pt>
                <c:pt idx="184">
                  <c:v>1915</c:v>
                </c:pt>
                <c:pt idx="185">
                  <c:v>1945</c:v>
                </c:pt>
                <c:pt idx="186">
                  <c:v>1985</c:v>
                </c:pt>
                <c:pt idx="187">
                  <c:v>2005</c:v>
                </c:pt>
                <c:pt idx="188">
                  <c:v>2010</c:v>
                </c:pt>
                <c:pt idx="189">
                  <c:v>2010</c:v>
                </c:pt>
                <c:pt idx="190">
                  <c:v>2050</c:v>
                </c:pt>
                <c:pt idx="191">
                  <c:v>2055</c:v>
                </c:pt>
                <c:pt idx="192">
                  <c:v>2065</c:v>
                </c:pt>
                <c:pt idx="193">
                  <c:v>2065</c:v>
                </c:pt>
                <c:pt idx="194">
                  <c:v>2085</c:v>
                </c:pt>
                <c:pt idx="195">
                  <c:v>2120</c:v>
                </c:pt>
                <c:pt idx="196">
                  <c:v>2140</c:v>
                </c:pt>
                <c:pt idx="197">
                  <c:v>2145</c:v>
                </c:pt>
                <c:pt idx="198">
                  <c:v>2160</c:v>
                </c:pt>
                <c:pt idx="199">
                  <c:v>2160</c:v>
                </c:pt>
                <c:pt idx="200">
                  <c:v>2170</c:v>
                </c:pt>
                <c:pt idx="201">
                  <c:v>2175</c:v>
                </c:pt>
                <c:pt idx="202">
                  <c:v>2175</c:v>
                </c:pt>
                <c:pt idx="203">
                  <c:v>2175</c:v>
                </c:pt>
                <c:pt idx="204">
                  <c:v>2180</c:v>
                </c:pt>
                <c:pt idx="205">
                  <c:v>2185</c:v>
                </c:pt>
                <c:pt idx="206">
                  <c:v>2185</c:v>
                </c:pt>
                <c:pt idx="207">
                  <c:v>2200</c:v>
                </c:pt>
                <c:pt idx="208">
                  <c:v>2200</c:v>
                </c:pt>
                <c:pt idx="209">
                  <c:v>2205</c:v>
                </c:pt>
                <c:pt idx="210">
                  <c:v>2230</c:v>
                </c:pt>
                <c:pt idx="211">
                  <c:v>2240</c:v>
                </c:pt>
                <c:pt idx="212">
                  <c:v>2250</c:v>
                </c:pt>
                <c:pt idx="213">
                  <c:v>2255</c:v>
                </c:pt>
                <c:pt idx="214">
                  <c:v>2265</c:v>
                </c:pt>
                <c:pt idx="215">
                  <c:v>2265</c:v>
                </c:pt>
                <c:pt idx="216">
                  <c:v>2275</c:v>
                </c:pt>
                <c:pt idx="217">
                  <c:v>2285</c:v>
                </c:pt>
                <c:pt idx="218">
                  <c:v>2290</c:v>
                </c:pt>
                <c:pt idx="219">
                  <c:v>2305</c:v>
                </c:pt>
                <c:pt idx="220">
                  <c:v>2305</c:v>
                </c:pt>
                <c:pt idx="221">
                  <c:v>2320</c:v>
                </c:pt>
                <c:pt idx="222">
                  <c:v>2345</c:v>
                </c:pt>
                <c:pt idx="223">
                  <c:v>2355</c:v>
                </c:pt>
                <c:pt idx="224">
                  <c:v>2380</c:v>
                </c:pt>
                <c:pt idx="225">
                  <c:v>2385</c:v>
                </c:pt>
                <c:pt idx="226">
                  <c:v>2400</c:v>
                </c:pt>
                <c:pt idx="227">
                  <c:v>2415</c:v>
                </c:pt>
                <c:pt idx="228">
                  <c:v>2420</c:v>
                </c:pt>
                <c:pt idx="229">
                  <c:v>2425</c:v>
                </c:pt>
                <c:pt idx="230">
                  <c:v>2450</c:v>
                </c:pt>
                <c:pt idx="231">
                  <c:v>2465</c:v>
                </c:pt>
                <c:pt idx="232">
                  <c:v>2465</c:v>
                </c:pt>
                <c:pt idx="233">
                  <c:v>2490</c:v>
                </c:pt>
                <c:pt idx="234">
                  <c:v>2510</c:v>
                </c:pt>
                <c:pt idx="235">
                  <c:v>2515</c:v>
                </c:pt>
                <c:pt idx="236">
                  <c:v>2520</c:v>
                </c:pt>
                <c:pt idx="237">
                  <c:v>2525</c:v>
                </c:pt>
                <c:pt idx="238">
                  <c:v>2555</c:v>
                </c:pt>
                <c:pt idx="239">
                  <c:v>2560</c:v>
                </c:pt>
                <c:pt idx="240">
                  <c:v>2580</c:v>
                </c:pt>
                <c:pt idx="241">
                  <c:v>2580</c:v>
                </c:pt>
                <c:pt idx="242">
                  <c:v>2595</c:v>
                </c:pt>
                <c:pt idx="243">
                  <c:v>2605</c:v>
                </c:pt>
                <c:pt idx="244">
                  <c:v>2640</c:v>
                </c:pt>
                <c:pt idx="245">
                  <c:v>2655</c:v>
                </c:pt>
                <c:pt idx="246">
                  <c:v>2675</c:v>
                </c:pt>
                <c:pt idx="247">
                  <c:v>2700</c:v>
                </c:pt>
                <c:pt idx="248">
                  <c:v>2740</c:v>
                </c:pt>
                <c:pt idx="249">
                  <c:v>2765</c:v>
                </c:pt>
                <c:pt idx="250">
                  <c:v>2840</c:v>
                </c:pt>
                <c:pt idx="251">
                  <c:v>2845</c:v>
                </c:pt>
                <c:pt idx="252">
                  <c:v>2880</c:v>
                </c:pt>
                <c:pt idx="253">
                  <c:v>2980</c:v>
                </c:pt>
                <c:pt idx="254">
                  <c:v>2985</c:v>
                </c:pt>
                <c:pt idx="255">
                  <c:v>3045</c:v>
                </c:pt>
                <c:pt idx="256">
                  <c:v>3050</c:v>
                </c:pt>
                <c:pt idx="257">
                  <c:v>3275</c:v>
                </c:pt>
                <c:pt idx="258">
                  <c:v>3295</c:v>
                </c:pt>
                <c:pt idx="259">
                  <c:v>3410</c:v>
                </c:pt>
                <c:pt idx="260">
                  <c:v>3480</c:v>
                </c:pt>
                <c:pt idx="261">
                  <c:v>3505</c:v>
                </c:pt>
                <c:pt idx="262">
                  <c:v>3770</c:v>
                </c:pt>
                <c:pt idx="263">
                  <c:v>3790</c:v>
                </c:pt>
                <c:pt idx="264">
                  <c:v>3815</c:v>
                </c:pt>
                <c:pt idx="265">
                  <c:v>3830</c:v>
                </c:pt>
                <c:pt idx="266">
                  <c:v>4445</c:v>
                </c:pt>
                <c:pt idx="267">
                  <c:v>4490</c:v>
                </c:pt>
                <c:pt idx="268">
                  <c:v>4515</c:v>
                </c:pt>
                <c:pt idx="269">
                  <c:v>4570</c:v>
                </c:pt>
                <c:pt idx="270">
                  <c:v>4635</c:v>
                </c:pt>
                <c:pt idx="271">
                  <c:v>4775</c:v>
                </c:pt>
                <c:pt idx="272">
                  <c:v>5045</c:v>
                </c:pt>
                <c:pt idx="273">
                  <c:v>5110</c:v>
                </c:pt>
                <c:pt idx="274">
                  <c:v>5630</c:v>
                </c:pt>
                <c:pt idx="275">
                  <c:v>6710</c:v>
                </c:pt>
                <c:pt idx="276">
                  <c:v>7140</c:v>
                </c:pt>
                <c:pt idx="277">
                  <c:v>7625</c:v>
                </c:pt>
                <c:pt idx="278">
                  <c:v>7975</c:v>
                </c:pt>
              </c:numCache>
            </c:numRef>
          </c:xVal>
          <c:yVal>
            <c:numRef>
              <c:f>MEANvsELEV!$C$6:$C$284</c:f>
              <c:numCache>
                <c:formatCode>0.00</c:formatCode>
                <c:ptCount val="279"/>
                <c:pt idx="0">
                  <c:v>4.7952173913043472</c:v>
                </c:pt>
                <c:pt idx="1">
                  <c:v>4.8053571428571429</c:v>
                </c:pt>
                <c:pt idx="2">
                  <c:v>5.477777777777777</c:v>
                </c:pt>
                <c:pt idx="3">
                  <c:v>4.9742857142857151</c:v>
                </c:pt>
                <c:pt idx="4">
                  <c:v>5.1203125000000016</c:v>
                </c:pt>
                <c:pt idx="5">
                  <c:v>5.620000000000001</c:v>
                </c:pt>
                <c:pt idx="6">
                  <c:v>5.3450000000000006</c:v>
                </c:pt>
                <c:pt idx="7">
                  <c:v>5.7133333333333338</c:v>
                </c:pt>
                <c:pt idx="8">
                  <c:v>5.4645161290322593</c:v>
                </c:pt>
                <c:pt idx="9">
                  <c:v>5.4514285714285711</c:v>
                </c:pt>
                <c:pt idx="10">
                  <c:v>6.6020000000000012</c:v>
                </c:pt>
                <c:pt idx="11">
                  <c:v>5.3203846153846168</c:v>
                </c:pt>
                <c:pt idx="12">
                  <c:v>6.6428124999999998</c:v>
                </c:pt>
                <c:pt idx="13">
                  <c:v>6.5809090909090919</c:v>
                </c:pt>
                <c:pt idx="14">
                  <c:v>5.647916666666668</c:v>
                </c:pt>
                <c:pt idx="15">
                  <c:v>5.6295652173913036</c:v>
                </c:pt>
                <c:pt idx="16">
                  <c:v>6.2093749999999996</c:v>
                </c:pt>
                <c:pt idx="17">
                  <c:v>5.9720000000000004</c:v>
                </c:pt>
                <c:pt idx="18">
                  <c:v>6.1633333333333322</c:v>
                </c:pt>
                <c:pt idx="19">
                  <c:v>5.9728571428571433</c:v>
                </c:pt>
                <c:pt idx="20">
                  <c:v>6.8159999999999981</c:v>
                </c:pt>
                <c:pt idx="21">
                  <c:v>6.7702380952380929</c:v>
                </c:pt>
                <c:pt idx="22">
                  <c:v>5.4740625000000014</c:v>
                </c:pt>
                <c:pt idx="23">
                  <c:v>6.8362962962962959</c:v>
                </c:pt>
                <c:pt idx="24">
                  <c:v>5.9712499999999995</c:v>
                </c:pt>
                <c:pt idx="25">
                  <c:v>6.2584615384615381</c:v>
                </c:pt>
                <c:pt idx="26">
                  <c:v>5.4671428571428562</c:v>
                </c:pt>
                <c:pt idx="27">
                  <c:v>6.0254054054054071</c:v>
                </c:pt>
                <c:pt idx="28">
                  <c:v>6.0561904761904772</c:v>
                </c:pt>
                <c:pt idx="29">
                  <c:v>6.2589655172413812</c:v>
                </c:pt>
                <c:pt idx="30">
                  <c:v>6.5662499999999993</c:v>
                </c:pt>
                <c:pt idx="31">
                  <c:v>7.2084375000000014</c:v>
                </c:pt>
                <c:pt idx="32">
                  <c:v>5.9553571428571406</c:v>
                </c:pt>
                <c:pt idx="33">
                  <c:v>5.9104999999999999</c:v>
                </c:pt>
                <c:pt idx="34">
                  <c:v>6.0945454545454529</c:v>
                </c:pt>
                <c:pt idx="35">
                  <c:v>6.1339285714285712</c:v>
                </c:pt>
                <c:pt idx="36">
                  <c:v>6.709677419354839</c:v>
                </c:pt>
                <c:pt idx="37">
                  <c:v>5.5096153846153859</c:v>
                </c:pt>
                <c:pt idx="38">
                  <c:v>6.4020000000000001</c:v>
                </c:pt>
                <c:pt idx="39">
                  <c:v>5.662962962962963</c:v>
                </c:pt>
                <c:pt idx="40">
                  <c:v>6.416363636363636</c:v>
                </c:pt>
                <c:pt idx="41">
                  <c:v>6.27</c:v>
                </c:pt>
                <c:pt idx="42">
                  <c:v>6.8388235294117639</c:v>
                </c:pt>
                <c:pt idx="43">
                  <c:v>7.1696666666666662</c:v>
                </c:pt>
                <c:pt idx="44">
                  <c:v>6.4007692307692317</c:v>
                </c:pt>
                <c:pt idx="45">
                  <c:v>7.379999999999999</c:v>
                </c:pt>
                <c:pt idx="46">
                  <c:v>6.2786842105263165</c:v>
                </c:pt>
                <c:pt idx="47">
                  <c:v>7.6693548387096753</c:v>
                </c:pt>
                <c:pt idx="48">
                  <c:v>5.5924137931034483</c:v>
                </c:pt>
                <c:pt idx="49">
                  <c:v>6.9088888888888897</c:v>
                </c:pt>
                <c:pt idx="50">
                  <c:v>7.1174074074074065</c:v>
                </c:pt>
                <c:pt idx="51">
                  <c:v>7.2904761904761903</c:v>
                </c:pt>
                <c:pt idx="52">
                  <c:v>4.9246875000000001</c:v>
                </c:pt>
                <c:pt idx="53">
                  <c:v>6.4867857142857144</c:v>
                </c:pt>
                <c:pt idx="54">
                  <c:v>6.4220689655172416</c:v>
                </c:pt>
                <c:pt idx="55">
                  <c:v>6.6474193548387088</c:v>
                </c:pt>
                <c:pt idx="56">
                  <c:v>7.14</c:v>
                </c:pt>
                <c:pt idx="57">
                  <c:v>7.2188235294117664</c:v>
                </c:pt>
                <c:pt idx="58">
                  <c:v>5.9452380952380945</c:v>
                </c:pt>
                <c:pt idx="59">
                  <c:v>6.8512903225806445</c:v>
                </c:pt>
                <c:pt idx="60">
                  <c:v>6.3034210526315793</c:v>
                </c:pt>
                <c:pt idx="61">
                  <c:v>6.503333333333333</c:v>
                </c:pt>
                <c:pt idx="62">
                  <c:v>7.1731034482758611</c:v>
                </c:pt>
                <c:pt idx="63">
                  <c:v>6.4164705882352937</c:v>
                </c:pt>
                <c:pt idx="64">
                  <c:v>6.43</c:v>
                </c:pt>
                <c:pt idx="65">
                  <c:v>6.5781818181818181</c:v>
                </c:pt>
                <c:pt idx="66">
                  <c:v>6.7266666666666657</c:v>
                </c:pt>
                <c:pt idx="67">
                  <c:v>6.7769230769230768</c:v>
                </c:pt>
                <c:pt idx="68">
                  <c:v>6.8351515151515141</c:v>
                </c:pt>
                <c:pt idx="69">
                  <c:v>7.1023333333333341</c:v>
                </c:pt>
                <c:pt idx="70">
                  <c:v>7.2789999999999999</c:v>
                </c:pt>
                <c:pt idx="71">
                  <c:v>6.5687499999999996</c:v>
                </c:pt>
                <c:pt idx="72">
                  <c:v>6.7748000000000017</c:v>
                </c:pt>
                <c:pt idx="73">
                  <c:v>6.3062499999999995</c:v>
                </c:pt>
                <c:pt idx="74">
                  <c:v>6.343809523809524</c:v>
                </c:pt>
                <c:pt idx="75">
                  <c:v>6.7335714285714277</c:v>
                </c:pt>
                <c:pt idx="76">
                  <c:v>6.1492307692307691</c:v>
                </c:pt>
                <c:pt idx="77">
                  <c:v>6.2703846153846134</c:v>
                </c:pt>
                <c:pt idx="78">
                  <c:v>6.6582142857142861</c:v>
                </c:pt>
                <c:pt idx="79">
                  <c:v>6.7240909090909078</c:v>
                </c:pt>
                <c:pt idx="80">
                  <c:v>7.1232258064516136</c:v>
                </c:pt>
                <c:pt idx="81">
                  <c:v>5.7408333333333337</c:v>
                </c:pt>
                <c:pt idx="82">
                  <c:v>6.37153846153846</c:v>
                </c:pt>
                <c:pt idx="83">
                  <c:v>6.4518749999999994</c:v>
                </c:pt>
                <c:pt idx="84">
                  <c:v>7.0250000000000004</c:v>
                </c:pt>
                <c:pt idx="85">
                  <c:v>6.1258064516129034</c:v>
                </c:pt>
                <c:pt idx="86">
                  <c:v>6.5142307692307693</c:v>
                </c:pt>
                <c:pt idx="87">
                  <c:v>7.7696551724137937</c:v>
                </c:pt>
                <c:pt idx="88">
                  <c:v>6.4906896551724147</c:v>
                </c:pt>
                <c:pt idx="89">
                  <c:v>7.7467647058823523</c:v>
                </c:pt>
                <c:pt idx="90">
                  <c:v>8.1425000000000001</c:v>
                </c:pt>
                <c:pt idx="91">
                  <c:v>7.7037500000000003</c:v>
                </c:pt>
                <c:pt idx="92">
                  <c:v>7.2219354838709675</c:v>
                </c:pt>
                <c:pt idx="93">
                  <c:v>5.7846153846153845</c:v>
                </c:pt>
                <c:pt idx="94">
                  <c:v>6.4848387096774207</c:v>
                </c:pt>
                <c:pt idx="95">
                  <c:v>5.6307142857142845</c:v>
                </c:pt>
                <c:pt idx="96">
                  <c:v>6.6182857142857134</c:v>
                </c:pt>
                <c:pt idx="97">
                  <c:v>6.4539999999999988</c:v>
                </c:pt>
                <c:pt idx="98">
                  <c:v>7.373333333333334</c:v>
                </c:pt>
                <c:pt idx="99">
                  <c:v>6.2024137931034486</c:v>
                </c:pt>
                <c:pt idx="100">
                  <c:v>6.6844999999999999</c:v>
                </c:pt>
                <c:pt idx="101">
                  <c:v>7.7529166666666676</c:v>
                </c:pt>
                <c:pt idx="102">
                  <c:v>7.2666666666666666</c:v>
                </c:pt>
                <c:pt idx="103">
                  <c:v>5.7076470588235297</c:v>
                </c:pt>
                <c:pt idx="104">
                  <c:v>8.4623529411764693</c:v>
                </c:pt>
                <c:pt idx="105">
                  <c:v>6.9545833333333329</c:v>
                </c:pt>
                <c:pt idx="106">
                  <c:v>7.1449999999999996</c:v>
                </c:pt>
                <c:pt idx="107">
                  <c:v>5.4210714285714285</c:v>
                </c:pt>
                <c:pt idx="108">
                  <c:v>5.8264864864864858</c:v>
                </c:pt>
                <c:pt idx="109">
                  <c:v>6.7542916666666661</c:v>
                </c:pt>
                <c:pt idx="110">
                  <c:v>6.6505555555555569</c:v>
                </c:pt>
                <c:pt idx="111">
                  <c:v>7.2328125000000014</c:v>
                </c:pt>
                <c:pt idx="112">
                  <c:v>7.3337500000000011</c:v>
                </c:pt>
                <c:pt idx="113">
                  <c:v>7.0455000000000014</c:v>
                </c:pt>
                <c:pt idx="114">
                  <c:v>6.9322222222222232</c:v>
                </c:pt>
                <c:pt idx="115">
                  <c:v>7.0523999999999987</c:v>
                </c:pt>
                <c:pt idx="116">
                  <c:v>6.7528571428571444</c:v>
                </c:pt>
                <c:pt idx="117">
                  <c:v>6.956500000000001</c:v>
                </c:pt>
                <c:pt idx="118">
                  <c:v>7.6364285714285716</c:v>
                </c:pt>
                <c:pt idx="119">
                  <c:v>5.5694736842105259</c:v>
                </c:pt>
                <c:pt idx="120">
                  <c:v>6.1641176470588235</c:v>
                </c:pt>
                <c:pt idx="121">
                  <c:v>7.3808108108108135</c:v>
                </c:pt>
                <c:pt idx="122">
                  <c:v>6.9867857142857153</c:v>
                </c:pt>
                <c:pt idx="123">
                  <c:v>7.5012820512820531</c:v>
                </c:pt>
                <c:pt idx="124">
                  <c:v>4.80448275862069</c:v>
                </c:pt>
                <c:pt idx="125">
                  <c:v>6.8451724137931027</c:v>
                </c:pt>
                <c:pt idx="126">
                  <c:v>6.8816666666666668</c:v>
                </c:pt>
                <c:pt idx="127">
                  <c:v>7.3647222222222224</c:v>
                </c:pt>
                <c:pt idx="128">
                  <c:v>7.45897435897436</c:v>
                </c:pt>
                <c:pt idx="129">
                  <c:v>7.4981481481481476</c:v>
                </c:pt>
                <c:pt idx="130">
                  <c:v>7.5572413793103435</c:v>
                </c:pt>
                <c:pt idx="131">
                  <c:v>6.6513793103448284</c:v>
                </c:pt>
                <c:pt idx="132">
                  <c:v>7.4745000000000008</c:v>
                </c:pt>
                <c:pt idx="133">
                  <c:v>7.5308333333333346</c:v>
                </c:pt>
                <c:pt idx="134">
                  <c:v>7.1985714285714293</c:v>
                </c:pt>
                <c:pt idx="135">
                  <c:v>8.2944999999999993</c:v>
                </c:pt>
                <c:pt idx="136">
                  <c:v>7.4034285714285719</c:v>
                </c:pt>
                <c:pt idx="137">
                  <c:v>7.5099999999999989</c:v>
                </c:pt>
                <c:pt idx="138">
                  <c:v>8.2293548387096784</c:v>
                </c:pt>
                <c:pt idx="139">
                  <c:v>7.9660714285714294</c:v>
                </c:pt>
                <c:pt idx="140">
                  <c:v>7.4473684210526319</c:v>
                </c:pt>
                <c:pt idx="141">
                  <c:v>10.250454545454547</c:v>
                </c:pt>
                <c:pt idx="142">
                  <c:v>5.2314705882352941</c:v>
                </c:pt>
                <c:pt idx="143">
                  <c:v>5.714411764705881</c:v>
                </c:pt>
                <c:pt idx="144">
                  <c:v>8.1219444444444449</c:v>
                </c:pt>
                <c:pt idx="145">
                  <c:v>7.2995652173913053</c:v>
                </c:pt>
                <c:pt idx="146">
                  <c:v>7.8527777777777779</c:v>
                </c:pt>
                <c:pt idx="147">
                  <c:v>7.0926470588235286</c:v>
                </c:pt>
                <c:pt idx="148">
                  <c:v>5.9396428571428581</c:v>
                </c:pt>
                <c:pt idx="149">
                  <c:v>7.7261290322580667</c:v>
                </c:pt>
                <c:pt idx="150">
                  <c:v>7.3840000000000012</c:v>
                </c:pt>
                <c:pt idx="151">
                  <c:v>7.4684375000000003</c:v>
                </c:pt>
                <c:pt idx="152">
                  <c:v>7.7849999999999993</c:v>
                </c:pt>
                <c:pt idx="153">
                  <c:v>9.2388888888888889</c:v>
                </c:pt>
                <c:pt idx="154">
                  <c:v>9.6115625000000016</c:v>
                </c:pt>
                <c:pt idx="155">
                  <c:v>7.5733333333333324</c:v>
                </c:pt>
                <c:pt idx="156">
                  <c:v>6.4111764705882335</c:v>
                </c:pt>
                <c:pt idx="157">
                  <c:v>9.1492857142857158</c:v>
                </c:pt>
                <c:pt idx="158">
                  <c:v>6.0661538461538447</c:v>
                </c:pt>
                <c:pt idx="159">
                  <c:v>9.0366666666666653</c:v>
                </c:pt>
                <c:pt idx="160">
                  <c:v>7.4587179487179451</c:v>
                </c:pt>
                <c:pt idx="161">
                  <c:v>7.6352941176470592</c:v>
                </c:pt>
                <c:pt idx="162">
                  <c:v>5.8521052631578954</c:v>
                </c:pt>
                <c:pt idx="163">
                  <c:v>7.120645161290323</c:v>
                </c:pt>
                <c:pt idx="164">
                  <c:v>8.5155172413793121</c:v>
                </c:pt>
                <c:pt idx="165">
                  <c:v>8.4228571428571435</c:v>
                </c:pt>
                <c:pt idx="166">
                  <c:v>8.7733333333333334</c:v>
                </c:pt>
                <c:pt idx="167">
                  <c:v>7.342500000000002</c:v>
                </c:pt>
                <c:pt idx="168">
                  <c:v>8.0131034482758636</c:v>
                </c:pt>
                <c:pt idx="169">
                  <c:v>8.348108108108109</c:v>
                </c:pt>
                <c:pt idx="170">
                  <c:v>9.3049999999999979</c:v>
                </c:pt>
                <c:pt idx="171">
                  <c:v>8.2708333333333339</c:v>
                </c:pt>
                <c:pt idx="172">
                  <c:v>12</c:v>
                </c:pt>
                <c:pt idx="173">
                  <c:v>9.2705128205128187</c:v>
                </c:pt>
                <c:pt idx="174">
                  <c:v>6.4537500000000003</c:v>
                </c:pt>
                <c:pt idx="175">
                  <c:v>7.3068421052631587</c:v>
                </c:pt>
                <c:pt idx="176">
                  <c:v>8.6662499999999998</c:v>
                </c:pt>
                <c:pt idx="177">
                  <c:v>9.1093749999999982</c:v>
                </c:pt>
                <c:pt idx="178">
                  <c:v>7.2417391304347829</c:v>
                </c:pt>
                <c:pt idx="179">
                  <c:v>8.6292857142857127</c:v>
                </c:pt>
                <c:pt idx="180">
                  <c:v>8.5508333333333351</c:v>
                </c:pt>
                <c:pt idx="181">
                  <c:v>8.6254166666666681</c:v>
                </c:pt>
                <c:pt idx="182">
                  <c:v>8.8764864864864883</c:v>
                </c:pt>
                <c:pt idx="183">
                  <c:v>9.7392000000000003</c:v>
                </c:pt>
                <c:pt idx="184">
                  <c:v>9.2725000000000009</c:v>
                </c:pt>
                <c:pt idx="185">
                  <c:v>9.75102564102564</c:v>
                </c:pt>
                <c:pt idx="186">
                  <c:v>8.5190000000000001</c:v>
                </c:pt>
                <c:pt idx="187">
                  <c:v>6.5557894736842091</c:v>
                </c:pt>
                <c:pt idx="188">
                  <c:v>9.3127586206896549</c:v>
                </c:pt>
                <c:pt idx="189">
                  <c:v>11.022941176470587</c:v>
                </c:pt>
                <c:pt idx="190">
                  <c:v>8.9981481481481485</c:v>
                </c:pt>
                <c:pt idx="191">
                  <c:v>10.184666666666669</c:v>
                </c:pt>
                <c:pt idx="192">
                  <c:v>8.3721428571428582</c:v>
                </c:pt>
                <c:pt idx="193">
                  <c:v>12.736818181818183</c:v>
                </c:pt>
                <c:pt idx="194">
                  <c:v>11.338000000000001</c:v>
                </c:pt>
                <c:pt idx="195">
                  <c:v>10.766129032258064</c:v>
                </c:pt>
                <c:pt idx="196">
                  <c:v>8.3093939393939422</c:v>
                </c:pt>
                <c:pt idx="197">
                  <c:v>8.3084000000000007</c:v>
                </c:pt>
                <c:pt idx="198">
                  <c:v>8.3507692307692274</c:v>
                </c:pt>
                <c:pt idx="199">
                  <c:v>9.2305128205128195</c:v>
                </c:pt>
                <c:pt idx="200">
                  <c:v>7.1238095238095234</c:v>
                </c:pt>
                <c:pt idx="201">
                  <c:v>7.9408108108108113</c:v>
                </c:pt>
                <c:pt idx="202">
                  <c:v>8.2954285714285714</c:v>
                </c:pt>
                <c:pt idx="203">
                  <c:v>8.6557142857142875</c:v>
                </c:pt>
                <c:pt idx="204">
                  <c:v>7.3605</c:v>
                </c:pt>
                <c:pt idx="205">
                  <c:v>10.068750000000001</c:v>
                </c:pt>
                <c:pt idx="206">
                  <c:v>11.174166666666668</c:v>
                </c:pt>
                <c:pt idx="207">
                  <c:v>10.122727272727273</c:v>
                </c:pt>
                <c:pt idx="208">
                  <c:v>11.086666666666668</c:v>
                </c:pt>
                <c:pt idx="209">
                  <c:v>7.0871052631578966</c:v>
                </c:pt>
                <c:pt idx="210">
                  <c:v>9.6013043478260869</c:v>
                </c:pt>
                <c:pt idx="211">
                  <c:v>8.2596296296296288</c:v>
                </c:pt>
                <c:pt idx="212">
                  <c:v>8.9992857142857137</c:v>
                </c:pt>
                <c:pt idx="213">
                  <c:v>8.9441935483870978</c:v>
                </c:pt>
                <c:pt idx="214">
                  <c:v>8.3515789473684201</c:v>
                </c:pt>
                <c:pt idx="215">
                  <c:v>8.9178571428571427</c:v>
                </c:pt>
                <c:pt idx="216">
                  <c:v>8.0299999999999994</c:v>
                </c:pt>
                <c:pt idx="217">
                  <c:v>11.118846153846155</c:v>
                </c:pt>
                <c:pt idx="218">
                  <c:v>7.7026315789473685</c:v>
                </c:pt>
                <c:pt idx="219">
                  <c:v>9.2196428571428548</c:v>
                </c:pt>
                <c:pt idx="220">
                  <c:v>10.727916666666665</c:v>
                </c:pt>
                <c:pt idx="221">
                  <c:v>8.3886486486486511</c:v>
                </c:pt>
                <c:pt idx="222">
                  <c:v>8.6069230769230796</c:v>
                </c:pt>
                <c:pt idx="223">
                  <c:v>7.1844736842105243</c:v>
                </c:pt>
                <c:pt idx="224">
                  <c:v>9.1639285714285723</c:v>
                </c:pt>
                <c:pt idx="225">
                  <c:v>12.942702702702702</c:v>
                </c:pt>
                <c:pt idx="226">
                  <c:v>11.8955</c:v>
                </c:pt>
                <c:pt idx="227">
                  <c:v>10.176315789473682</c:v>
                </c:pt>
                <c:pt idx="228">
                  <c:v>7.6978947368421062</c:v>
                </c:pt>
                <c:pt idx="229">
                  <c:v>7.8578947368421055</c:v>
                </c:pt>
                <c:pt idx="230">
                  <c:v>9.2830769230769228</c:v>
                </c:pt>
                <c:pt idx="231">
                  <c:v>8.3238095238095244</c:v>
                </c:pt>
                <c:pt idx="232">
                  <c:v>9.3914285714285715</c:v>
                </c:pt>
                <c:pt idx="233">
                  <c:v>12.09</c:v>
                </c:pt>
                <c:pt idx="234">
                  <c:v>7.5775675675675673</c:v>
                </c:pt>
                <c:pt idx="235">
                  <c:v>11.047500000000003</c:v>
                </c:pt>
                <c:pt idx="236">
                  <c:v>10.102</c:v>
                </c:pt>
                <c:pt idx="237">
                  <c:v>9.4388888888888882</c:v>
                </c:pt>
                <c:pt idx="238">
                  <c:v>9.1011764705882339</c:v>
                </c:pt>
                <c:pt idx="239">
                  <c:v>10.84809523809524</c:v>
                </c:pt>
                <c:pt idx="240">
                  <c:v>8.3794736842105273</c:v>
                </c:pt>
                <c:pt idx="241">
                  <c:v>9.2788888888888881</c:v>
                </c:pt>
                <c:pt idx="242">
                  <c:v>9.7462962962962951</c:v>
                </c:pt>
                <c:pt idx="243">
                  <c:v>10.023103448275863</c:v>
                </c:pt>
                <c:pt idx="244">
                  <c:v>8.7853571428571406</c:v>
                </c:pt>
                <c:pt idx="245">
                  <c:v>12.509729729729731</c:v>
                </c:pt>
                <c:pt idx="246">
                  <c:v>9.4049999999999994</c:v>
                </c:pt>
                <c:pt idx="247">
                  <c:v>11.849687500000002</c:v>
                </c:pt>
                <c:pt idx="248">
                  <c:v>10.315384615384616</c:v>
                </c:pt>
                <c:pt idx="249">
                  <c:v>7.1655555555555566</c:v>
                </c:pt>
                <c:pt idx="250">
                  <c:v>9.317499999999999</c:v>
                </c:pt>
                <c:pt idx="251">
                  <c:v>10.427407407407406</c:v>
                </c:pt>
                <c:pt idx="252">
                  <c:v>10.460999999999999</c:v>
                </c:pt>
                <c:pt idx="253">
                  <c:v>11.530294117647061</c:v>
                </c:pt>
                <c:pt idx="254">
                  <c:v>12.571052631578949</c:v>
                </c:pt>
                <c:pt idx="255">
                  <c:v>10.999523809523811</c:v>
                </c:pt>
                <c:pt idx="256">
                  <c:v>10.054074074074078</c:v>
                </c:pt>
                <c:pt idx="257">
                  <c:v>11.205</c:v>
                </c:pt>
                <c:pt idx="258">
                  <c:v>10.903684210526313</c:v>
                </c:pt>
                <c:pt idx="259">
                  <c:v>13.535526315789472</c:v>
                </c:pt>
                <c:pt idx="260">
                  <c:v>12.010357142857144</c:v>
                </c:pt>
                <c:pt idx="261">
                  <c:v>15.730500000000001</c:v>
                </c:pt>
                <c:pt idx="262">
                  <c:v>14.308124999999999</c:v>
                </c:pt>
                <c:pt idx="263">
                  <c:v>16.043529411764705</c:v>
                </c:pt>
                <c:pt idx="264">
                  <c:v>12.479189189189189</c:v>
                </c:pt>
                <c:pt idx="265">
                  <c:v>12.342820512820516</c:v>
                </c:pt>
                <c:pt idx="266">
                  <c:v>15.092666666666668</c:v>
                </c:pt>
                <c:pt idx="267">
                  <c:v>13.360333333333331</c:v>
                </c:pt>
                <c:pt idx="268">
                  <c:v>12.625789473684209</c:v>
                </c:pt>
                <c:pt idx="269">
                  <c:v>17.300625</c:v>
                </c:pt>
                <c:pt idx="270">
                  <c:v>16.517878787878789</c:v>
                </c:pt>
                <c:pt idx="271">
                  <c:v>11.942499999999999</c:v>
                </c:pt>
                <c:pt idx="272">
                  <c:v>14.50820512820513</c:v>
                </c:pt>
                <c:pt idx="273">
                  <c:v>14.85736842105263</c:v>
                </c:pt>
                <c:pt idx="274">
                  <c:v>17.677500000000006</c:v>
                </c:pt>
                <c:pt idx="275">
                  <c:v>18.861290322580647</c:v>
                </c:pt>
                <c:pt idx="276">
                  <c:v>17.457741935483874</c:v>
                </c:pt>
                <c:pt idx="277">
                  <c:v>23.720714285714287</c:v>
                </c:pt>
                <c:pt idx="278">
                  <c:v>24.670000000000009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748-4AB4-A1A0-D817B759E2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4251632"/>
        <c:axId val="1391762560"/>
      </c:scatterChart>
      <c:valAx>
        <c:axId val="904251632"/>
        <c:scaling>
          <c:orientation val="minMax"/>
          <c:max val="8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Gage Elevation (feet NAVD)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1762560"/>
        <c:crosses val="autoZero"/>
        <c:crossBetween val="midCat"/>
        <c:majorUnit val="500"/>
      </c:valAx>
      <c:valAx>
        <c:axId val="1391762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Annual Mean Precipitation (inches)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42516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15 Min. Maximums vs. Elevation, Stations with &gt;10 Years of Record</a:t>
            </a:r>
          </a:p>
        </c:rich>
      </c:tx>
      <c:layout>
        <c:manualLayout>
          <c:xMode val="edge"/>
          <c:yMode val="edge"/>
          <c:x val="0.21516164994425863"/>
          <c:y val="1.96399345335515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497212931995481E-2"/>
          <c:y val="0.12111292962356793"/>
          <c:w val="0.89074693422520002"/>
          <c:h val="0.7725040916530434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80206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Max_Periods!$D$4:$D$301</c:f>
              <c:numCache>
                <c:formatCode>0.00</c:formatCode>
                <c:ptCount val="298"/>
                <c:pt idx="0">
                  <c:v>1.3</c:v>
                </c:pt>
                <c:pt idx="1">
                  <c:v>1.1000000000000001</c:v>
                </c:pt>
                <c:pt idx="2">
                  <c:v>1.02</c:v>
                </c:pt>
                <c:pt idx="3">
                  <c:v>1.1399999999999999</c:v>
                </c:pt>
                <c:pt idx="4">
                  <c:v>1.61</c:v>
                </c:pt>
                <c:pt idx="5">
                  <c:v>1.46</c:v>
                </c:pt>
                <c:pt idx="6">
                  <c:v>1.06</c:v>
                </c:pt>
                <c:pt idx="7">
                  <c:v>1.26</c:v>
                </c:pt>
                <c:pt idx="8">
                  <c:v>1.18</c:v>
                </c:pt>
                <c:pt idx="9">
                  <c:v>0.98</c:v>
                </c:pt>
                <c:pt idx="10">
                  <c:v>1.34</c:v>
                </c:pt>
                <c:pt idx="11">
                  <c:v>1.38</c:v>
                </c:pt>
                <c:pt idx="12">
                  <c:v>1.54</c:v>
                </c:pt>
                <c:pt idx="13">
                  <c:v>0.98</c:v>
                </c:pt>
                <c:pt idx="14">
                  <c:v>1.18</c:v>
                </c:pt>
                <c:pt idx="15">
                  <c:v>1.18</c:v>
                </c:pt>
                <c:pt idx="16">
                  <c:v>1.54</c:v>
                </c:pt>
                <c:pt idx="17">
                  <c:v>1.3</c:v>
                </c:pt>
                <c:pt idx="18">
                  <c:v>1.26</c:v>
                </c:pt>
                <c:pt idx="19">
                  <c:v>1.1399999999999999</c:v>
                </c:pt>
                <c:pt idx="20">
                  <c:v>0.91</c:v>
                </c:pt>
                <c:pt idx="21">
                  <c:v>0.98</c:v>
                </c:pt>
                <c:pt idx="22">
                  <c:v>0.98</c:v>
                </c:pt>
                <c:pt idx="23">
                  <c:v>1.02</c:v>
                </c:pt>
                <c:pt idx="24">
                  <c:v>1.1399999999999999</c:v>
                </c:pt>
                <c:pt idx="25">
                  <c:v>1.18</c:v>
                </c:pt>
                <c:pt idx="26">
                  <c:v>1.54</c:v>
                </c:pt>
                <c:pt idx="27">
                  <c:v>1.46</c:v>
                </c:pt>
                <c:pt idx="28">
                  <c:v>0.98</c:v>
                </c:pt>
                <c:pt idx="29">
                  <c:v>1.06</c:v>
                </c:pt>
                <c:pt idx="30">
                  <c:v>1.22</c:v>
                </c:pt>
                <c:pt idx="31">
                  <c:v>1.1000000000000001</c:v>
                </c:pt>
                <c:pt idx="32">
                  <c:v>1.06</c:v>
                </c:pt>
                <c:pt idx="33">
                  <c:v>1.1000000000000001</c:v>
                </c:pt>
                <c:pt idx="34">
                  <c:v>1.1399999999999999</c:v>
                </c:pt>
                <c:pt idx="35">
                  <c:v>1.02</c:v>
                </c:pt>
                <c:pt idx="36">
                  <c:v>1.26</c:v>
                </c:pt>
                <c:pt idx="37">
                  <c:v>1.1000000000000001</c:v>
                </c:pt>
                <c:pt idx="38">
                  <c:v>0.83</c:v>
                </c:pt>
                <c:pt idx="39">
                  <c:v>1.18</c:v>
                </c:pt>
                <c:pt idx="40">
                  <c:v>0.94</c:v>
                </c:pt>
                <c:pt idx="41">
                  <c:v>1.38</c:v>
                </c:pt>
                <c:pt idx="42">
                  <c:v>1.02</c:v>
                </c:pt>
                <c:pt idx="43">
                  <c:v>1.26</c:v>
                </c:pt>
                <c:pt idx="44">
                  <c:v>0.94</c:v>
                </c:pt>
                <c:pt idx="45">
                  <c:v>0.83</c:v>
                </c:pt>
                <c:pt idx="46">
                  <c:v>0.91</c:v>
                </c:pt>
                <c:pt idx="47">
                  <c:v>1.38</c:v>
                </c:pt>
                <c:pt idx="48">
                  <c:v>1.18</c:v>
                </c:pt>
                <c:pt idx="49">
                  <c:v>1.38</c:v>
                </c:pt>
                <c:pt idx="50">
                  <c:v>0.83</c:v>
                </c:pt>
                <c:pt idx="51">
                  <c:v>1.18</c:v>
                </c:pt>
                <c:pt idx="52">
                  <c:v>1.06</c:v>
                </c:pt>
                <c:pt idx="53">
                  <c:v>1.34</c:v>
                </c:pt>
                <c:pt idx="54">
                  <c:v>1.1399999999999999</c:v>
                </c:pt>
                <c:pt idx="55">
                  <c:v>0.75</c:v>
                </c:pt>
                <c:pt idx="56">
                  <c:v>0.94</c:v>
                </c:pt>
                <c:pt idx="57">
                  <c:v>0.83</c:v>
                </c:pt>
                <c:pt idx="58">
                  <c:v>0.94</c:v>
                </c:pt>
                <c:pt idx="59">
                  <c:v>1.22</c:v>
                </c:pt>
                <c:pt idx="60">
                  <c:v>0.98</c:v>
                </c:pt>
                <c:pt idx="61">
                  <c:v>0.79</c:v>
                </c:pt>
                <c:pt idx="62">
                  <c:v>1.22</c:v>
                </c:pt>
                <c:pt idx="63">
                  <c:v>0.87</c:v>
                </c:pt>
                <c:pt idx="64">
                  <c:v>1.06</c:v>
                </c:pt>
                <c:pt idx="65">
                  <c:v>1.54</c:v>
                </c:pt>
                <c:pt idx="66">
                  <c:v>0.98</c:v>
                </c:pt>
                <c:pt idx="67">
                  <c:v>1.26</c:v>
                </c:pt>
                <c:pt idx="68">
                  <c:v>1.34</c:v>
                </c:pt>
                <c:pt idx="69">
                  <c:v>0.79</c:v>
                </c:pt>
                <c:pt idx="70">
                  <c:v>0.98</c:v>
                </c:pt>
                <c:pt idx="71">
                  <c:v>1.06</c:v>
                </c:pt>
                <c:pt idx="72">
                  <c:v>0.98</c:v>
                </c:pt>
                <c:pt idx="73">
                  <c:v>1.02</c:v>
                </c:pt>
                <c:pt idx="74">
                  <c:v>1.02</c:v>
                </c:pt>
                <c:pt idx="75">
                  <c:v>1.38</c:v>
                </c:pt>
                <c:pt idx="76">
                  <c:v>1.34</c:v>
                </c:pt>
                <c:pt idx="77">
                  <c:v>0.87</c:v>
                </c:pt>
                <c:pt idx="78">
                  <c:v>0.83</c:v>
                </c:pt>
                <c:pt idx="79">
                  <c:v>0.83</c:v>
                </c:pt>
                <c:pt idx="80">
                  <c:v>1.02</c:v>
                </c:pt>
                <c:pt idx="81">
                  <c:v>1.1399999999999999</c:v>
                </c:pt>
                <c:pt idx="82">
                  <c:v>0.75</c:v>
                </c:pt>
                <c:pt idx="83">
                  <c:v>1.1399999999999999</c:v>
                </c:pt>
                <c:pt idx="84">
                  <c:v>1.1399999999999999</c:v>
                </c:pt>
                <c:pt idx="85">
                  <c:v>1.1000000000000001</c:v>
                </c:pt>
                <c:pt idx="86">
                  <c:v>1.22</c:v>
                </c:pt>
                <c:pt idx="87">
                  <c:v>1.1399999999999999</c:v>
                </c:pt>
                <c:pt idx="88">
                  <c:v>1.22</c:v>
                </c:pt>
                <c:pt idx="89">
                  <c:v>1.1399999999999999</c:v>
                </c:pt>
                <c:pt idx="90">
                  <c:v>1.3</c:v>
                </c:pt>
                <c:pt idx="91">
                  <c:v>1.1000000000000001</c:v>
                </c:pt>
                <c:pt idx="92">
                  <c:v>1.22</c:v>
                </c:pt>
                <c:pt idx="93">
                  <c:v>0.94</c:v>
                </c:pt>
                <c:pt idx="94">
                  <c:v>1.1000000000000001</c:v>
                </c:pt>
                <c:pt idx="95">
                  <c:v>1.38</c:v>
                </c:pt>
                <c:pt idx="96">
                  <c:v>1.69</c:v>
                </c:pt>
                <c:pt idx="97">
                  <c:v>1.1000000000000001</c:v>
                </c:pt>
                <c:pt idx="98">
                  <c:v>0.94</c:v>
                </c:pt>
                <c:pt idx="99">
                  <c:v>1.1000000000000001</c:v>
                </c:pt>
                <c:pt idx="100">
                  <c:v>0.83</c:v>
                </c:pt>
                <c:pt idx="101">
                  <c:v>0.91</c:v>
                </c:pt>
                <c:pt idx="102">
                  <c:v>1.26</c:v>
                </c:pt>
                <c:pt idx="103">
                  <c:v>0.83</c:v>
                </c:pt>
                <c:pt idx="104">
                  <c:v>1.18</c:v>
                </c:pt>
                <c:pt idx="105">
                  <c:v>1.1399999999999999</c:v>
                </c:pt>
                <c:pt idx="106">
                  <c:v>0.98</c:v>
                </c:pt>
                <c:pt idx="107">
                  <c:v>0.91</c:v>
                </c:pt>
                <c:pt idx="108">
                  <c:v>0.79</c:v>
                </c:pt>
                <c:pt idx="109">
                  <c:v>1.61</c:v>
                </c:pt>
                <c:pt idx="110">
                  <c:v>0.87</c:v>
                </c:pt>
                <c:pt idx="111">
                  <c:v>1.02</c:v>
                </c:pt>
                <c:pt idx="112">
                  <c:v>1.02</c:v>
                </c:pt>
                <c:pt idx="113">
                  <c:v>0.91</c:v>
                </c:pt>
                <c:pt idx="114">
                  <c:v>1.02</c:v>
                </c:pt>
                <c:pt idx="115">
                  <c:v>0.94</c:v>
                </c:pt>
                <c:pt idx="116">
                  <c:v>1.3</c:v>
                </c:pt>
                <c:pt idx="117">
                  <c:v>1.1000000000000001</c:v>
                </c:pt>
                <c:pt idx="118">
                  <c:v>0.79</c:v>
                </c:pt>
                <c:pt idx="119">
                  <c:v>1.06</c:v>
                </c:pt>
                <c:pt idx="120">
                  <c:v>0.94</c:v>
                </c:pt>
                <c:pt idx="121">
                  <c:v>1.38</c:v>
                </c:pt>
                <c:pt idx="122">
                  <c:v>0.94</c:v>
                </c:pt>
                <c:pt idx="123">
                  <c:v>0.83</c:v>
                </c:pt>
                <c:pt idx="124">
                  <c:v>0.94</c:v>
                </c:pt>
                <c:pt idx="125">
                  <c:v>1.22</c:v>
                </c:pt>
                <c:pt idx="126">
                  <c:v>0.98</c:v>
                </c:pt>
                <c:pt idx="127">
                  <c:v>1.18</c:v>
                </c:pt>
                <c:pt idx="128">
                  <c:v>1.18</c:v>
                </c:pt>
                <c:pt idx="129">
                  <c:v>1.34</c:v>
                </c:pt>
                <c:pt idx="130">
                  <c:v>0.94</c:v>
                </c:pt>
                <c:pt idx="131">
                  <c:v>0.91</c:v>
                </c:pt>
                <c:pt idx="132">
                  <c:v>1.22</c:v>
                </c:pt>
                <c:pt idx="133">
                  <c:v>0.67</c:v>
                </c:pt>
                <c:pt idx="134">
                  <c:v>1.06</c:v>
                </c:pt>
                <c:pt idx="135">
                  <c:v>1.22</c:v>
                </c:pt>
                <c:pt idx="136">
                  <c:v>1.41</c:v>
                </c:pt>
                <c:pt idx="137">
                  <c:v>1.1000000000000001</c:v>
                </c:pt>
                <c:pt idx="138">
                  <c:v>0.98</c:v>
                </c:pt>
                <c:pt idx="139">
                  <c:v>1.02</c:v>
                </c:pt>
                <c:pt idx="140">
                  <c:v>0.91</c:v>
                </c:pt>
                <c:pt idx="141">
                  <c:v>1.06</c:v>
                </c:pt>
                <c:pt idx="142">
                  <c:v>0.94</c:v>
                </c:pt>
                <c:pt idx="143">
                  <c:v>1.02</c:v>
                </c:pt>
                <c:pt idx="144">
                  <c:v>1.02</c:v>
                </c:pt>
                <c:pt idx="145">
                  <c:v>1.02</c:v>
                </c:pt>
                <c:pt idx="146">
                  <c:v>1.65</c:v>
                </c:pt>
                <c:pt idx="147">
                  <c:v>1.26</c:v>
                </c:pt>
                <c:pt idx="148">
                  <c:v>1.18</c:v>
                </c:pt>
                <c:pt idx="149">
                  <c:v>1.02</c:v>
                </c:pt>
                <c:pt idx="150">
                  <c:v>0.98</c:v>
                </c:pt>
                <c:pt idx="151">
                  <c:v>0.91</c:v>
                </c:pt>
                <c:pt idx="152">
                  <c:v>0.91</c:v>
                </c:pt>
                <c:pt idx="153">
                  <c:v>1.02</c:v>
                </c:pt>
                <c:pt idx="154">
                  <c:v>1.02</c:v>
                </c:pt>
                <c:pt idx="155">
                  <c:v>1.26</c:v>
                </c:pt>
                <c:pt idx="156">
                  <c:v>1.02</c:v>
                </c:pt>
                <c:pt idx="157">
                  <c:v>1.5</c:v>
                </c:pt>
                <c:pt idx="158">
                  <c:v>1.42</c:v>
                </c:pt>
                <c:pt idx="159">
                  <c:v>0.94</c:v>
                </c:pt>
                <c:pt idx="160">
                  <c:v>1.3</c:v>
                </c:pt>
                <c:pt idx="161">
                  <c:v>1.06</c:v>
                </c:pt>
                <c:pt idx="162">
                  <c:v>0.79</c:v>
                </c:pt>
                <c:pt idx="163">
                  <c:v>0.91</c:v>
                </c:pt>
                <c:pt idx="164">
                  <c:v>1.02</c:v>
                </c:pt>
                <c:pt idx="165">
                  <c:v>1.42</c:v>
                </c:pt>
                <c:pt idx="166">
                  <c:v>1.02</c:v>
                </c:pt>
                <c:pt idx="167">
                  <c:v>1.81</c:v>
                </c:pt>
                <c:pt idx="168">
                  <c:v>1.02</c:v>
                </c:pt>
                <c:pt idx="169">
                  <c:v>1.18</c:v>
                </c:pt>
                <c:pt idx="170">
                  <c:v>1.34</c:v>
                </c:pt>
                <c:pt idx="171">
                  <c:v>1.1399999999999999</c:v>
                </c:pt>
                <c:pt idx="172">
                  <c:v>1.22</c:v>
                </c:pt>
                <c:pt idx="173">
                  <c:v>1.1399999999999999</c:v>
                </c:pt>
                <c:pt idx="174">
                  <c:v>1.22</c:v>
                </c:pt>
                <c:pt idx="175">
                  <c:v>1.26</c:v>
                </c:pt>
                <c:pt idx="176">
                  <c:v>1.34</c:v>
                </c:pt>
                <c:pt idx="177">
                  <c:v>1.34</c:v>
                </c:pt>
                <c:pt idx="178">
                  <c:v>1.61</c:v>
                </c:pt>
                <c:pt idx="179">
                  <c:v>1.1399999999999999</c:v>
                </c:pt>
                <c:pt idx="180">
                  <c:v>1.5</c:v>
                </c:pt>
                <c:pt idx="181">
                  <c:v>1.69</c:v>
                </c:pt>
                <c:pt idx="182">
                  <c:v>1.1399999999999999</c:v>
                </c:pt>
                <c:pt idx="183">
                  <c:v>1.02</c:v>
                </c:pt>
                <c:pt idx="184">
                  <c:v>1.57</c:v>
                </c:pt>
                <c:pt idx="185">
                  <c:v>1.18</c:v>
                </c:pt>
                <c:pt idx="186">
                  <c:v>1.06</c:v>
                </c:pt>
                <c:pt idx="187">
                  <c:v>1.65</c:v>
                </c:pt>
                <c:pt idx="188">
                  <c:v>1.1399999999999999</c:v>
                </c:pt>
                <c:pt idx="189">
                  <c:v>1.3</c:v>
                </c:pt>
                <c:pt idx="190">
                  <c:v>1.1000000000000001</c:v>
                </c:pt>
                <c:pt idx="191">
                  <c:v>0.83</c:v>
                </c:pt>
                <c:pt idx="192">
                  <c:v>1.22</c:v>
                </c:pt>
                <c:pt idx="193">
                  <c:v>0.91</c:v>
                </c:pt>
                <c:pt idx="194">
                  <c:v>1.02</c:v>
                </c:pt>
                <c:pt idx="195">
                  <c:v>0.83</c:v>
                </c:pt>
                <c:pt idx="196">
                  <c:v>1.34</c:v>
                </c:pt>
                <c:pt idx="197">
                  <c:v>0.83</c:v>
                </c:pt>
                <c:pt idx="198">
                  <c:v>0.98</c:v>
                </c:pt>
                <c:pt idx="199">
                  <c:v>1.1000000000000001</c:v>
                </c:pt>
                <c:pt idx="200">
                  <c:v>1.18</c:v>
                </c:pt>
                <c:pt idx="201">
                  <c:v>1.1399999999999999</c:v>
                </c:pt>
                <c:pt idx="202">
                  <c:v>1.26</c:v>
                </c:pt>
                <c:pt idx="203">
                  <c:v>0.91</c:v>
                </c:pt>
                <c:pt idx="204">
                  <c:v>0.94</c:v>
                </c:pt>
                <c:pt idx="205">
                  <c:v>1.18</c:v>
                </c:pt>
                <c:pt idx="206">
                  <c:v>0.94</c:v>
                </c:pt>
                <c:pt idx="207">
                  <c:v>0.79</c:v>
                </c:pt>
                <c:pt idx="208">
                  <c:v>1.22</c:v>
                </c:pt>
                <c:pt idx="209">
                  <c:v>0.94</c:v>
                </c:pt>
                <c:pt idx="210">
                  <c:v>1.3</c:v>
                </c:pt>
                <c:pt idx="211">
                  <c:v>1.38</c:v>
                </c:pt>
                <c:pt idx="212">
                  <c:v>1.38</c:v>
                </c:pt>
                <c:pt idx="213">
                  <c:v>1.02</c:v>
                </c:pt>
                <c:pt idx="214">
                  <c:v>0.79</c:v>
                </c:pt>
                <c:pt idx="215">
                  <c:v>1.34</c:v>
                </c:pt>
                <c:pt idx="216">
                  <c:v>1.34</c:v>
                </c:pt>
                <c:pt idx="217">
                  <c:v>0.94</c:v>
                </c:pt>
                <c:pt idx="218">
                  <c:v>0.98</c:v>
                </c:pt>
                <c:pt idx="219">
                  <c:v>0.71</c:v>
                </c:pt>
                <c:pt idx="220">
                  <c:v>1.42</c:v>
                </c:pt>
                <c:pt idx="221">
                  <c:v>0.75</c:v>
                </c:pt>
                <c:pt idx="222">
                  <c:v>1.18</c:v>
                </c:pt>
                <c:pt idx="223">
                  <c:v>1.22</c:v>
                </c:pt>
                <c:pt idx="224">
                  <c:v>1.5</c:v>
                </c:pt>
                <c:pt idx="225">
                  <c:v>1.06</c:v>
                </c:pt>
                <c:pt idx="226">
                  <c:v>1.38</c:v>
                </c:pt>
                <c:pt idx="227">
                  <c:v>1.1399999999999999</c:v>
                </c:pt>
                <c:pt idx="228">
                  <c:v>1.06</c:v>
                </c:pt>
                <c:pt idx="229">
                  <c:v>1.18</c:v>
                </c:pt>
                <c:pt idx="230">
                  <c:v>1.02</c:v>
                </c:pt>
                <c:pt idx="231">
                  <c:v>1.02</c:v>
                </c:pt>
                <c:pt idx="232">
                  <c:v>1.1399999999999999</c:v>
                </c:pt>
                <c:pt idx="233">
                  <c:v>1.02</c:v>
                </c:pt>
                <c:pt idx="234">
                  <c:v>1.02</c:v>
                </c:pt>
                <c:pt idx="235">
                  <c:v>0.87</c:v>
                </c:pt>
                <c:pt idx="236">
                  <c:v>1.1599999999999999</c:v>
                </c:pt>
                <c:pt idx="237">
                  <c:v>0.83</c:v>
                </c:pt>
                <c:pt idx="238">
                  <c:v>0.83</c:v>
                </c:pt>
                <c:pt idx="239">
                  <c:v>1.06</c:v>
                </c:pt>
                <c:pt idx="240">
                  <c:v>1.54</c:v>
                </c:pt>
                <c:pt idx="241">
                  <c:v>0.87</c:v>
                </c:pt>
                <c:pt idx="242">
                  <c:v>0.79</c:v>
                </c:pt>
                <c:pt idx="243">
                  <c:v>1.02</c:v>
                </c:pt>
                <c:pt idx="244">
                  <c:v>1.38</c:v>
                </c:pt>
                <c:pt idx="245">
                  <c:v>1.1399999999999999</c:v>
                </c:pt>
                <c:pt idx="246">
                  <c:v>1.02</c:v>
                </c:pt>
                <c:pt idx="247">
                  <c:v>0.98</c:v>
                </c:pt>
                <c:pt idx="248">
                  <c:v>1.02</c:v>
                </c:pt>
                <c:pt idx="249">
                  <c:v>0.94</c:v>
                </c:pt>
                <c:pt idx="250">
                  <c:v>0.98</c:v>
                </c:pt>
                <c:pt idx="251">
                  <c:v>1.1000000000000001</c:v>
                </c:pt>
                <c:pt idx="252">
                  <c:v>0.83</c:v>
                </c:pt>
                <c:pt idx="253">
                  <c:v>0.91</c:v>
                </c:pt>
                <c:pt idx="254">
                  <c:v>1.5</c:v>
                </c:pt>
                <c:pt idx="255">
                  <c:v>1.1000000000000001</c:v>
                </c:pt>
                <c:pt idx="256">
                  <c:v>0.98</c:v>
                </c:pt>
                <c:pt idx="257">
                  <c:v>1.02</c:v>
                </c:pt>
                <c:pt idx="258">
                  <c:v>0.98</c:v>
                </c:pt>
                <c:pt idx="259">
                  <c:v>1.38</c:v>
                </c:pt>
                <c:pt idx="260">
                  <c:v>1.06</c:v>
                </c:pt>
                <c:pt idx="261">
                  <c:v>1.1000000000000001</c:v>
                </c:pt>
                <c:pt idx="262">
                  <c:v>1.02</c:v>
                </c:pt>
                <c:pt idx="263">
                  <c:v>1.06</c:v>
                </c:pt>
                <c:pt idx="264">
                  <c:v>0.87</c:v>
                </c:pt>
                <c:pt idx="265">
                  <c:v>1.22</c:v>
                </c:pt>
                <c:pt idx="266">
                  <c:v>0.98</c:v>
                </c:pt>
                <c:pt idx="267">
                  <c:v>1.46</c:v>
                </c:pt>
                <c:pt idx="268">
                  <c:v>1.06</c:v>
                </c:pt>
                <c:pt idx="269">
                  <c:v>0.83</c:v>
                </c:pt>
                <c:pt idx="270">
                  <c:v>1.1399999999999999</c:v>
                </c:pt>
                <c:pt idx="271">
                  <c:v>0.94</c:v>
                </c:pt>
                <c:pt idx="272">
                  <c:v>0.94</c:v>
                </c:pt>
                <c:pt idx="273">
                  <c:v>1.54</c:v>
                </c:pt>
                <c:pt idx="274">
                  <c:v>0.83</c:v>
                </c:pt>
                <c:pt idx="275">
                  <c:v>1.1000000000000001</c:v>
                </c:pt>
                <c:pt idx="276">
                  <c:v>1.18</c:v>
                </c:pt>
                <c:pt idx="277">
                  <c:v>0.98</c:v>
                </c:pt>
                <c:pt idx="278">
                  <c:v>1.22</c:v>
                </c:pt>
                <c:pt idx="279">
                  <c:v>0.94</c:v>
                </c:pt>
                <c:pt idx="280">
                  <c:v>0.94</c:v>
                </c:pt>
                <c:pt idx="281">
                  <c:v>1.1399999999999999</c:v>
                </c:pt>
                <c:pt idx="282">
                  <c:v>0.79</c:v>
                </c:pt>
                <c:pt idx="283">
                  <c:v>0.98</c:v>
                </c:pt>
                <c:pt idx="284">
                  <c:v>0.98</c:v>
                </c:pt>
                <c:pt idx="285">
                  <c:v>1.61</c:v>
                </c:pt>
                <c:pt idx="286">
                  <c:v>0.94</c:v>
                </c:pt>
                <c:pt idx="287">
                  <c:v>0.98</c:v>
                </c:pt>
                <c:pt idx="288">
                  <c:v>0.71</c:v>
                </c:pt>
                <c:pt idx="289">
                  <c:v>0.75</c:v>
                </c:pt>
                <c:pt idx="290">
                  <c:v>0.79</c:v>
                </c:pt>
                <c:pt idx="291">
                  <c:v>1.1000000000000001</c:v>
                </c:pt>
                <c:pt idx="292">
                  <c:v>1.38</c:v>
                </c:pt>
                <c:pt idx="293">
                  <c:v>0.91</c:v>
                </c:pt>
                <c:pt idx="294">
                  <c:v>0.91</c:v>
                </c:pt>
                <c:pt idx="295">
                  <c:v>0.91</c:v>
                </c:pt>
                <c:pt idx="296">
                  <c:v>0.87</c:v>
                </c:pt>
                <c:pt idx="297">
                  <c:v>0.91</c:v>
                </c:pt>
              </c:numCache>
            </c:numRef>
          </c:xVal>
          <c:yVal>
            <c:numRef>
              <c:f>Max_Periods!$B$4:$B$301</c:f>
              <c:numCache>
                <c:formatCode>General</c:formatCode>
                <c:ptCount val="298"/>
                <c:pt idx="0">
                  <c:v>7975</c:v>
                </c:pt>
                <c:pt idx="1">
                  <c:v>5205</c:v>
                </c:pt>
                <c:pt idx="2">
                  <c:v>5680</c:v>
                </c:pt>
                <c:pt idx="3">
                  <c:v>5110</c:v>
                </c:pt>
                <c:pt idx="4">
                  <c:v>7625</c:v>
                </c:pt>
                <c:pt idx="5">
                  <c:v>4000</c:v>
                </c:pt>
                <c:pt idx="6">
                  <c:v>7140</c:v>
                </c:pt>
                <c:pt idx="7">
                  <c:v>1140</c:v>
                </c:pt>
                <c:pt idx="8">
                  <c:v>1045</c:v>
                </c:pt>
                <c:pt idx="9">
                  <c:v>1125</c:v>
                </c:pt>
                <c:pt idx="10">
                  <c:v>1100</c:v>
                </c:pt>
                <c:pt idx="11">
                  <c:v>1120</c:v>
                </c:pt>
                <c:pt idx="12">
                  <c:v>1155</c:v>
                </c:pt>
                <c:pt idx="13">
                  <c:v>1220</c:v>
                </c:pt>
                <c:pt idx="14">
                  <c:v>1185</c:v>
                </c:pt>
                <c:pt idx="15">
                  <c:v>1210</c:v>
                </c:pt>
                <c:pt idx="16">
                  <c:v>995</c:v>
                </c:pt>
                <c:pt idx="17">
                  <c:v>1110</c:v>
                </c:pt>
                <c:pt idx="18">
                  <c:v>1025</c:v>
                </c:pt>
                <c:pt idx="19">
                  <c:v>1140</c:v>
                </c:pt>
                <c:pt idx="20">
                  <c:v>1170</c:v>
                </c:pt>
                <c:pt idx="21">
                  <c:v>1165</c:v>
                </c:pt>
                <c:pt idx="22">
                  <c:v>1140</c:v>
                </c:pt>
                <c:pt idx="23">
                  <c:v>1495</c:v>
                </c:pt>
                <c:pt idx="24">
                  <c:v>1470</c:v>
                </c:pt>
                <c:pt idx="25">
                  <c:v>1350</c:v>
                </c:pt>
                <c:pt idx="26">
                  <c:v>1430</c:v>
                </c:pt>
                <c:pt idx="27">
                  <c:v>1365</c:v>
                </c:pt>
                <c:pt idx="28">
                  <c:v>1415</c:v>
                </c:pt>
                <c:pt idx="29">
                  <c:v>1425</c:v>
                </c:pt>
                <c:pt idx="30">
                  <c:v>1250</c:v>
                </c:pt>
                <c:pt idx="31">
                  <c:v>1240</c:v>
                </c:pt>
                <c:pt idx="32">
                  <c:v>1320</c:v>
                </c:pt>
                <c:pt idx="33">
                  <c:v>1215</c:v>
                </c:pt>
                <c:pt idx="34">
                  <c:v>1375</c:v>
                </c:pt>
                <c:pt idx="35">
                  <c:v>1275</c:v>
                </c:pt>
                <c:pt idx="36">
                  <c:v>1230</c:v>
                </c:pt>
                <c:pt idx="37">
                  <c:v>1300</c:v>
                </c:pt>
                <c:pt idx="38">
                  <c:v>1455</c:v>
                </c:pt>
                <c:pt idx="39">
                  <c:v>1385</c:v>
                </c:pt>
                <c:pt idx="40">
                  <c:v>1330</c:v>
                </c:pt>
                <c:pt idx="41">
                  <c:v>1195</c:v>
                </c:pt>
                <c:pt idx="42">
                  <c:v>1485</c:v>
                </c:pt>
                <c:pt idx="43">
                  <c:v>1270</c:v>
                </c:pt>
                <c:pt idx="44">
                  <c:v>1120</c:v>
                </c:pt>
                <c:pt idx="45">
                  <c:v>1825</c:v>
                </c:pt>
                <c:pt idx="46">
                  <c:v>1755</c:v>
                </c:pt>
                <c:pt idx="47">
                  <c:v>2655</c:v>
                </c:pt>
                <c:pt idx="48">
                  <c:v>2385</c:v>
                </c:pt>
                <c:pt idx="49">
                  <c:v>6710</c:v>
                </c:pt>
                <c:pt idx="50">
                  <c:v>3410</c:v>
                </c:pt>
                <c:pt idx="51">
                  <c:v>3815</c:v>
                </c:pt>
                <c:pt idx="52">
                  <c:v>4515</c:v>
                </c:pt>
                <c:pt idx="53">
                  <c:v>3830</c:v>
                </c:pt>
                <c:pt idx="54">
                  <c:v>4490</c:v>
                </c:pt>
                <c:pt idx="55">
                  <c:v>4775</c:v>
                </c:pt>
                <c:pt idx="56">
                  <c:v>1090</c:v>
                </c:pt>
                <c:pt idx="57">
                  <c:v>870</c:v>
                </c:pt>
                <c:pt idx="58">
                  <c:v>1810</c:v>
                </c:pt>
                <c:pt idx="59">
                  <c:v>2010</c:v>
                </c:pt>
                <c:pt idx="60">
                  <c:v>1865</c:v>
                </c:pt>
                <c:pt idx="61">
                  <c:v>1670</c:v>
                </c:pt>
                <c:pt idx="62">
                  <c:v>2560</c:v>
                </c:pt>
                <c:pt idx="63">
                  <c:v>1875</c:v>
                </c:pt>
                <c:pt idx="64">
                  <c:v>2285</c:v>
                </c:pt>
                <c:pt idx="65">
                  <c:v>2980</c:v>
                </c:pt>
                <c:pt idx="66">
                  <c:v>4635</c:v>
                </c:pt>
                <c:pt idx="67">
                  <c:v>3505</c:v>
                </c:pt>
                <c:pt idx="68">
                  <c:v>3950</c:v>
                </c:pt>
                <c:pt idx="69">
                  <c:v>1015</c:v>
                </c:pt>
                <c:pt idx="70">
                  <c:v>2765</c:v>
                </c:pt>
                <c:pt idx="71">
                  <c:v>2005</c:v>
                </c:pt>
                <c:pt idx="72">
                  <c:v>1400</c:v>
                </c:pt>
                <c:pt idx="73">
                  <c:v>945</c:v>
                </c:pt>
                <c:pt idx="74">
                  <c:v>1200</c:v>
                </c:pt>
                <c:pt idx="75">
                  <c:v>1240</c:v>
                </c:pt>
                <c:pt idx="76">
                  <c:v>1030</c:v>
                </c:pt>
                <c:pt idx="77">
                  <c:v>850</c:v>
                </c:pt>
                <c:pt idx="78">
                  <c:v>1120</c:v>
                </c:pt>
                <c:pt idx="79">
                  <c:v>1185</c:v>
                </c:pt>
                <c:pt idx="80">
                  <c:v>1130</c:v>
                </c:pt>
                <c:pt idx="81">
                  <c:v>1260</c:v>
                </c:pt>
                <c:pt idx="82">
                  <c:v>1415</c:v>
                </c:pt>
                <c:pt idx="83">
                  <c:v>2175</c:v>
                </c:pt>
                <c:pt idx="84">
                  <c:v>1210</c:v>
                </c:pt>
                <c:pt idx="85">
                  <c:v>1615</c:v>
                </c:pt>
                <c:pt idx="86">
                  <c:v>1875</c:v>
                </c:pt>
                <c:pt idx="87">
                  <c:v>755</c:v>
                </c:pt>
                <c:pt idx="88">
                  <c:v>1865</c:v>
                </c:pt>
                <c:pt idx="89">
                  <c:v>2290</c:v>
                </c:pt>
                <c:pt idx="90">
                  <c:v>1690</c:v>
                </c:pt>
                <c:pt idx="91">
                  <c:v>2170</c:v>
                </c:pt>
                <c:pt idx="92">
                  <c:v>2675</c:v>
                </c:pt>
                <c:pt idx="93">
                  <c:v>2205</c:v>
                </c:pt>
                <c:pt idx="94">
                  <c:v>2275</c:v>
                </c:pt>
                <c:pt idx="95">
                  <c:v>2425</c:v>
                </c:pt>
                <c:pt idx="96">
                  <c:v>2465</c:v>
                </c:pt>
                <c:pt idx="97">
                  <c:v>2580</c:v>
                </c:pt>
                <c:pt idx="98">
                  <c:v>2420</c:v>
                </c:pt>
                <c:pt idx="99">
                  <c:v>2840</c:v>
                </c:pt>
                <c:pt idx="100">
                  <c:v>1215</c:v>
                </c:pt>
                <c:pt idx="101">
                  <c:v>1250</c:v>
                </c:pt>
                <c:pt idx="102">
                  <c:v>1280</c:v>
                </c:pt>
                <c:pt idx="103">
                  <c:v>1175</c:v>
                </c:pt>
                <c:pt idx="104">
                  <c:v>1190</c:v>
                </c:pt>
                <c:pt idx="105">
                  <c:v>1215</c:v>
                </c:pt>
                <c:pt idx="106">
                  <c:v>1215</c:v>
                </c:pt>
                <c:pt idx="107">
                  <c:v>1230</c:v>
                </c:pt>
                <c:pt idx="108">
                  <c:v>1245</c:v>
                </c:pt>
                <c:pt idx="109">
                  <c:v>1265</c:v>
                </c:pt>
                <c:pt idx="110">
                  <c:v>1760</c:v>
                </c:pt>
                <c:pt idx="111">
                  <c:v>1915</c:v>
                </c:pt>
                <c:pt idx="112">
                  <c:v>1370</c:v>
                </c:pt>
                <c:pt idx="113">
                  <c:v>1335</c:v>
                </c:pt>
                <c:pt idx="114">
                  <c:v>1455</c:v>
                </c:pt>
                <c:pt idx="115">
                  <c:v>1305</c:v>
                </c:pt>
                <c:pt idx="116">
                  <c:v>1390</c:v>
                </c:pt>
                <c:pt idx="117">
                  <c:v>1215</c:v>
                </c:pt>
                <c:pt idx="118">
                  <c:v>1350</c:v>
                </c:pt>
                <c:pt idx="119">
                  <c:v>1405</c:v>
                </c:pt>
                <c:pt idx="120">
                  <c:v>1385</c:v>
                </c:pt>
                <c:pt idx="121">
                  <c:v>1740</c:v>
                </c:pt>
                <c:pt idx="122">
                  <c:v>1575</c:v>
                </c:pt>
                <c:pt idx="123">
                  <c:v>1595</c:v>
                </c:pt>
                <c:pt idx="124">
                  <c:v>1390</c:v>
                </c:pt>
                <c:pt idx="125">
                  <c:v>1445</c:v>
                </c:pt>
                <c:pt idx="126">
                  <c:v>1580</c:v>
                </c:pt>
                <c:pt idx="127">
                  <c:v>2055</c:v>
                </c:pt>
                <c:pt idx="128">
                  <c:v>1840</c:v>
                </c:pt>
                <c:pt idx="129">
                  <c:v>2085</c:v>
                </c:pt>
                <c:pt idx="130">
                  <c:v>2160</c:v>
                </c:pt>
                <c:pt idx="131">
                  <c:v>1630</c:v>
                </c:pt>
                <c:pt idx="132">
                  <c:v>1290</c:v>
                </c:pt>
                <c:pt idx="133">
                  <c:v>765</c:v>
                </c:pt>
                <c:pt idx="134">
                  <c:v>1165</c:v>
                </c:pt>
                <c:pt idx="135">
                  <c:v>1205</c:v>
                </c:pt>
                <c:pt idx="136">
                  <c:v>1730</c:v>
                </c:pt>
                <c:pt idx="137">
                  <c:v>715</c:v>
                </c:pt>
                <c:pt idx="138">
                  <c:v>1075</c:v>
                </c:pt>
                <c:pt idx="139">
                  <c:v>1120</c:v>
                </c:pt>
                <c:pt idx="140">
                  <c:v>1575</c:v>
                </c:pt>
                <c:pt idx="141">
                  <c:v>1130</c:v>
                </c:pt>
                <c:pt idx="142">
                  <c:v>1305</c:v>
                </c:pt>
                <c:pt idx="143">
                  <c:v>1625</c:v>
                </c:pt>
                <c:pt idx="144">
                  <c:v>735</c:v>
                </c:pt>
                <c:pt idx="145">
                  <c:v>905</c:v>
                </c:pt>
                <c:pt idx="146">
                  <c:v>1215</c:v>
                </c:pt>
                <c:pt idx="147">
                  <c:v>2180</c:v>
                </c:pt>
                <c:pt idx="148">
                  <c:v>1075</c:v>
                </c:pt>
                <c:pt idx="149">
                  <c:v>1115</c:v>
                </c:pt>
                <c:pt idx="150">
                  <c:v>925</c:v>
                </c:pt>
                <c:pt idx="151">
                  <c:v>1715</c:v>
                </c:pt>
                <c:pt idx="152">
                  <c:v>1985</c:v>
                </c:pt>
                <c:pt idx="153">
                  <c:v>2050</c:v>
                </c:pt>
                <c:pt idx="154">
                  <c:v>2140</c:v>
                </c:pt>
                <c:pt idx="155">
                  <c:v>1865</c:v>
                </c:pt>
                <c:pt idx="156">
                  <c:v>2175</c:v>
                </c:pt>
                <c:pt idx="157">
                  <c:v>2555</c:v>
                </c:pt>
                <c:pt idx="158">
                  <c:v>2320</c:v>
                </c:pt>
                <c:pt idx="159">
                  <c:v>2265</c:v>
                </c:pt>
                <c:pt idx="160">
                  <c:v>2740</c:v>
                </c:pt>
                <c:pt idx="161">
                  <c:v>1400</c:v>
                </c:pt>
                <c:pt idx="162">
                  <c:v>1675</c:v>
                </c:pt>
                <c:pt idx="163">
                  <c:v>1170</c:v>
                </c:pt>
                <c:pt idx="164">
                  <c:v>3480</c:v>
                </c:pt>
                <c:pt idx="165">
                  <c:v>2845</c:v>
                </c:pt>
                <c:pt idx="166">
                  <c:v>2345</c:v>
                </c:pt>
                <c:pt idx="167">
                  <c:v>3050</c:v>
                </c:pt>
                <c:pt idx="168">
                  <c:v>2580</c:v>
                </c:pt>
                <c:pt idx="169">
                  <c:v>2595</c:v>
                </c:pt>
                <c:pt idx="170">
                  <c:v>2450</c:v>
                </c:pt>
                <c:pt idx="171">
                  <c:v>2240</c:v>
                </c:pt>
                <c:pt idx="172">
                  <c:v>2640</c:v>
                </c:pt>
                <c:pt idx="173">
                  <c:v>2465</c:v>
                </c:pt>
                <c:pt idx="174">
                  <c:v>2525</c:v>
                </c:pt>
                <c:pt idx="175">
                  <c:v>2305</c:v>
                </c:pt>
                <c:pt idx="176">
                  <c:v>2250</c:v>
                </c:pt>
                <c:pt idx="177">
                  <c:v>2265</c:v>
                </c:pt>
                <c:pt idx="178">
                  <c:v>2145</c:v>
                </c:pt>
                <c:pt idx="179">
                  <c:v>2380</c:v>
                </c:pt>
                <c:pt idx="180">
                  <c:v>2160</c:v>
                </c:pt>
                <c:pt idx="181">
                  <c:v>2880</c:v>
                </c:pt>
                <c:pt idx="182">
                  <c:v>2255</c:v>
                </c:pt>
                <c:pt idx="183">
                  <c:v>2985</c:v>
                </c:pt>
                <c:pt idx="184">
                  <c:v>5630</c:v>
                </c:pt>
                <c:pt idx="185">
                  <c:v>3770</c:v>
                </c:pt>
                <c:pt idx="186">
                  <c:v>5045</c:v>
                </c:pt>
                <c:pt idx="187">
                  <c:v>3295</c:v>
                </c:pt>
                <c:pt idx="188">
                  <c:v>2415</c:v>
                </c:pt>
                <c:pt idx="189">
                  <c:v>3275</c:v>
                </c:pt>
                <c:pt idx="190">
                  <c:v>1195</c:v>
                </c:pt>
                <c:pt idx="191">
                  <c:v>1250</c:v>
                </c:pt>
                <c:pt idx="192">
                  <c:v>1285</c:v>
                </c:pt>
                <c:pt idx="193">
                  <c:v>1240</c:v>
                </c:pt>
                <c:pt idx="194">
                  <c:v>1285</c:v>
                </c:pt>
                <c:pt idx="195">
                  <c:v>1215</c:v>
                </c:pt>
                <c:pt idx="196">
                  <c:v>1430</c:v>
                </c:pt>
                <c:pt idx="197">
                  <c:v>1405</c:v>
                </c:pt>
                <c:pt idx="198">
                  <c:v>1395</c:v>
                </c:pt>
                <c:pt idx="199">
                  <c:v>1620</c:v>
                </c:pt>
                <c:pt idx="200">
                  <c:v>1330</c:v>
                </c:pt>
                <c:pt idx="201">
                  <c:v>1325</c:v>
                </c:pt>
                <c:pt idx="202">
                  <c:v>1355</c:v>
                </c:pt>
                <c:pt idx="203">
                  <c:v>1465</c:v>
                </c:pt>
                <c:pt idx="204">
                  <c:v>2175</c:v>
                </c:pt>
                <c:pt idx="205">
                  <c:v>1635</c:v>
                </c:pt>
                <c:pt idx="206">
                  <c:v>1820</c:v>
                </c:pt>
                <c:pt idx="207">
                  <c:v>2010</c:v>
                </c:pt>
                <c:pt idx="208">
                  <c:v>2230</c:v>
                </c:pt>
                <c:pt idx="209">
                  <c:v>2605</c:v>
                </c:pt>
                <c:pt idx="210">
                  <c:v>1055</c:v>
                </c:pt>
                <c:pt idx="211">
                  <c:v>1200</c:v>
                </c:pt>
                <c:pt idx="212">
                  <c:v>1485</c:v>
                </c:pt>
                <c:pt idx="213">
                  <c:v>1945</c:v>
                </c:pt>
                <c:pt idx="214">
                  <c:v>1810</c:v>
                </c:pt>
                <c:pt idx="215">
                  <c:v>2490</c:v>
                </c:pt>
                <c:pt idx="216">
                  <c:v>4570</c:v>
                </c:pt>
                <c:pt idx="217">
                  <c:v>2200</c:v>
                </c:pt>
                <c:pt idx="218">
                  <c:v>1540</c:v>
                </c:pt>
                <c:pt idx="219">
                  <c:v>1355</c:v>
                </c:pt>
                <c:pt idx="220">
                  <c:v>1310</c:v>
                </c:pt>
                <c:pt idx="221">
                  <c:v>1865</c:v>
                </c:pt>
                <c:pt idx="222">
                  <c:v>1400</c:v>
                </c:pt>
                <c:pt idx="223">
                  <c:v>2515</c:v>
                </c:pt>
                <c:pt idx="224">
                  <c:v>2400</c:v>
                </c:pt>
                <c:pt idx="225">
                  <c:v>1485</c:v>
                </c:pt>
                <c:pt idx="226">
                  <c:v>2185</c:v>
                </c:pt>
                <c:pt idx="227">
                  <c:v>2200</c:v>
                </c:pt>
                <c:pt idx="228">
                  <c:v>1065</c:v>
                </c:pt>
                <c:pt idx="229">
                  <c:v>1090</c:v>
                </c:pt>
                <c:pt idx="230">
                  <c:v>1125</c:v>
                </c:pt>
                <c:pt idx="231">
                  <c:v>1150</c:v>
                </c:pt>
                <c:pt idx="232">
                  <c:v>1170</c:v>
                </c:pt>
                <c:pt idx="233">
                  <c:v>1025</c:v>
                </c:pt>
                <c:pt idx="234">
                  <c:v>1280</c:v>
                </c:pt>
                <c:pt idx="235">
                  <c:v>2355</c:v>
                </c:pt>
                <c:pt idx="236">
                  <c:v>1415</c:v>
                </c:pt>
                <c:pt idx="237">
                  <c:v>1150</c:v>
                </c:pt>
                <c:pt idx="238">
                  <c:v>1280</c:v>
                </c:pt>
                <c:pt idx="239">
                  <c:v>1285</c:v>
                </c:pt>
                <c:pt idx="240">
                  <c:v>955</c:v>
                </c:pt>
                <c:pt idx="241">
                  <c:v>845</c:v>
                </c:pt>
                <c:pt idx="242">
                  <c:v>1330</c:v>
                </c:pt>
                <c:pt idx="243">
                  <c:v>1355</c:v>
                </c:pt>
                <c:pt idx="244">
                  <c:v>1625</c:v>
                </c:pt>
                <c:pt idx="245">
                  <c:v>1780</c:v>
                </c:pt>
                <c:pt idx="246">
                  <c:v>1660</c:v>
                </c:pt>
                <c:pt idx="247">
                  <c:v>1415</c:v>
                </c:pt>
                <c:pt idx="248">
                  <c:v>1540</c:v>
                </c:pt>
                <c:pt idx="249">
                  <c:v>1890</c:v>
                </c:pt>
                <c:pt idx="250">
                  <c:v>3045</c:v>
                </c:pt>
                <c:pt idx="251">
                  <c:v>1975</c:v>
                </c:pt>
                <c:pt idx="252">
                  <c:v>1730</c:v>
                </c:pt>
                <c:pt idx="253">
                  <c:v>1580</c:v>
                </c:pt>
                <c:pt idx="254">
                  <c:v>1345</c:v>
                </c:pt>
                <c:pt idx="255">
                  <c:v>1655</c:v>
                </c:pt>
                <c:pt idx="256">
                  <c:v>2120</c:v>
                </c:pt>
                <c:pt idx="257">
                  <c:v>1635</c:v>
                </c:pt>
                <c:pt idx="258">
                  <c:v>2700</c:v>
                </c:pt>
                <c:pt idx="259">
                  <c:v>4445</c:v>
                </c:pt>
                <c:pt idx="260">
                  <c:v>1675</c:v>
                </c:pt>
                <c:pt idx="261">
                  <c:v>3790</c:v>
                </c:pt>
                <c:pt idx="262">
                  <c:v>1695</c:v>
                </c:pt>
                <c:pt idx="263">
                  <c:v>1895</c:v>
                </c:pt>
                <c:pt idx="264">
                  <c:v>2520</c:v>
                </c:pt>
                <c:pt idx="265">
                  <c:v>1810</c:v>
                </c:pt>
                <c:pt idx="266">
                  <c:v>2185</c:v>
                </c:pt>
                <c:pt idx="267">
                  <c:v>1890</c:v>
                </c:pt>
                <c:pt idx="268">
                  <c:v>2305</c:v>
                </c:pt>
                <c:pt idx="269">
                  <c:v>1720</c:v>
                </c:pt>
                <c:pt idx="270">
                  <c:v>1590</c:v>
                </c:pt>
                <c:pt idx="271">
                  <c:v>1880</c:v>
                </c:pt>
                <c:pt idx="272">
                  <c:v>2065</c:v>
                </c:pt>
                <c:pt idx="273">
                  <c:v>2510</c:v>
                </c:pt>
                <c:pt idx="274">
                  <c:v>1810</c:v>
                </c:pt>
                <c:pt idx="275">
                  <c:v>1585</c:v>
                </c:pt>
                <c:pt idx="276">
                  <c:v>5820</c:v>
                </c:pt>
                <c:pt idx="277">
                  <c:v>2065</c:v>
                </c:pt>
                <c:pt idx="278">
                  <c:v>1825</c:v>
                </c:pt>
                <c:pt idx="279">
                  <c:v>4515</c:v>
                </c:pt>
                <c:pt idx="280">
                  <c:v>1020</c:v>
                </c:pt>
                <c:pt idx="281">
                  <c:v>950</c:v>
                </c:pt>
                <c:pt idx="282">
                  <c:v>920</c:v>
                </c:pt>
                <c:pt idx="283">
                  <c:v>1315</c:v>
                </c:pt>
                <c:pt idx="284">
                  <c:v>1450</c:v>
                </c:pt>
                <c:pt idx="285">
                  <c:v>1575</c:v>
                </c:pt>
                <c:pt idx="286">
                  <c:v>1340</c:v>
                </c:pt>
                <c:pt idx="287">
                  <c:v>970</c:v>
                </c:pt>
                <c:pt idx="288">
                  <c:v>1030</c:v>
                </c:pt>
                <c:pt idx="289">
                  <c:v>1070</c:v>
                </c:pt>
                <c:pt idx="290">
                  <c:v>1475</c:v>
                </c:pt>
                <c:pt idx="291">
                  <c:v>1360</c:v>
                </c:pt>
                <c:pt idx="292">
                  <c:v>1190</c:v>
                </c:pt>
                <c:pt idx="293">
                  <c:v>1245</c:v>
                </c:pt>
                <c:pt idx="294">
                  <c:v>1215</c:v>
                </c:pt>
                <c:pt idx="295">
                  <c:v>1065</c:v>
                </c:pt>
                <c:pt idx="296">
                  <c:v>1055</c:v>
                </c:pt>
                <c:pt idx="297">
                  <c:v>1020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381-4F1D-9500-972E148595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309136"/>
        <c:axId val="411309528"/>
      </c:scatterChart>
      <c:valAx>
        <c:axId val="411309136"/>
        <c:scaling>
          <c:orientation val="minMax"/>
          <c:max val="2"/>
          <c:min val="0.5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15 minute maximum</a:t>
                </a:r>
              </a:p>
            </c:rich>
          </c:tx>
          <c:layout>
            <c:manualLayout>
              <c:xMode val="edge"/>
              <c:yMode val="edge"/>
              <c:x val="0.4526198439241918"/>
              <c:y val="0.9443535188216035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1309528"/>
        <c:crosses val="autoZero"/>
        <c:crossBetween val="midCat"/>
        <c:majorUnit val="0.5"/>
        <c:minorUnit val="0.1"/>
      </c:valAx>
      <c:valAx>
        <c:axId val="411309528"/>
        <c:scaling>
          <c:orientation val="minMax"/>
          <c:max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Elevation (ft)</a:t>
                </a:r>
              </a:p>
            </c:rich>
          </c:tx>
          <c:layout>
            <c:manualLayout>
              <c:xMode val="edge"/>
              <c:yMode val="edge"/>
              <c:x val="1.2263099219621001E-2"/>
              <c:y val="0.440261865793780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1309136"/>
        <c:crossesAt val="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 Hour Maximums vs. Elevation, Stations with &gt;10 Years of Record</a:t>
            </a:r>
          </a:p>
        </c:rich>
      </c:tx>
      <c:layout>
        <c:manualLayout>
          <c:xMode val="edge"/>
          <c:yMode val="edge"/>
          <c:x val="0.21627647714604631"/>
          <c:y val="1.96399345335515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497212931995481E-2"/>
          <c:y val="0.12111292962356793"/>
          <c:w val="0.89074693422520002"/>
          <c:h val="0.7725040916530434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Max_Periods!$E$4:$E$301</c:f>
              <c:numCache>
                <c:formatCode>0.00</c:formatCode>
                <c:ptCount val="298"/>
                <c:pt idx="0">
                  <c:v>2.2400000000000002</c:v>
                </c:pt>
                <c:pt idx="1">
                  <c:v>2.09</c:v>
                </c:pt>
                <c:pt idx="2">
                  <c:v>1.65</c:v>
                </c:pt>
                <c:pt idx="3">
                  <c:v>2.0499999999999998</c:v>
                </c:pt>
                <c:pt idx="4">
                  <c:v>3.11</c:v>
                </c:pt>
                <c:pt idx="5">
                  <c:v>2.13</c:v>
                </c:pt>
                <c:pt idx="6">
                  <c:v>1.73</c:v>
                </c:pt>
                <c:pt idx="7">
                  <c:v>1.61</c:v>
                </c:pt>
                <c:pt idx="8">
                  <c:v>2.2000000000000002</c:v>
                </c:pt>
                <c:pt idx="9">
                  <c:v>1.93</c:v>
                </c:pt>
                <c:pt idx="10">
                  <c:v>2.17</c:v>
                </c:pt>
                <c:pt idx="11">
                  <c:v>2.87</c:v>
                </c:pt>
                <c:pt idx="12">
                  <c:v>2.68</c:v>
                </c:pt>
                <c:pt idx="13">
                  <c:v>1.81</c:v>
                </c:pt>
                <c:pt idx="14">
                  <c:v>2.2799999999999998</c:v>
                </c:pt>
                <c:pt idx="15">
                  <c:v>2.3199999999999998</c:v>
                </c:pt>
                <c:pt idx="16">
                  <c:v>2.17</c:v>
                </c:pt>
                <c:pt idx="17">
                  <c:v>2.56</c:v>
                </c:pt>
                <c:pt idx="18">
                  <c:v>1.93</c:v>
                </c:pt>
                <c:pt idx="19">
                  <c:v>2.0499999999999998</c:v>
                </c:pt>
                <c:pt idx="20">
                  <c:v>2.09</c:v>
                </c:pt>
                <c:pt idx="21">
                  <c:v>1.97</c:v>
                </c:pt>
                <c:pt idx="22">
                  <c:v>1.65</c:v>
                </c:pt>
                <c:pt idx="23">
                  <c:v>1.42</c:v>
                </c:pt>
                <c:pt idx="24">
                  <c:v>1.5</c:v>
                </c:pt>
                <c:pt idx="25">
                  <c:v>1.81</c:v>
                </c:pt>
                <c:pt idx="26">
                  <c:v>2.13</c:v>
                </c:pt>
                <c:pt idx="27">
                  <c:v>2.4</c:v>
                </c:pt>
                <c:pt idx="28">
                  <c:v>2.2400000000000002</c:v>
                </c:pt>
                <c:pt idx="29">
                  <c:v>1.97</c:v>
                </c:pt>
                <c:pt idx="30">
                  <c:v>2.13</c:v>
                </c:pt>
                <c:pt idx="31">
                  <c:v>2.0499999999999998</c:v>
                </c:pt>
                <c:pt idx="32">
                  <c:v>1.73</c:v>
                </c:pt>
                <c:pt idx="33">
                  <c:v>2.4</c:v>
                </c:pt>
                <c:pt idx="34">
                  <c:v>1.77</c:v>
                </c:pt>
                <c:pt idx="35">
                  <c:v>1.57</c:v>
                </c:pt>
                <c:pt idx="36">
                  <c:v>2.17</c:v>
                </c:pt>
                <c:pt idx="37">
                  <c:v>1.85</c:v>
                </c:pt>
                <c:pt idx="38">
                  <c:v>1.54</c:v>
                </c:pt>
                <c:pt idx="39">
                  <c:v>2.0099999999999998</c:v>
                </c:pt>
                <c:pt idx="40">
                  <c:v>1.42</c:v>
                </c:pt>
                <c:pt idx="41">
                  <c:v>2.87</c:v>
                </c:pt>
                <c:pt idx="42">
                  <c:v>1.73</c:v>
                </c:pt>
                <c:pt idx="43">
                  <c:v>2.0499999999999998</c:v>
                </c:pt>
                <c:pt idx="44">
                  <c:v>1.34</c:v>
                </c:pt>
                <c:pt idx="45">
                  <c:v>1.57</c:v>
                </c:pt>
                <c:pt idx="46">
                  <c:v>1.26</c:v>
                </c:pt>
                <c:pt idx="47">
                  <c:v>2.2400000000000002</c:v>
                </c:pt>
                <c:pt idx="48">
                  <c:v>2.0499999999999998</c:v>
                </c:pt>
                <c:pt idx="49">
                  <c:v>2.3199999999999998</c:v>
                </c:pt>
                <c:pt idx="50">
                  <c:v>1.42</c:v>
                </c:pt>
                <c:pt idx="51">
                  <c:v>1.5</c:v>
                </c:pt>
                <c:pt idx="52">
                  <c:v>1.89</c:v>
                </c:pt>
                <c:pt idx="53">
                  <c:v>1.89</c:v>
                </c:pt>
                <c:pt idx="54">
                  <c:v>1.73</c:v>
                </c:pt>
                <c:pt idx="55">
                  <c:v>1.46</c:v>
                </c:pt>
                <c:pt idx="56">
                  <c:v>1.81</c:v>
                </c:pt>
                <c:pt idx="57">
                  <c:v>1.38</c:v>
                </c:pt>
                <c:pt idx="58">
                  <c:v>1.5</c:v>
                </c:pt>
                <c:pt idx="59">
                  <c:v>1.97</c:v>
                </c:pt>
                <c:pt idx="60">
                  <c:v>2.17</c:v>
                </c:pt>
                <c:pt idx="61">
                  <c:v>1.89</c:v>
                </c:pt>
                <c:pt idx="62">
                  <c:v>2.48</c:v>
                </c:pt>
                <c:pt idx="63">
                  <c:v>1.42</c:v>
                </c:pt>
                <c:pt idx="64">
                  <c:v>1.69</c:v>
                </c:pt>
                <c:pt idx="65">
                  <c:v>2.4</c:v>
                </c:pt>
                <c:pt idx="66">
                  <c:v>1.77</c:v>
                </c:pt>
                <c:pt idx="67">
                  <c:v>2.09</c:v>
                </c:pt>
                <c:pt idx="68">
                  <c:v>2.6</c:v>
                </c:pt>
                <c:pt idx="69">
                  <c:v>1.1399999999999999</c:v>
                </c:pt>
                <c:pt idx="70">
                  <c:v>1.69</c:v>
                </c:pt>
                <c:pt idx="71">
                  <c:v>1.97</c:v>
                </c:pt>
                <c:pt idx="72">
                  <c:v>1.57</c:v>
                </c:pt>
                <c:pt idx="73">
                  <c:v>2.99</c:v>
                </c:pt>
                <c:pt idx="74">
                  <c:v>1.5</c:v>
                </c:pt>
                <c:pt idx="75">
                  <c:v>1.97</c:v>
                </c:pt>
                <c:pt idx="76">
                  <c:v>2.56</c:v>
                </c:pt>
                <c:pt idx="77">
                  <c:v>1.93</c:v>
                </c:pt>
                <c:pt idx="78">
                  <c:v>2.2000000000000002</c:v>
                </c:pt>
                <c:pt idx="79">
                  <c:v>1.5</c:v>
                </c:pt>
                <c:pt idx="80">
                  <c:v>1.73</c:v>
                </c:pt>
                <c:pt idx="81">
                  <c:v>2.0499999999999998</c:v>
                </c:pt>
                <c:pt idx="82">
                  <c:v>1.5</c:v>
                </c:pt>
                <c:pt idx="83">
                  <c:v>1.73</c:v>
                </c:pt>
                <c:pt idx="84">
                  <c:v>2.56</c:v>
                </c:pt>
                <c:pt idx="85">
                  <c:v>2.09</c:v>
                </c:pt>
                <c:pt idx="86">
                  <c:v>2.2000000000000002</c:v>
                </c:pt>
                <c:pt idx="87">
                  <c:v>1.93</c:v>
                </c:pt>
                <c:pt idx="88">
                  <c:v>2.52</c:v>
                </c:pt>
                <c:pt idx="89">
                  <c:v>1.81</c:v>
                </c:pt>
                <c:pt idx="90">
                  <c:v>2.76</c:v>
                </c:pt>
                <c:pt idx="91">
                  <c:v>1.77</c:v>
                </c:pt>
                <c:pt idx="92">
                  <c:v>2.17</c:v>
                </c:pt>
                <c:pt idx="93">
                  <c:v>1.73</c:v>
                </c:pt>
                <c:pt idx="94">
                  <c:v>1.85</c:v>
                </c:pt>
                <c:pt idx="95">
                  <c:v>2.36</c:v>
                </c:pt>
                <c:pt idx="96">
                  <c:v>2.2799999999999998</c:v>
                </c:pt>
                <c:pt idx="97">
                  <c:v>1.89</c:v>
                </c:pt>
                <c:pt idx="98">
                  <c:v>1.46</c:v>
                </c:pt>
                <c:pt idx="99">
                  <c:v>1.89</c:v>
                </c:pt>
                <c:pt idx="100">
                  <c:v>1.34</c:v>
                </c:pt>
                <c:pt idx="101">
                  <c:v>1.42</c:v>
                </c:pt>
                <c:pt idx="102">
                  <c:v>2.56</c:v>
                </c:pt>
                <c:pt idx="103">
                  <c:v>1.65</c:v>
                </c:pt>
                <c:pt idx="104">
                  <c:v>2.2000000000000002</c:v>
                </c:pt>
                <c:pt idx="105">
                  <c:v>2.2799999999999998</c:v>
                </c:pt>
                <c:pt idx="106">
                  <c:v>1.85</c:v>
                </c:pt>
                <c:pt idx="107">
                  <c:v>2.13</c:v>
                </c:pt>
                <c:pt idx="108">
                  <c:v>1.93</c:v>
                </c:pt>
                <c:pt idx="109">
                  <c:v>2.83</c:v>
                </c:pt>
                <c:pt idx="110">
                  <c:v>1.5</c:v>
                </c:pt>
                <c:pt idx="111">
                  <c:v>2.3199999999999998</c:v>
                </c:pt>
                <c:pt idx="112">
                  <c:v>2.17</c:v>
                </c:pt>
                <c:pt idx="113">
                  <c:v>2.2000000000000002</c:v>
                </c:pt>
                <c:pt idx="114">
                  <c:v>1.5</c:v>
                </c:pt>
                <c:pt idx="115">
                  <c:v>1.85</c:v>
                </c:pt>
                <c:pt idx="116">
                  <c:v>1.54</c:v>
                </c:pt>
                <c:pt idx="117">
                  <c:v>1.89</c:v>
                </c:pt>
                <c:pt idx="118">
                  <c:v>1.81</c:v>
                </c:pt>
                <c:pt idx="119">
                  <c:v>1.38</c:v>
                </c:pt>
                <c:pt idx="120">
                  <c:v>1.77</c:v>
                </c:pt>
                <c:pt idx="121">
                  <c:v>1.89</c:v>
                </c:pt>
                <c:pt idx="122">
                  <c:v>1.77</c:v>
                </c:pt>
                <c:pt idx="123">
                  <c:v>1.5</c:v>
                </c:pt>
                <c:pt idx="124">
                  <c:v>1.57</c:v>
                </c:pt>
                <c:pt idx="125">
                  <c:v>1.69</c:v>
                </c:pt>
                <c:pt idx="126">
                  <c:v>2.3199999999999998</c:v>
                </c:pt>
                <c:pt idx="127">
                  <c:v>2.6</c:v>
                </c:pt>
                <c:pt idx="128">
                  <c:v>2.44</c:v>
                </c:pt>
                <c:pt idx="129">
                  <c:v>3.23</c:v>
                </c:pt>
                <c:pt idx="130">
                  <c:v>1.73</c:v>
                </c:pt>
                <c:pt idx="131">
                  <c:v>1.34</c:v>
                </c:pt>
                <c:pt idx="132">
                  <c:v>1.81</c:v>
                </c:pt>
                <c:pt idx="133">
                  <c:v>1.46</c:v>
                </c:pt>
                <c:pt idx="134">
                  <c:v>2.48</c:v>
                </c:pt>
                <c:pt idx="135">
                  <c:v>2.83</c:v>
                </c:pt>
                <c:pt idx="136">
                  <c:v>2.2400000000000002</c:v>
                </c:pt>
                <c:pt idx="137">
                  <c:v>1.81</c:v>
                </c:pt>
                <c:pt idx="138">
                  <c:v>1.93</c:v>
                </c:pt>
                <c:pt idx="139">
                  <c:v>2.09</c:v>
                </c:pt>
                <c:pt idx="140">
                  <c:v>1.38</c:v>
                </c:pt>
                <c:pt idx="141">
                  <c:v>1.77</c:v>
                </c:pt>
                <c:pt idx="142">
                  <c:v>1.89</c:v>
                </c:pt>
                <c:pt idx="143">
                  <c:v>2.13</c:v>
                </c:pt>
                <c:pt idx="144">
                  <c:v>1.5</c:v>
                </c:pt>
                <c:pt idx="145">
                  <c:v>2.4</c:v>
                </c:pt>
                <c:pt idx="146">
                  <c:v>3.03</c:v>
                </c:pt>
                <c:pt idx="147">
                  <c:v>1.57</c:v>
                </c:pt>
                <c:pt idx="148">
                  <c:v>2.17</c:v>
                </c:pt>
                <c:pt idx="149">
                  <c:v>2.09</c:v>
                </c:pt>
                <c:pt idx="150">
                  <c:v>1.57</c:v>
                </c:pt>
                <c:pt idx="151">
                  <c:v>1.77</c:v>
                </c:pt>
                <c:pt idx="152">
                  <c:v>1.77</c:v>
                </c:pt>
                <c:pt idx="153">
                  <c:v>2.68</c:v>
                </c:pt>
                <c:pt idx="154">
                  <c:v>2.52</c:v>
                </c:pt>
                <c:pt idx="155">
                  <c:v>1.93</c:v>
                </c:pt>
                <c:pt idx="156">
                  <c:v>1.77</c:v>
                </c:pt>
                <c:pt idx="157">
                  <c:v>4.25</c:v>
                </c:pt>
                <c:pt idx="158">
                  <c:v>3.74</c:v>
                </c:pt>
                <c:pt idx="159">
                  <c:v>1.73</c:v>
                </c:pt>
                <c:pt idx="160">
                  <c:v>2.13</c:v>
                </c:pt>
                <c:pt idx="161">
                  <c:v>1.93</c:v>
                </c:pt>
                <c:pt idx="162">
                  <c:v>1.81</c:v>
                </c:pt>
                <c:pt idx="163">
                  <c:v>1.46</c:v>
                </c:pt>
                <c:pt idx="164">
                  <c:v>1.97</c:v>
                </c:pt>
                <c:pt idx="165">
                  <c:v>2.52</c:v>
                </c:pt>
                <c:pt idx="166">
                  <c:v>1.5</c:v>
                </c:pt>
                <c:pt idx="167">
                  <c:v>2.3199999999999998</c:v>
                </c:pt>
                <c:pt idx="168">
                  <c:v>1.73</c:v>
                </c:pt>
                <c:pt idx="169">
                  <c:v>2.6</c:v>
                </c:pt>
                <c:pt idx="170">
                  <c:v>2.2400000000000002</c:v>
                </c:pt>
                <c:pt idx="171">
                  <c:v>2.09</c:v>
                </c:pt>
                <c:pt idx="172">
                  <c:v>2.17</c:v>
                </c:pt>
                <c:pt idx="173">
                  <c:v>2.2000000000000002</c:v>
                </c:pt>
                <c:pt idx="174">
                  <c:v>2.76</c:v>
                </c:pt>
                <c:pt idx="175">
                  <c:v>3.19</c:v>
                </c:pt>
                <c:pt idx="176">
                  <c:v>3.23</c:v>
                </c:pt>
                <c:pt idx="177">
                  <c:v>3.07</c:v>
                </c:pt>
                <c:pt idx="178">
                  <c:v>3.35</c:v>
                </c:pt>
                <c:pt idx="179">
                  <c:v>2.87</c:v>
                </c:pt>
                <c:pt idx="180">
                  <c:v>3.27</c:v>
                </c:pt>
                <c:pt idx="181">
                  <c:v>2.17</c:v>
                </c:pt>
                <c:pt idx="182">
                  <c:v>2.48</c:v>
                </c:pt>
                <c:pt idx="183">
                  <c:v>1.57</c:v>
                </c:pt>
                <c:pt idx="184">
                  <c:v>2.2000000000000002</c:v>
                </c:pt>
                <c:pt idx="185">
                  <c:v>1.89</c:v>
                </c:pt>
                <c:pt idx="186">
                  <c:v>1.85</c:v>
                </c:pt>
                <c:pt idx="187">
                  <c:v>2.13</c:v>
                </c:pt>
                <c:pt idx="188">
                  <c:v>1.93</c:v>
                </c:pt>
                <c:pt idx="189">
                  <c:v>2.2400000000000002</c:v>
                </c:pt>
                <c:pt idx="190">
                  <c:v>1.73</c:v>
                </c:pt>
                <c:pt idx="191">
                  <c:v>1.73</c:v>
                </c:pt>
                <c:pt idx="192">
                  <c:v>1.89</c:v>
                </c:pt>
                <c:pt idx="193">
                  <c:v>2.2400000000000002</c:v>
                </c:pt>
                <c:pt idx="194">
                  <c:v>1.81</c:v>
                </c:pt>
                <c:pt idx="195">
                  <c:v>1.57</c:v>
                </c:pt>
                <c:pt idx="196">
                  <c:v>2.48</c:v>
                </c:pt>
                <c:pt idx="197">
                  <c:v>1.89</c:v>
                </c:pt>
                <c:pt idx="198">
                  <c:v>1.85</c:v>
                </c:pt>
                <c:pt idx="199">
                  <c:v>1.73</c:v>
                </c:pt>
                <c:pt idx="200">
                  <c:v>1.81</c:v>
                </c:pt>
                <c:pt idx="201">
                  <c:v>1.65</c:v>
                </c:pt>
                <c:pt idx="202">
                  <c:v>2.36</c:v>
                </c:pt>
                <c:pt idx="203">
                  <c:v>1.3</c:v>
                </c:pt>
                <c:pt idx="204">
                  <c:v>1.61</c:v>
                </c:pt>
                <c:pt idx="205">
                  <c:v>2.2000000000000002</c:v>
                </c:pt>
                <c:pt idx="206">
                  <c:v>2.0499999999999998</c:v>
                </c:pt>
                <c:pt idx="207">
                  <c:v>1.57</c:v>
                </c:pt>
                <c:pt idx="208">
                  <c:v>2.0099999999999998</c:v>
                </c:pt>
                <c:pt idx="209">
                  <c:v>1.57</c:v>
                </c:pt>
                <c:pt idx="210">
                  <c:v>2.0099999999999998</c:v>
                </c:pt>
                <c:pt idx="211">
                  <c:v>2.2400000000000002</c:v>
                </c:pt>
                <c:pt idx="212">
                  <c:v>2.64</c:v>
                </c:pt>
                <c:pt idx="213">
                  <c:v>2.36</c:v>
                </c:pt>
                <c:pt idx="214">
                  <c:v>1.93</c:v>
                </c:pt>
                <c:pt idx="215">
                  <c:v>2.09</c:v>
                </c:pt>
                <c:pt idx="216">
                  <c:v>2.56</c:v>
                </c:pt>
                <c:pt idx="217">
                  <c:v>1.46</c:v>
                </c:pt>
                <c:pt idx="218">
                  <c:v>2.2000000000000002</c:v>
                </c:pt>
                <c:pt idx="219">
                  <c:v>1.61</c:v>
                </c:pt>
                <c:pt idx="220">
                  <c:v>2.17</c:v>
                </c:pt>
                <c:pt idx="221">
                  <c:v>1.42</c:v>
                </c:pt>
                <c:pt idx="222">
                  <c:v>2.48</c:v>
                </c:pt>
                <c:pt idx="223">
                  <c:v>2.2000000000000002</c:v>
                </c:pt>
                <c:pt idx="224">
                  <c:v>1.89</c:v>
                </c:pt>
                <c:pt idx="225">
                  <c:v>1.73</c:v>
                </c:pt>
                <c:pt idx="226">
                  <c:v>2.56</c:v>
                </c:pt>
                <c:pt idx="227">
                  <c:v>1.93</c:v>
                </c:pt>
                <c:pt idx="228">
                  <c:v>1.81</c:v>
                </c:pt>
                <c:pt idx="229">
                  <c:v>1.69</c:v>
                </c:pt>
                <c:pt idx="230">
                  <c:v>1.81</c:v>
                </c:pt>
                <c:pt idx="231">
                  <c:v>2.13</c:v>
                </c:pt>
                <c:pt idx="232">
                  <c:v>2.09</c:v>
                </c:pt>
                <c:pt idx="233">
                  <c:v>1.57</c:v>
                </c:pt>
                <c:pt idx="234">
                  <c:v>2.2799999999999998</c:v>
                </c:pt>
                <c:pt idx="235">
                  <c:v>1.57</c:v>
                </c:pt>
                <c:pt idx="236">
                  <c:v>2.35</c:v>
                </c:pt>
                <c:pt idx="237">
                  <c:v>1.69</c:v>
                </c:pt>
                <c:pt idx="238">
                  <c:v>1.5</c:v>
                </c:pt>
                <c:pt idx="239">
                  <c:v>2.2799999999999998</c:v>
                </c:pt>
                <c:pt idx="240">
                  <c:v>2.48</c:v>
                </c:pt>
                <c:pt idx="241">
                  <c:v>1.97</c:v>
                </c:pt>
                <c:pt idx="242">
                  <c:v>1.22</c:v>
                </c:pt>
                <c:pt idx="243">
                  <c:v>1.61</c:v>
                </c:pt>
                <c:pt idx="244">
                  <c:v>2.09</c:v>
                </c:pt>
                <c:pt idx="245">
                  <c:v>1.46</c:v>
                </c:pt>
                <c:pt idx="246">
                  <c:v>1.73</c:v>
                </c:pt>
                <c:pt idx="247">
                  <c:v>1.93</c:v>
                </c:pt>
                <c:pt idx="248">
                  <c:v>1.89</c:v>
                </c:pt>
                <c:pt idx="249">
                  <c:v>2.87</c:v>
                </c:pt>
                <c:pt idx="250">
                  <c:v>1.34</c:v>
                </c:pt>
                <c:pt idx="251">
                  <c:v>1.97</c:v>
                </c:pt>
                <c:pt idx="252">
                  <c:v>1.57</c:v>
                </c:pt>
                <c:pt idx="253">
                  <c:v>1.81</c:v>
                </c:pt>
                <c:pt idx="254">
                  <c:v>2.0099999999999998</c:v>
                </c:pt>
                <c:pt idx="255">
                  <c:v>1.69</c:v>
                </c:pt>
                <c:pt idx="256">
                  <c:v>2.09</c:v>
                </c:pt>
                <c:pt idx="257">
                  <c:v>1.61</c:v>
                </c:pt>
                <c:pt idx="258">
                  <c:v>2.09</c:v>
                </c:pt>
                <c:pt idx="259">
                  <c:v>3.19</c:v>
                </c:pt>
                <c:pt idx="260">
                  <c:v>2.0499999999999998</c:v>
                </c:pt>
                <c:pt idx="261">
                  <c:v>2.72</c:v>
                </c:pt>
                <c:pt idx="262">
                  <c:v>1.97</c:v>
                </c:pt>
                <c:pt idx="263">
                  <c:v>2.0099999999999998</c:v>
                </c:pt>
                <c:pt idx="264">
                  <c:v>1.69</c:v>
                </c:pt>
                <c:pt idx="265">
                  <c:v>2.0099999999999998</c:v>
                </c:pt>
                <c:pt idx="266">
                  <c:v>1.54</c:v>
                </c:pt>
                <c:pt idx="267">
                  <c:v>2.36</c:v>
                </c:pt>
                <c:pt idx="268">
                  <c:v>1.85</c:v>
                </c:pt>
                <c:pt idx="269">
                  <c:v>1.93</c:v>
                </c:pt>
                <c:pt idx="270">
                  <c:v>2.13</c:v>
                </c:pt>
                <c:pt idx="271">
                  <c:v>1.69</c:v>
                </c:pt>
                <c:pt idx="272">
                  <c:v>1.61</c:v>
                </c:pt>
                <c:pt idx="273">
                  <c:v>2.44</c:v>
                </c:pt>
                <c:pt idx="274">
                  <c:v>1.77</c:v>
                </c:pt>
                <c:pt idx="275">
                  <c:v>2.2400000000000002</c:v>
                </c:pt>
                <c:pt idx="276">
                  <c:v>1.61</c:v>
                </c:pt>
                <c:pt idx="277">
                  <c:v>2.09</c:v>
                </c:pt>
                <c:pt idx="278">
                  <c:v>1.81</c:v>
                </c:pt>
                <c:pt idx="279">
                  <c:v>1.61</c:v>
                </c:pt>
                <c:pt idx="280">
                  <c:v>2.09</c:v>
                </c:pt>
                <c:pt idx="281">
                  <c:v>1.97</c:v>
                </c:pt>
                <c:pt idx="282">
                  <c:v>1.3</c:v>
                </c:pt>
                <c:pt idx="283">
                  <c:v>2.0499999999999998</c:v>
                </c:pt>
                <c:pt idx="284">
                  <c:v>2.2799999999999998</c:v>
                </c:pt>
                <c:pt idx="285">
                  <c:v>2.4</c:v>
                </c:pt>
                <c:pt idx="286">
                  <c:v>1.06</c:v>
                </c:pt>
                <c:pt idx="287">
                  <c:v>2.09</c:v>
                </c:pt>
                <c:pt idx="288">
                  <c:v>1.3</c:v>
                </c:pt>
                <c:pt idx="289">
                  <c:v>1.5</c:v>
                </c:pt>
                <c:pt idx="290">
                  <c:v>1.54</c:v>
                </c:pt>
                <c:pt idx="291">
                  <c:v>1.57</c:v>
                </c:pt>
                <c:pt idx="292">
                  <c:v>2.2799999999999998</c:v>
                </c:pt>
                <c:pt idx="293">
                  <c:v>1.61</c:v>
                </c:pt>
                <c:pt idx="294">
                  <c:v>1.5</c:v>
                </c:pt>
                <c:pt idx="295">
                  <c:v>1.46</c:v>
                </c:pt>
                <c:pt idx="296">
                  <c:v>2.2000000000000002</c:v>
                </c:pt>
                <c:pt idx="297">
                  <c:v>1.61</c:v>
                </c:pt>
              </c:numCache>
            </c:numRef>
          </c:xVal>
          <c:yVal>
            <c:numRef>
              <c:f>Max_Periods!$B$4:$B$301</c:f>
              <c:numCache>
                <c:formatCode>General</c:formatCode>
                <c:ptCount val="298"/>
                <c:pt idx="0">
                  <c:v>7975</c:v>
                </c:pt>
                <c:pt idx="1">
                  <c:v>5205</c:v>
                </c:pt>
                <c:pt idx="2">
                  <c:v>5680</c:v>
                </c:pt>
                <c:pt idx="3">
                  <c:v>5110</c:v>
                </c:pt>
                <c:pt idx="4">
                  <c:v>7625</c:v>
                </c:pt>
                <c:pt idx="5">
                  <c:v>4000</c:v>
                </c:pt>
                <c:pt idx="6">
                  <c:v>7140</c:v>
                </c:pt>
                <c:pt idx="7">
                  <c:v>1140</c:v>
                </c:pt>
                <c:pt idx="8">
                  <c:v>1045</c:v>
                </c:pt>
                <c:pt idx="9">
                  <c:v>1125</c:v>
                </c:pt>
                <c:pt idx="10">
                  <c:v>1100</c:v>
                </c:pt>
                <c:pt idx="11">
                  <c:v>1120</c:v>
                </c:pt>
                <c:pt idx="12">
                  <c:v>1155</c:v>
                </c:pt>
                <c:pt idx="13">
                  <c:v>1220</c:v>
                </c:pt>
                <c:pt idx="14">
                  <c:v>1185</c:v>
                </c:pt>
                <c:pt idx="15">
                  <c:v>1210</c:v>
                </c:pt>
                <c:pt idx="16">
                  <c:v>995</c:v>
                </c:pt>
                <c:pt idx="17">
                  <c:v>1110</c:v>
                </c:pt>
                <c:pt idx="18">
                  <c:v>1025</c:v>
                </c:pt>
                <c:pt idx="19">
                  <c:v>1140</c:v>
                </c:pt>
                <c:pt idx="20">
                  <c:v>1170</c:v>
                </c:pt>
                <c:pt idx="21">
                  <c:v>1165</c:v>
                </c:pt>
                <c:pt idx="22">
                  <c:v>1140</c:v>
                </c:pt>
                <c:pt idx="23">
                  <c:v>1495</c:v>
                </c:pt>
                <c:pt idx="24">
                  <c:v>1470</c:v>
                </c:pt>
                <c:pt idx="25">
                  <c:v>1350</c:v>
                </c:pt>
                <c:pt idx="26">
                  <c:v>1430</c:v>
                </c:pt>
                <c:pt idx="27">
                  <c:v>1365</c:v>
                </c:pt>
                <c:pt idx="28">
                  <c:v>1415</c:v>
                </c:pt>
                <c:pt idx="29">
                  <c:v>1425</c:v>
                </c:pt>
                <c:pt idx="30">
                  <c:v>1250</c:v>
                </c:pt>
                <c:pt idx="31">
                  <c:v>1240</c:v>
                </c:pt>
                <c:pt idx="32">
                  <c:v>1320</c:v>
                </c:pt>
                <c:pt idx="33">
                  <c:v>1215</c:v>
                </c:pt>
                <c:pt idx="34">
                  <c:v>1375</c:v>
                </c:pt>
                <c:pt idx="35">
                  <c:v>1275</c:v>
                </c:pt>
                <c:pt idx="36">
                  <c:v>1230</c:v>
                </c:pt>
                <c:pt idx="37">
                  <c:v>1300</c:v>
                </c:pt>
                <c:pt idx="38">
                  <c:v>1455</c:v>
                </c:pt>
                <c:pt idx="39">
                  <c:v>1385</c:v>
                </c:pt>
                <c:pt idx="40">
                  <c:v>1330</c:v>
                </c:pt>
                <c:pt idx="41">
                  <c:v>1195</c:v>
                </c:pt>
                <c:pt idx="42">
                  <c:v>1485</c:v>
                </c:pt>
                <c:pt idx="43">
                  <c:v>1270</c:v>
                </c:pt>
                <c:pt idx="44">
                  <c:v>1120</c:v>
                </c:pt>
                <c:pt idx="45">
                  <c:v>1825</c:v>
                </c:pt>
                <c:pt idx="46">
                  <c:v>1755</c:v>
                </c:pt>
                <c:pt idx="47">
                  <c:v>2655</c:v>
                </c:pt>
                <c:pt idx="48">
                  <c:v>2385</c:v>
                </c:pt>
                <c:pt idx="49">
                  <c:v>6710</c:v>
                </c:pt>
                <c:pt idx="50">
                  <c:v>3410</c:v>
                </c:pt>
                <c:pt idx="51">
                  <c:v>3815</c:v>
                </c:pt>
                <c:pt idx="52">
                  <c:v>4515</c:v>
                </c:pt>
                <c:pt idx="53">
                  <c:v>3830</c:v>
                </c:pt>
                <c:pt idx="54">
                  <c:v>4490</c:v>
                </c:pt>
                <c:pt idx="55">
                  <c:v>4775</c:v>
                </c:pt>
                <c:pt idx="56">
                  <c:v>1090</c:v>
                </c:pt>
                <c:pt idx="57">
                  <c:v>870</c:v>
                </c:pt>
                <c:pt idx="58">
                  <c:v>1810</c:v>
                </c:pt>
                <c:pt idx="59">
                  <c:v>2010</c:v>
                </c:pt>
                <c:pt idx="60">
                  <c:v>1865</c:v>
                </c:pt>
                <c:pt idx="61">
                  <c:v>1670</c:v>
                </c:pt>
                <c:pt idx="62">
                  <c:v>2560</c:v>
                </c:pt>
                <c:pt idx="63">
                  <c:v>1875</c:v>
                </c:pt>
                <c:pt idx="64">
                  <c:v>2285</c:v>
                </c:pt>
                <c:pt idx="65">
                  <c:v>2980</c:v>
                </c:pt>
                <c:pt idx="66">
                  <c:v>4635</c:v>
                </c:pt>
                <c:pt idx="67">
                  <c:v>3505</c:v>
                </c:pt>
                <c:pt idx="68">
                  <c:v>3950</c:v>
                </c:pt>
                <c:pt idx="69">
                  <c:v>1015</c:v>
                </c:pt>
                <c:pt idx="70">
                  <c:v>2765</c:v>
                </c:pt>
                <c:pt idx="71">
                  <c:v>2005</c:v>
                </c:pt>
                <c:pt idx="72">
                  <c:v>1400</c:v>
                </c:pt>
                <c:pt idx="73">
                  <c:v>945</c:v>
                </c:pt>
                <c:pt idx="74">
                  <c:v>1200</c:v>
                </c:pt>
                <c:pt idx="75">
                  <c:v>1240</c:v>
                </c:pt>
                <c:pt idx="76">
                  <c:v>1030</c:v>
                </c:pt>
                <c:pt idx="77">
                  <c:v>850</c:v>
                </c:pt>
                <c:pt idx="78">
                  <c:v>1120</c:v>
                </c:pt>
                <c:pt idx="79">
                  <c:v>1185</c:v>
                </c:pt>
                <c:pt idx="80">
                  <c:v>1130</c:v>
                </c:pt>
                <c:pt idx="81">
                  <c:v>1260</c:v>
                </c:pt>
                <c:pt idx="82">
                  <c:v>1415</c:v>
                </c:pt>
                <c:pt idx="83">
                  <c:v>2175</c:v>
                </c:pt>
                <c:pt idx="84">
                  <c:v>1210</c:v>
                </c:pt>
                <c:pt idx="85">
                  <c:v>1615</c:v>
                </c:pt>
                <c:pt idx="86">
                  <c:v>1875</c:v>
                </c:pt>
                <c:pt idx="87">
                  <c:v>755</c:v>
                </c:pt>
                <c:pt idx="88">
                  <c:v>1865</c:v>
                </c:pt>
                <c:pt idx="89">
                  <c:v>2290</c:v>
                </c:pt>
                <c:pt idx="90">
                  <c:v>1690</c:v>
                </c:pt>
                <c:pt idx="91">
                  <c:v>2170</c:v>
                </c:pt>
                <c:pt idx="92">
                  <c:v>2675</c:v>
                </c:pt>
                <c:pt idx="93">
                  <c:v>2205</c:v>
                </c:pt>
                <c:pt idx="94">
                  <c:v>2275</c:v>
                </c:pt>
                <c:pt idx="95">
                  <c:v>2425</c:v>
                </c:pt>
                <c:pt idx="96">
                  <c:v>2465</c:v>
                </c:pt>
                <c:pt idx="97">
                  <c:v>2580</c:v>
                </c:pt>
                <c:pt idx="98">
                  <c:v>2420</c:v>
                </c:pt>
                <c:pt idx="99">
                  <c:v>2840</c:v>
                </c:pt>
                <c:pt idx="100">
                  <c:v>1215</c:v>
                </c:pt>
                <c:pt idx="101">
                  <c:v>1250</c:v>
                </c:pt>
                <c:pt idx="102">
                  <c:v>1280</c:v>
                </c:pt>
                <c:pt idx="103">
                  <c:v>1175</c:v>
                </c:pt>
                <c:pt idx="104">
                  <c:v>1190</c:v>
                </c:pt>
                <c:pt idx="105">
                  <c:v>1215</c:v>
                </c:pt>
                <c:pt idx="106">
                  <c:v>1215</c:v>
                </c:pt>
                <c:pt idx="107">
                  <c:v>1230</c:v>
                </c:pt>
                <c:pt idx="108">
                  <c:v>1245</c:v>
                </c:pt>
                <c:pt idx="109">
                  <c:v>1265</c:v>
                </c:pt>
                <c:pt idx="110">
                  <c:v>1760</c:v>
                </c:pt>
                <c:pt idx="111">
                  <c:v>1915</c:v>
                </c:pt>
                <c:pt idx="112">
                  <c:v>1370</c:v>
                </c:pt>
                <c:pt idx="113">
                  <c:v>1335</c:v>
                </c:pt>
                <c:pt idx="114">
                  <c:v>1455</c:v>
                </c:pt>
                <c:pt idx="115">
                  <c:v>1305</c:v>
                </c:pt>
                <c:pt idx="116">
                  <c:v>1390</c:v>
                </c:pt>
                <c:pt idx="117">
                  <c:v>1215</c:v>
                </c:pt>
                <c:pt idx="118">
                  <c:v>1350</c:v>
                </c:pt>
                <c:pt idx="119">
                  <c:v>1405</c:v>
                </c:pt>
                <c:pt idx="120">
                  <c:v>1385</c:v>
                </c:pt>
                <c:pt idx="121">
                  <c:v>1740</c:v>
                </c:pt>
                <c:pt idx="122">
                  <c:v>1575</c:v>
                </c:pt>
                <c:pt idx="123">
                  <c:v>1595</c:v>
                </c:pt>
                <c:pt idx="124">
                  <c:v>1390</c:v>
                </c:pt>
                <c:pt idx="125">
                  <c:v>1445</c:v>
                </c:pt>
                <c:pt idx="126">
                  <c:v>1580</c:v>
                </c:pt>
                <c:pt idx="127">
                  <c:v>2055</c:v>
                </c:pt>
                <c:pt idx="128">
                  <c:v>1840</c:v>
                </c:pt>
                <c:pt idx="129">
                  <c:v>2085</c:v>
                </c:pt>
                <c:pt idx="130">
                  <c:v>2160</c:v>
                </c:pt>
                <c:pt idx="131">
                  <c:v>1630</c:v>
                </c:pt>
                <c:pt idx="132">
                  <c:v>1290</c:v>
                </c:pt>
                <c:pt idx="133">
                  <c:v>765</c:v>
                </c:pt>
                <c:pt idx="134">
                  <c:v>1165</c:v>
                </c:pt>
                <c:pt idx="135">
                  <c:v>1205</c:v>
                </c:pt>
                <c:pt idx="136">
                  <c:v>1730</c:v>
                </c:pt>
                <c:pt idx="137">
                  <c:v>715</c:v>
                </c:pt>
                <c:pt idx="138">
                  <c:v>1075</c:v>
                </c:pt>
                <c:pt idx="139">
                  <c:v>1120</c:v>
                </c:pt>
                <c:pt idx="140">
                  <c:v>1575</c:v>
                </c:pt>
                <c:pt idx="141">
                  <c:v>1130</c:v>
                </c:pt>
                <c:pt idx="142">
                  <c:v>1305</c:v>
                </c:pt>
                <c:pt idx="143">
                  <c:v>1625</c:v>
                </c:pt>
                <c:pt idx="144">
                  <c:v>735</c:v>
                </c:pt>
                <c:pt idx="145">
                  <c:v>905</c:v>
                </c:pt>
                <c:pt idx="146">
                  <c:v>1215</c:v>
                </c:pt>
                <c:pt idx="147">
                  <c:v>2180</c:v>
                </c:pt>
                <c:pt idx="148">
                  <c:v>1075</c:v>
                </c:pt>
                <c:pt idx="149">
                  <c:v>1115</c:v>
                </c:pt>
                <c:pt idx="150">
                  <c:v>925</c:v>
                </c:pt>
                <c:pt idx="151">
                  <c:v>1715</c:v>
                </c:pt>
                <c:pt idx="152">
                  <c:v>1985</c:v>
                </c:pt>
                <c:pt idx="153">
                  <c:v>2050</c:v>
                </c:pt>
                <c:pt idx="154">
                  <c:v>2140</c:v>
                </c:pt>
                <c:pt idx="155">
                  <c:v>1865</c:v>
                </c:pt>
                <c:pt idx="156">
                  <c:v>2175</c:v>
                </c:pt>
                <c:pt idx="157">
                  <c:v>2555</c:v>
                </c:pt>
                <c:pt idx="158">
                  <c:v>2320</c:v>
                </c:pt>
                <c:pt idx="159">
                  <c:v>2265</c:v>
                </c:pt>
                <c:pt idx="160">
                  <c:v>2740</c:v>
                </c:pt>
                <c:pt idx="161">
                  <c:v>1400</c:v>
                </c:pt>
                <c:pt idx="162">
                  <c:v>1675</c:v>
                </c:pt>
                <c:pt idx="163">
                  <c:v>1170</c:v>
                </c:pt>
                <c:pt idx="164">
                  <c:v>3480</c:v>
                </c:pt>
                <c:pt idx="165">
                  <c:v>2845</c:v>
                </c:pt>
                <c:pt idx="166">
                  <c:v>2345</c:v>
                </c:pt>
                <c:pt idx="167">
                  <c:v>3050</c:v>
                </c:pt>
                <c:pt idx="168">
                  <c:v>2580</c:v>
                </c:pt>
                <c:pt idx="169">
                  <c:v>2595</c:v>
                </c:pt>
                <c:pt idx="170">
                  <c:v>2450</c:v>
                </c:pt>
                <c:pt idx="171">
                  <c:v>2240</c:v>
                </c:pt>
                <c:pt idx="172">
                  <c:v>2640</c:v>
                </c:pt>
                <c:pt idx="173">
                  <c:v>2465</c:v>
                </c:pt>
                <c:pt idx="174">
                  <c:v>2525</c:v>
                </c:pt>
                <c:pt idx="175">
                  <c:v>2305</c:v>
                </c:pt>
                <c:pt idx="176">
                  <c:v>2250</c:v>
                </c:pt>
                <c:pt idx="177">
                  <c:v>2265</c:v>
                </c:pt>
                <c:pt idx="178">
                  <c:v>2145</c:v>
                </c:pt>
                <c:pt idx="179">
                  <c:v>2380</c:v>
                </c:pt>
                <c:pt idx="180">
                  <c:v>2160</c:v>
                </c:pt>
                <c:pt idx="181">
                  <c:v>2880</c:v>
                </c:pt>
                <c:pt idx="182">
                  <c:v>2255</c:v>
                </c:pt>
                <c:pt idx="183">
                  <c:v>2985</c:v>
                </c:pt>
                <c:pt idx="184">
                  <c:v>5630</c:v>
                </c:pt>
                <c:pt idx="185">
                  <c:v>3770</c:v>
                </c:pt>
                <c:pt idx="186">
                  <c:v>5045</c:v>
                </c:pt>
                <c:pt idx="187">
                  <c:v>3295</c:v>
                </c:pt>
                <c:pt idx="188">
                  <c:v>2415</c:v>
                </c:pt>
                <c:pt idx="189">
                  <c:v>3275</c:v>
                </c:pt>
                <c:pt idx="190">
                  <c:v>1195</c:v>
                </c:pt>
                <c:pt idx="191">
                  <c:v>1250</c:v>
                </c:pt>
                <c:pt idx="192">
                  <c:v>1285</c:v>
                </c:pt>
                <c:pt idx="193">
                  <c:v>1240</c:v>
                </c:pt>
                <c:pt idx="194">
                  <c:v>1285</c:v>
                </c:pt>
                <c:pt idx="195">
                  <c:v>1215</c:v>
                </c:pt>
                <c:pt idx="196">
                  <c:v>1430</c:v>
                </c:pt>
                <c:pt idx="197">
                  <c:v>1405</c:v>
                </c:pt>
                <c:pt idx="198">
                  <c:v>1395</c:v>
                </c:pt>
                <c:pt idx="199">
                  <c:v>1620</c:v>
                </c:pt>
                <c:pt idx="200">
                  <c:v>1330</c:v>
                </c:pt>
                <c:pt idx="201">
                  <c:v>1325</c:v>
                </c:pt>
                <c:pt idx="202">
                  <c:v>1355</c:v>
                </c:pt>
                <c:pt idx="203">
                  <c:v>1465</c:v>
                </c:pt>
                <c:pt idx="204">
                  <c:v>2175</c:v>
                </c:pt>
                <c:pt idx="205">
                  <c:v>1635</c:v>
                </c:pt>
                <c:pt idx="206">
                  <c:v>1820</c:v>
                </c:pt>
                <c:pt idx="207">
                  <c:v>2010</c:v>
                </c:pt>
                <c:pt idx="208">
                  <c:v>2230</c:v>
                </c:pt>
                <c:pt idx="209">
                  <c:v>2605</c:v>
                </c:pt>
                <c:pt idx="210">
                  <c:v>1055</c:v>
                </c:pt>
                <c:pt idx="211">
                  <c:v>1200</c:v>
                </c:pt>
                <c:pt idx="212">
                  <c:v>1485</c:v>
                </c:pt>
                <c:pt idx="213">
                  <c:v>1945</c:v>
                </c:pt>
                <c:pt idx="214">
                  <c:v>1810</c:v>
                </c:pt>
                <c:pt idx="215">
                  <c:v>2490</c:v>
                </c:pt>
                <c:pt idx="216">
                  <c:v>4570</c:v>
                </c:pt>
                <c:pt idx="217">
                  <c:v>2200</c:v>
                </c:pt>
                <c:pt idx="218">
                  <c:v>1540</c:v>
                </c:pt>
                <c:pt idx="219">
                  <c:v>1355</c:v>
                </c:pt>
                <c:pt idx="220">
                  <c:v>1310</c:v>
                </c:pt>
                <c:pt idx="221">
                  <c:v>1865</c:v>
                </c:pt>
                <c:pt idx="222">
                  <c:v>1400</c:v>
                </c:pt>
                <c:pt idx="223">
                  <c:v>2515</c:v>
                </c:pt>
                <c:pt idx="224">
                  <c:v>2400</c:v>
                </c:pt>
                <c:pt idx="225">
                  <c:v>1485</c:v>
                </c:pt>
                <c:pt idx="226">
                  <c:v>2185</c:v>
                </c:pt>
                <c:pt idx="227">
                  <c:v>2200</c:v>
                </c:pt>
                <c:pt idx="228">
                  <c:v>1065</c:v>
                </c:pt>
                <c:pt idx="229">
                  <c:v>1090</c:v>
                </c:pt>
                <c:pt idx="230">
                  <c:v>1125</c:v>
                </c:pt>
                <c:pt idx="231">
                  <c:v>1150</c:v>
                </c:pt>
                <c:pt idx="232">
                  <c:v>1170</c:v>
                </c:pt>
                <c:pt idx="233">
                  <c:v>1025</c:v>
                </c:pt>
                <c:pt idx="234">
                  <c:v>1280</c:v>
                </c:pt>
                <c:pt idx="235">
                  <c:v>2355</c:v>
                </c:pt>
                <c:pt idx="236">
                  <c:v>1415</c:v>
                </c:pt>
                <c:pt idx="237">
                  <c:v>1150</c:v>
                </c:pt>
                <c:pt idx="238">
                  <c:v>1280</c:v>
                </c:pt>
                <c:pt idx="239">
                  <c:v>1285</c:v>
                </c:pt>
                <c:pt idx="240">
                  <c:v>955</c:v>
                </c:pt>
                <c:pt idx="241">
                  <c:v>845</c:v>
                </c:pt>
                <c:pt idx="242">
                  <c:v>1330</c:v>
                </c:pt>
                <c:pt idx="243">
                  <c:v>1355</c:v>
                </c:pt>
                <c:pt idx="244">
                  <c:v>1625</c:v>
                </c:pt>
                <c:pt idx="245">
                  <c:v>1780</c:v>
                </c:pt>
                <c:pt idx="246">
                  <c:v>1660</c:v>
                </c:pt>
                <c:pt idx="247">
                  <c:v>1415</c:v>
                </c:pt>
                <c:pt idx="248">
                  <c:v>1540</c:v>
                </c:pt>
                <c:pt idx="249">
                  <c:v>1890</c:v>
                </c:pt>
                <c:pt idx="250">
                  <c:v>3045</c:v>
                </c:pt>
                <c:pt idx="251">
                  <c:v>1975</c:v>
                </c:pt>
                <c:pt idx="252">
                  <c:v>1730</c:v>
                </c:pt>
                <c:pt idx="253">
                  <c:v>1580</c:v>
                </c:pt>
                <c:pt idx="254">
                  <c:v>1345</c:v>
                </c:pt>
                <c:pt idx="255">
                  <c:v>1655</c:v>
                </c:pt>
                <c:pt idx="256">
                  <c:v>2120</c:v>
                </c:pt>
                <c:pt idx="257">
                  <c:v>1635</c:v>
                </c:pt>
                <c:pt idx="258">
                  <c:v>2700</c:v>
                </c:pt>
                <c:pt idx="259">
                  <c:v>4445</c:v>
                </c:pt>
                <c:pt idx="260">
                  <c:v>1675</c:v>
                </c:pt>
                <c:pt idx="261">
                  <c:v>3790</c:v>
                </c:pt>
                <c:pt idx="262">
                  <c:v>1695</c:v>
                </c:pt>
                <c:pt idx="263">
                  <c:v>1895</c:v>
                </c:pt>
                <c:pt idx="264">
                  <c:v>2520</c:v>
                </c:pt>
                <c:pt idx="265">
                  <c:v>1810</c:v>
                </c:pt>
                <c:pt idx="266">
                  <c:v>2185</c:v>
                </c:pt>
                <c:pt idx="267">
                  <c:v>1890</c:v>
                </c:pt>
                <c:pt idx="268">
                  <c:v>2305</c:v>
                </c:pt>
                <c:pt idx="269">
                  <c:v>1720</c:v>
                </c:pt>
                <c:pt idx="270">
                  <c:v>1590</c:v>
                </c:pt>
                <c:pt idx="271">
                  <c:v>1880</c:v>
                </c:pt>
                <c:pt idx="272">
                  <c:v>2065</c:v>
                </c:pt>
                <c:pt idx="273">
                  <c:v>2510</c:v>
                </c:pt>
                <c:pt idx="274">
                  <c:v>1810</c:v>
                </c:pt>
                <c:pt idx="275">
                  <c:v>1585</c:v>
                </c:pt>
                <c:pt idx="276">
                  <c:v>5820</c:v>
                </c:pt>
                <c:pt idx="277">
                  <c:v>2065</c:v>
                </c:pt>
                <c:pt idx="278">
                  <c:v>1825</c:v>
                </c:pt>
                <c:pt idx="279">
                  <c:v>4515</c:v>
                </c:pt>
                <c:pt idx="280">
                  <c:v>1020</c:v>
                </c:pt>
                <c:pt idx="281">
                  <c:v>950</c:v>
                </c:pt>
                <c:pt idx="282">
                  <c:v>920</c:v>
                </c:pt>
                <c:pt idx="283">
                  <c:v>1315</c:v>
                </c:pt>
                <c:pt idx="284">
                  <c:v>1450</c:v>
                </c:pt>
                <c:pt idx="285">
                  <c:v>1575</c:v>
                </c:pt>
                <c:pt idx="286">
                  <c:v>1340</c:v>
                </c:pt>
                <c:pt idx="287">
                  <c:v>970</c:v>
                </c:pt>
                <c:pt idx="288">
                  <c:v>1030</c:v>
                </c:pt>
                <c:pt idx="289">
                  <c:v>1070</c:v>
                </c:pt>
                <c:pt idx="290">
                  <c:v>1475</c:v>
                </c:pt>
                <c:pt idx="291">
                  <c:v>1360</c:v>
                </c:pt>
                <c:pt idx="292">
                  <c:v>1190</c:v>
                </c:pt>
                <c:pt idx="293">
                  <c:v>1245</c:v>
                </c:pt>
                <c:pt idx="294">
                  <c:v>1215</c:v>
                </c:pt>
                <c:pt idx="295">
                  <c:v>1065</c:v>
                </c:pt>
                <c:pt idx="296">
                  <c:v>1055</c:v>
                </c:pt>
                <c:pt idx="297">
                  <c:v>1020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D24-40C2-82AE-1AA78233ED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5680352"/>
        <c:axId val="405680744"/>
      </c:scatterChart>
      <c:valAx>
        <c:axId val="405680352"/>
        <c:scaling>
          <c:orientation val="minMax"/>
          <c:max val="4.5"/>
          <c:min val="0.5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1 hour maximum</a:t>
                </a:r>
              </a:p>
            </c:rich>
          </c:tx>
          <c:layout>
            <c:manualLayout>
              <c:xMode val="edge"/>
              <c:yMode val="edge"/>
              <c:x val="0.46488294314382733"/>
              <c:y val="0.9443535188216035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5680744"/>
        <c:crosses val="autoZero"/>
        <c:crossBetween val="midCat"/>
        <c:majorUnit val="0.5"/>
      </c:valAx>
      <c:valAx>
        <c:axId val="405680744"/>
        <c:scaling>
          <c:orientation val="minMax"/>
          <c:max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Elevation (ft)</a:t>
                </a:r>
              </a:p>
            </c:rich>
          </c:tx>
          <c:layout>
            <c:manualLayout>
              <c:xMode val="edge"/>
              <c:yMode val="edge"/>
              <c:x val="1.2263099219621001E-2"/>
              <c:y val="0.440261865793780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5680352"/>
        <c:crossesAt val="0.5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3 Hour Maximums vs. Elevation, Stations with &gt;10 Years of Record</a:t>
            </a:r>
          </a:p>
        </c:rich>
      </c:tx>
      <c:layout>
        <c:manualLayout>
          <c:xMode val="edge"/>
          <c:yMode val="edge"/>
          <c:x val="0.21627647714604631"/>
          <c:y val="1.96399345335515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497212931995481E-2"/>
          <c:y val="0.12111292962356793"/>
          <c:w val="0.89074693422520002"/>
          <c:h val="0.7725040916530434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8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Max_Periods!$F$4:$F$301</c:f>
              <c:numCache>
                <c:formatCode>0.00</c:formatCode>
                <c:ptCount val="298"/>
                <c:pt idx="0">
                  <c:v>3.15</c:v>
                </c:pt>
                <c:pt idx="1">
                  <c:v>2.3199999999999998</c:v>
                </c:pt>
                <c:pt idx="2">
                  <c:v>3.94</c:v>
                </c:pt>
                <c:pt idx="3">
                  <c:v>2.83</c:v>
                </c:pt>
                <c:pt idx="4">
                  <c:v>3.46</c:v>
                </c:pt>
                <c:pt idx="5">
                  <c:v>2.36</c:v>
                </c:pt>
                <c:pt idx="6">
                  <c:v>3.07</c:v>
                </c:pt>
                <c:pt idx="7">
                  <c:v>2.36</c:v>
                </c:pt>
                <c:pt idx="8">
                  <c:v>3.03</c:v>
                </c:pt>
                <c:pt idx="9">
                  <c:v>2.2000000000000002</c:v>
                </c:pt>
                <c:pt idx="10">
                  <c:v>2.6</c:v>
                </c:pt>
                <c:pt idx="11">
                  <c:v>3.19</c:v>
                </c:pt>
                <c:pt idx="12">
                  <c:v>3.07</c:v>
                </c:pt>
                <c:pt idx="13">
                  <c:v>2.4</c:v>
                </c:pt>
                <c:pt idx="14">
                  <c:v>3.19</c:v>
                </c:pt>
                <c:pt idx="15">
                  <c:v>3.11</c:v>
                </c:pt>
                <c:pt idx="16">
                  <c:v>2.87</c:v>
                </c:pt>
                <c:pt idx="17">
                  <c:v>3.23</c:v>
                </c:pt>
                <c:pt idx="18">
                  <c:v>2.2000000000000002</c:v>
                </c:pt>
                <c:pt idx="19">
                  <c:v>2.2799999999999998</c:v>
                </c:pt>
                <c:pt idx="20">
                  <c:v>2.2400000000000002</c:v>
                </c:pt>
                <c:pt idx="21">
                  <c:v>2.52</c:v>
                </c:pt>
                <c:pt idx="22">
                  <c:v>2.2000000000000002</c:v>
                </c:pt>
                <c:pt idx="23">
                  <c:v>1.89</c:v>
                </c:pt>
                <c:pt idx="24">
                  <c:v>1.54</c:v>
                </c:pt>
                <c:pt idx="25">
                  <c:v>2.0099999999999998</c:v>
                </c:pt>
                <c:pt idx="26">
                  <c:v>2.13</c:v>
                </c:pt>
                <c:pt idx="27">
                  <c:v>3.31</c:v>
                </c:pt>
                <c:pt idx="28">
                  <c:v>3.03</c:v>
                </c:pt>
                <c:pt idx="29">
                  <c:v>2.17</c:v>
                </c:pt>
                <c:pt idx="30">
                  <c:v>2.87</c:v>
                </c:pt>
                <c:pt idx="31">
                  <c:v>2.2799999999999998</c:v>
                </c:pt>
                <c:pt idx="32">
                  <c:v>1.85</c:v>
                </c:pt>
                <c:pt idx="33">
                  <c:v>2.99</c:v>
                </c:pt>
                <c:pt idx="34">
                  <c:v>2.44</c:v>
                </c:pt>
                <c:pt idx="35">
                  <c:v>2.0099999999999998</c:v>
                </c:pt>
                <c:pt idx="36">
                  <c:v>2.2400000000000002</c:v>
                </c:pt>
                <c:pt idx="37">
                  <c:v>2.4</c:v>
                </c:pt>
                <c:pt idx="38">
                  <c:v>2.44</c:v>
                </c:pt>
                <c:pt idx="39">
                  <c:v>2.0099999999999998</c:v>
                </c:pt>
                <c:pt idx="40">
                  <c:v>1.81</c:v>
                </c:pt>
                <c:pt idx="41">
                  <c:v>3.5</c:v>
                </c:pt>
                <c:pt idx="42">
                  <c:v>2.17</c:v>
                </c:pt>
                <c:pt idx="43">
                  <c:v>2.2000000000000002</c:v>
                </c:pt>
                <c:pt idx="44">
                  <c:v>1.69</c:v>
                </c:pt>
                <c:pt idx="45">
                  <c:v>2.17</c:v>
                </c:pt>
                <c:pt idx="46">
                  <c:v>2.4</c:v>
                </c:pt>
                <c:pt idx="47">
                  <c:v>2.8</c:v>
                </c:pt>
                <c:pt idx="48">
                  <c:v>2.56</c:v>
                </c:pt>
                <c:pt idx="49">
                  <c:v>2.8</c:v>
                </c:pt>
                <c:pt idx="50">
                  <c:v>2.13</c:v>
                </c:pt>
                <c:pt idx="51">
                  <c:v>1.89</c:v>
                </c:pt>
                <c:pt idx="52">
                  <c:v>2.76</c:v>
                </c:pt>
                <c:pt idx="53">
                  <c:v>2.4</c:v>
                </c:pt>
                <c:pt idx="54">
                  <c:v>1.77</c:v>
                </c:pt>
                <c:pt idx="55">
                  <c:v>1.85</c:v>
                </c:pt>
                <c:pt idx="56">
                  <c:v>2.17</c:v>
                </c:pt>
                <c:pt idx="57">
                  <c:v>2.44</c:v>
                </c:pt>
                <c:pt idx="58">
                  <c:v>1.61</c:v>
                </c:pt>
                <c:pt idx="59">
                  <c:v>2.0499999999999998</c:v>
                </c:pt>
                <c:pt idx="60">
                  <c:v>2.8</c:v>
                </c:pt>
                <c:pt idx="61">
                  <c:v>2.4</c:v>
                </c:pt>
                <c:pt idx="62">
                  <c:v>2.68</c:v>
                </c:pt>
                <c:pt idx="63">
                  <c:v>2.0099999999999998</c:v>
                </c:pt>
                <c:pt idx="64">
                  <c:v>1.73</c:v>
                </c:pt>
                <c:pt idx="65">
                  <c:v>3.15</c:v>
                </c:pt>
                <c:pt idx="66">
                  <c:v>2.6</c:v>
                </c:pt>
                <c:pt idx="67">
                  <c:v>2.17</c:v>
                </c:pt>
                <c:pt idx="68">
                  <c:v>2.87</c:v>
                </c:pt>
                <c:pt idx="69">
                  <c:v>1.38</c:v>
                </c:pt>
                <c:pt idx="70">
                  <c:v>1.69</c:v>
                </c:pt>
                <c:pt idx="71">
                  <c:v>2.44</c:v>
                </c:pt>
                <c:pt idx="72">
                  <c:v>1.57</c:v>
                </c:pt>
                <c:pt idx="73">
                  <c:v>3.35</c:v>
                </c:pt>
                <c:pt idx="74">
                  <c:v>1.97</c:v>
                </c:pt>
                <c:pt idx="75">
                  <c:v>2.2799999999999998</c:v>
                </c:pt>
                <c:pt idx="76">
                  <c:v>2.8</c:v>
                </c:pt>
                <c:pt idx="77">
                  <c:v>1.97</c:v>
                </c:pt>
                <c:pt idx="78">
                  <c:v>2.4</c:v>
                </c:pt>
                <c:pt idx="79">
                  <c:v>1.93</c:v>
                </c:pt>
                <c:pt idx="80">
                  <c:v>2.3199999999999998</c:v>
                </c:pt>
                <c:pt idx="81">
                  <c:v>3.15</c:v>
                </c:pt>
                <c:pt idx="82">
                  <c:v>2.0499999999999998</c:v>
                </c:pt>
                <c:pt idx="83">
                  <c:v>1.93</c:v>
                </c:pt>
                <c:pt idx="84">
                  <c:v>2.56</c:v>
                </c:pt>
                <c:pt idx="85">
                  <c:v>2.4</c:v>
                </c:pt>
                <c:pt idx="86">
                  <c:v>2.2799999999999998</c:v>
                </c:pt>
                <c:pt idx="87">
                  <c:v>2.2400000000000002</c:v>
                </c:pt>
                <c:pt idx="88">
                  <c:v>2.87</c:v>
                </c:pt>
                <c:pt idx="89">
                  <c:v>1.97</c:v>
                </c:pt>
                <c:pt idx="90">
                  <c:v>2.87</c:v>
                </c:pt>
                <c:pt idx="91">
                  <c:v>1.97</c:v>
                </c:pt>
                <c:pt idx="92">
                  <c:v>2.99</c:v>
                </c:pt>
                <c:pt idx="93">
                  <c:v>2.0499999999999998</c:v>
                </c:pt>
                <c:pt idx="94">
                  <c:v>2.0099999999999998</c:v>
                </c:pt>
                <c:pt idx="95">
                  <c:v>2.95</c:v>
                </c:pt>
                <c:pt idx="96">
                  <c:v>2.3199999999999998</c:v>
                </c:pt>
                <c:pt idx="97">
                  <c:v>2.0099999999999998</c:v>
                </c:pt>
                <c:pt idx="98">
                  <c:v>1.61</c:v>
                </c:pt>
                <c:pt idx="99">
                  <c:v>2.17</c:v>
                </c:pt>
                <c:pt idx="100">
                  <c:v>2.09</c:v>
                </c:pt>
                <c:pt idx="101">
                  <c:v>2.0499999999999998</c:v>
                </c:pt>
                <c:pt idx="102">
                  <c:v>2.6</c:v>
                </c:pt>
                <c:pt idx="103">
                  <c:v>2.56</c:v>
                </c:pt>
                <c:pt idx="104">
                  <c:v>2.64</c:v>
                </c:pt>
                <c:pt idx="105">
                  <c:v>2.56</c:v>
                </c:pt>
                <c:pt idx="106">
                  <c:v>2.6</c:v>
                </c:pt>
                <c:pt idx="107">
                  <c:v>2.72</c:v>
                </c:pt>
                <c:pt idx="108">
                  <c:v>2.3199999999999998</c:v>
                </c:pt>
                <c:pt idx="109">
                  <c:v>2.87</c:v>
                </c:pt>
                <c:pt idx="110">
                  <c:v>2.09</c:v>
                </c:pt>
                <c:pt idx="111">
                  <c:v>2.56</c:v>
                </c:pt>
                <c:pt idx="112">
                  <c:v>2.36</c:v>
                </c:pt>
                <c:pt idx="113">
                  <c:v>2.87</c:v>
                </c:pt>
                <c:pt idx="114">
                  <c:v>1.73</c:v>
                </c:pt>
                <c:pt idx="115">
                  <c:v>2.0499999999999998</c:v>
                </c:pt>
                <c:pt idx="116">
                  <c:v>1.65</c:v>
                </c:pt>
                <c:pt idx="117">
                  <c:v>1.97</c:v>
                </c:pt>
                <c:pt idx="118">
                  <c:v>1.89</c:v>
                </c:pt>
                <c:pt idx="119">
                  <c:v>2.09</c:v>
                </c:pt>
                <c:pt idx="120">
                  <c:v>2.09</c:v>
                </c:pt>
                <c:pt idx="121">
                  <c:v>2.0499999999999998</c:v>
                </c:pt>
                <c:pt idx="122">
                  <c:v>1.77</c:v>
                </c:pt>
                <c:pt idx="123">
                  <c:v>1.54</c:v>
                </c:pt>
                <c:pt idx="124">
                  <c:v>1.57</c:v>
                </c:pt>
                <c:pt idx="125">
                  <c:v>2.13</c:v>
                </c:pt>
                <c:pt idx="126">
                  <c:v>2.52</c:v>
                </c:pt>
                <c:pt idx="127">
                  <c:v>3.31</c:v>
                </c:pt>
                <c:pt idx="128">
                  <c:v>2.48</c:v>
                </c:pt>
                <c:pt idx="129">
                  <c:v>3.35</c:v>
                </c:pt>
                <c:pt idx="130">
                  <c:v>2.44</c:v>
                </c:pt>
                <c:pt idx="131">
                  <c:v>1.89</c:v>
                </c:pt>
                <c:pt idx="132">
                  <c:v>1.85</c:v>
                </c:pt>
                <c:pt idx="133">
                  <c:v>1.5</c:v>
                </c:pt>
                <c:pt idx="134">
                  <c:v>2.91</c:v>
                </c:pt>
                <c:pt idx="135">
                  <c:v>3.86</c:v>
                </c:pt>
                <c:pt idx="136">
                  <c:v>2.2999999999999998</c:v>
                </c:pt>
                <c:pt idx="137">
                  <c:v>1.81</c:v>
                </c:pt>
                <c:pt idx="138">
                  <c:v>2.09</c:v>
                </c:pt>
                <c:pt idx="139">
                  <c:v>2.3199999999999998</c:v>
                </c:pt>
                <c:pt idx="140">
                  <c:v>1.93</c:v>
                </c:pt>
                <c:pt idx="141">
                  <c:v>1.97</c:v>
                </c:pt>
                <c:pt idx="142">
                  <c:v>2.09</c:v>
                </c:pt>
                <c:pt idx="143">
                  <c:v>2.8</c:v>
                </c:pt>
                <c:pt idx="144">
                  <c:v>1.61</c:v>
                </c:pt>
                <c:pt idx="145">
                  <c:v>3.31</c:v>
                </c:pt>
                <c:pt idx="146">
                  <c:v>3.78</c:v>
                </c:pt>
                <c:pt idx="147">
                  <c:v>1.57</c:v>
                </c:pt>
                <c:pt idx="148">
                  <c:v>2.2000000000000002</c:v>
                </c:pt>
                <c:pt idx="149">
                  <c:v>2.48</c:v>
                </c:pt>
                <c:pt idx="150">
                  <c:v>2.2400000000000002</c:v>
                </c:pt>
                <c:pt idx="151">
                  <c:v>2.0099999999999998</c:v>
                </c:pt>
                <c:pt idx="152">
                  <c:v>1.77</c:v>
                </c:pt>
                <c:pt idx="153">
                  <c:v>3.82</c:v>
                </c:pt>
                <c:pt idx="154">
                  <c:v>3.03</c:v>
                </c:pt>
                <c:pt idx="155">
                  <c:v>1.97</c:v>
                </c:pt>
                <c:pt idx="156">
                  <c:v>3.07</c:v>
                </c:pt>
                <c:pt idx="157">
                  <c:v>5</c:v>
                </c:pt>
                <c:pt idx="158">
                  <c:v>4.41</c:v>
                </c:pt>
                <c:pt idx="159">
                  <c:v>1.77</c:v>
                </c:pt>
                <c:pt idx="160">
                  <c:v>2.99</c:v>
                </c:pt>
                <c:pt idx="161">
                  <c:v>2.09</c:v>
                </c:pt>
                <c:pt idx="162">
                  <c:v>2.2400000000000002</c:v>
                </c:pt>
                <c:pt idx="163">
                  <c:v>2.36</c:v>
                </c:pt>
                <c:pt idx="164">
                  <c:v>2.72</c:v>
                </c:pt>
                <c:pt idx="165">
                  <c:v>2.56</c:v>
                </c:pt>
                <c:pt idx="166">
                  <c:v>2.56</c:v>
                </c:pt>
                <c:pt idx="167">
                  <c:v>2.52</c:v>
                </c:pt>
                <c:pt idx="168">
                  <c:v>1.93</c:v>
                </c:pt>
                <c:pt idx="169">
                  <c:v>2.91</c:v>
                </c:pt>
                <c:pt idx="170">
                  <c:v>2.6</c:v>
                </c:pt>
                <c:pt idx="171">
                  <c:v>2.52</c:v>
                </c:pt>
                <c:pt idx="172">
                  <c:v>2.2799999999999998</c:v>
                </c:pt>
                <c:pt idx="173">
                  <c:v>2.87</c:v>
                </c:pt>
                <c:pt idx="174">
                  <c:v>3.66</c:v>
                </c:pt>
                <c:pt idx="175">
                  <c:v>3.98</c:v>
                </c:pt>
                <c:pt idx="176">
                  <c:v>3.98</c:v>
                </c:pt>
                <c:pt idx="177">
                  <c:v>3.27</c:v>
                </c:pt>
                <c:pt idx="178">
                  <c:v>3.46</c:v>
                </c:pt>
                <c:pt idx="179">
                  <c:v>3.39</c:v>
                </c:pt>
                <c:pt idx="180">
                  <c:v>3.94</c:v>
                </c:pt>
                <c:pt idx="181">
                  <c:v>2.2000000000000002</c:v>
                </c:pt>
                <c:pt idx="182">
                  <c:v>2.52</c:v>
                </c:pt>
                <c:pt idx="183">
                  <c:v>2.17</c:v>
                </c:pt>
                <c:pt idx="184">
                  <c:v>2.8</c:v>
                </c:pt>
                <c:pt idx="185">
                  <c:v>2.0499999999999998</c:v>
                </c:pt>
                <c:pt idx="186">
                  <c:v>2.2400000000000002</c:v>
                </c:pt>
                <c:pt idx="187">
                  <c:v>2.2400000000000002</c:v>
                </c:pt>
                <c:pt idx="188">
                  <c:v>2.2400000000000002</c:v>
                </c:pt>
                <c:pt idx="189">
                  <c:v>2.95</c:v>
                </c:pt>
                <c:pt idx="190">
                  <c:v>2.3199999999999998</c:v>
                </c:pt>
                <c:pt idx="191">
                  <c:v>2.13</c:v>
                </c:pt>
                <c:pt idx="192">
                  <c:v>2.13</c:v>
                </c:pt>
                <c:pt idx="193">
                  <c:v>2.2400000000000002</c:v>
                </c:pt>
                <c:pt idx="194">
                  <c:v>2.3199999999999998</c:v>
                </c:pt>
                <c:pt idx="195">
                  <c:v>2.17</c:v>
                </c:pt>
                <c:pt idx="196">
                  <c:v>2.64</c:v>
                </c:pt>
                <c:pt idx="197">
                  <c:v>2.2799999999999998</c:v>
                </c:pt>
                <c:pt idx="198">
                  <c:v>2.4</c:v>
                </c:pt>
                <c:pt idx="199">
                  <c:v>1.81</c:v>
                </c:pt>
                <c:pt idx="200">
                  <c:v>2.09</c:v>
                </c:pt>
                <c:pt idx="201">
                  <c:v>1.97</c:v>
                </c:pt>
                <c:pt idx="202">
                  <c:v>2.52</c:v>
                </c:pt>
                <c:pt idx="203">
                  <c:v>1.5</c:v>
                </c:pt>
                <c:pt idx="204">
                  <c:v>1.69</c:v>
                </c:pt>
                <c:pt idx="205">
                  <c:v>2.2799999999999998</c:v>
                </c:pt>
                <c:pt idx="206">
                  <c:v>2.2400000000000002</c:v>
                </c:pt>
                <c:pt idx="207">
                  <c:v>2.0099999999999998</c:v>
                </c:pt>
                <c:pt idx="208">
                  <c:v>3.07</c:v>
                </c:pt>
                <c:pt idx="209">
                  <c:v>1.57</c:v>
                </c:pt>
                <c:pt idx="210">
                  <c:v>2.83</c:v>
                </c:pt>
                <c:pt idx="211">
                  <c:v>2.91</c:v>
                </c:pt>
                <c:pt idx="212">
                  <c:v>3.35</c:v>
                </c:pt>
                <c:pt idx="213">
                  <c:v>3.15</c:v>
                </c:pt>
                <c:pt idx="214">
                  <c:v>2.13</c:v>
                </c:pt>
                <c:pt idx="215">
                  <c:v>2.91</c:v>
                </c:pt>
                <c:pt idx="216">
                  <c:v>3.07</c:v>
                </c:pt>
                <c:pt idx="217">
                  <c:v>2.56</c:v>
                </c:pt>
                <c:pt idx="218">
                  <c:v>2.44</c:v>
                </c:pt>
                <c:pt idx="219">
                  <c:v>1.61</c:v>
                </c:pt>
                <c:pt idx="220">
                  <c:v>2.48</c:v>
                </c:pt>
                <c:pt idx="221">
                  <c:v>1.61</c:v>
                </c:pt>
                <c:pt idx="222">
                  <c:v>3.11</c:v>
                </c:pt>
                <c:pt idx="223">
                  <c:v>2.83</c:v>
                </c:pt>
                <c:pt idx="224">
                  <c:v>2.36</c:v>
                </c:pt>
                <c:pt idx="225">
                  <c:v>1.85</c:v>
                </c:pt>
                <c:pt idx="226">
                  <c:v>2.99</c:v>
                </c:pt>
                <c:pt idx="227">
                  <c:v>2.2000000000000002</c:v>
                </c:pt>
                <c:pt idx="228">
                  <c:v>1.97</c:v>
                </c:pt>
                <c:pt idx="229">
                  <c:v>2.13</c:v>
                </c:pt>
                <c:pt idx="230">
                  <c:v>2.36</c:v>
                </c:pt>
                <c:pt idx="231">
                  <c:v>2.68</c:v>
                </c:pt>
                <c:pt idx="232">
                  <c:v>2.09</c:v>
                </c:pt>
                <c:pt idx="233">
                  <c:v>2.13</c:v>
                </c:pt>
                <c:pt idx="234">
                  <c:v>2.76</c:v>
                </c:pt>
                <c:pt idx="235">
                  <c:v>2.0499999999999998</c:v>
                </c:pt>
                <c:pt idx="236">
                  <c:v>2.61</c:v>
                </c:pt>
                <c:pt idx="237">
                  <c:v>1.93</c:v>
                </c:pt>
                <c:pt idx="238">
                  <c:v>1.89</c:v>
                </c:pt>
                <c:pt idx="239">
                  <c:v>2.4</c:v>
                </c:pt>
                <c:pt idx="240">
                  <c:v>3.07</c:v>
                </c:pt>
                <c:pt idx="241">
                  <c:v>2.48</c:v>
                </c:pt>
                <c:pt idx="242">
                  <c:v>1.57</c:v>
                </c:pt>
                <c:pt idx="243">
                  <c:v>1.89</c:v>
                </c:pt>
                <c:pt idx="244">
                  <c:v>2.3199999999999998</c:v>
                </c:pt>
                <c:pt idx="245">
                  <c:v>1.5</c:v>
                </c:pt>
                <c:pt idx="246">
                  <c:v>3.31</c:v>
                </c:pt>
                <c:pt idx="247">
                  <c:v>2.09</c:v>
                </c:pt>
                <c:pt idx="248">
                  <c:v>1.89</c:v>
                </c:pt>
                <c:pt idx="249">
                  <c:v>3.15</c:v>
                </c:pt>
                <c:pt idx="250">
                  <c:v>1.65</c:v>
                </c:pt>
                <c:pt idx="251">
                  <c:v>2.83</c:v>
                </c:pt>
                <c:pt idx="252">
                  <c:v>1.73</c:v>
                </c:pt>
                <c:pt idx="253">
                  <c:v>2.6</c:v>
                </c:pt>
                <c:pt idx="254">
                  <c:v>2.0499999999999998</c:v>
                </c:pt>
                <c:pt idx="255">
                  <c:v>2.13</c:v>
                </c:pt>
                <c:pt idx="256">
                  <c:v>2.2000000000000002</c:v>
                </c:pt>
                <c:pt idx="257">
                  <c:v>1.61</c:v>
                </c:pt>
                <c:pt idx="258">
                  <c:v>2.6</c:v>
                </c:pt>
                <c:pt idx="259">
                  <c:v>3.86</c:v>
                </c:pt>
                <c:pt idx="260">
                  <c:v>2.09</c:v>
                </c:pt>
                <c:pt idx="261">
                  <c:v>3.58</c:v>
                </c:pt>
                <c:pt idx="262">
                  <c:v>2.72</c:v>
                </c:pt>
                <c:pt idx="263">
                  <c:v>2.17</c:v>
                </c:pt>
                <c:pt idx="264">
                  <c:v>2.13</c:v>
                </c:pt>
                <c:pt idx="265">
                  <c:v>2.0099999999999998</c:v>
                </c:pt>
                <c:pt idx="266">
                  <c:v>1.73</c:v>
                </c:pt>
                <c:pt idx="267">
                  <c:v>2.4</c:v>
                </c:pt>
                <c:pt idx="268">
                  <c:v>1.89</c:v>
                </c:pt>
                <c:pt idx="269">
                  <c:v>2.2000000000000002</c:v>
                </c:pt>
                <c:pt idx="270">
                  <c:v>2.64</c:v>
                </c:pt>
                <c:pt idx="271">
                  <c:v>2.0499999999999998</c:v>
                </c:pt>
                <c:pt idx="272">
                  <c:v>2.2000000000000002</c:v>
                </c:pt>
                <c:pt idx="273">
                  <c:v>2.52</c:v>
                </c:pt>
                <c:pt idx="274">
                  <c:v>1.93</c:v>
                </c:pt>
                <c:pt idx="275">
                  <c:v>2.76</c:v>
                </c:pt>
                <c:pt idx="276">
                  <c:v>1.73</c:v>
                </c:pt>
                <c:pt idx="277">
                  <c:v>2.2799999999999998</c:v>
                </c:pt>
                <c:pt idx="278">
                  <c:v>2.13</c:v>
                </c:pt>
                <c:pt idx="279">
                  <c:v>2.8</c:v>
                </c:pt>
                <c:pt idx="280">
                  <c:v>4.21</c:v>
                </c:pt>
                <c:pt idx="281">
                  <c:v>2.95</c:v>
                </c:pt>
                <c:pt idx="282">
                  <c:v>1.61</c:v>
                </c:pt>
                <c:pt idx="283">
                  <c:v>2.8</c:v>
                </c:pt>
                <c:pt idx="284">
                  <c:v>4.0599999999999996</c:v>
                </c:pt>
                <c:pt idx="285">
                  <c:v>2.52</c:v>
                </c:pt>
                <c:pt idx="286">
                  <c:v>1.38</c:v>
                </c:pt>
                <c:pt idx="287">
                  <c:v>2.3199999999999998</c:v>
                </c:pt>
                <c:pt idx="288">
                  <c:v>2.0499999999999998</c:v>
                </c:pt>
                <c:pt idx="289">
                  <c:v>1.69</c:v>
                </c:pt>
                <c:pt idx="290">
                  <c:v>2.36</c:v>
                </c:pt>
                <c:pt idx="291">
                  <c:v>2.09</c:v>
                </c:pt>
                <c:pt idx="292">
                  <c:v>2.4</c:v>
                </c:pt>
                <c:pt idx="293">
                  <c:v>2.0099999999999998</c:v>
                </c:pt>
                <c:pt idx="294">
                  <c:v>2.2000000000000002</c:v>
                </c:pt>
                <c:pt idx="295">
                  <c:v>2.8</c:v>
                </c:pt>
                <c:pt idx="296">
                  <c:v>3.86</c:v>
                </c:pt>
                <c:pt idx="297">
                  <c:v>1.93</c:v>
                </c:pt>
              </c:numCache>
            </c:numRef>
          </c:xVal>
          <c:yVal>
            <c:numRef>
              <c:f>Max_Periods!$B$4:$B$301</c:f>
              <c:numCache>
                <c:formatCode>General</c:formatCode>
                <c:ptCount val="298"/>
                <c:pt idx="0">
                  <c:v>7975</c:v>
                </c:pt>
                <c:pt idx="1">
                  <c:v>5205</c:v>
                </c:pt>
                <c:pt idx="2">
                  <c:v>5680</c:v>
                </c:pt>
                <c:pt idx="3">
                  <c:v>5110</c:v>
                </c:pt>
                <c:pt idx="4">
                  <c:v>7625</c:v>
                </c:pt>
                <c:pt idx="5">
                  <c:v>4000</c:v>
                </c:pt>
                <c:pt idx="6">
                  <c:v>7140</c:v>
                </c:pt>
                <c:pt idx="7">
                  <c:v>1140</c:v>
                </c:pt>
                <c:pt idx="8">
                  <c:v>1045</c:v>
                </c:pt>
                <c:pt idx="9">
                  <c:v>1125</c:v>
                </c:pt>
                <c:pt idx="10">
                  <c:v>1100</c:v>
                </c:pt>
                <c:pt idx="11">
                  <c:v>1120</c:v>
                </c:pt>
                <c:pt idx="12">
                  <c:v>1155</c:v>
                </c:pt>
                <c:pt idx="13">
                  <c:v>1220</c:v>
                </c:pt>
                <c:pt idx="14">
                  <c:v>1185</c:v>
                </c:pt>
                <c:pt idx="15">
                  <c:v>1210</c:v>
                </c:pt>
                <c:pt idx="16">
                  <c:v>995</c:v>
                </c:pt>
                <c:pt idx="17">
                  <c:v>1110</c:v>
                </c:pt>
                <c:pt idx="18">
                  <c:v>1025</c:v>
                </c:pt>
                <c:pt idx="19">
                  <c:v>1140</c:v>
                </c:pt>
                <c:pt idx="20">
                  <c:v>1170</c:v>
                </c:pt>
                <c:pt idx="21">
                  <c:v>1165</c:v>
                </c:pt>
                <c:pt idx="22">
                  <c:v>1140</c:v>
                </c:pt>
                <c:pt idx="23">
                  <c:v>1495</c:v>
                </c:pt>
                <c:pt idx="24">
                  <c:v>1470</c:v>
                </c:pt>
                <c:pt idx="25">
                  <c:v>1350</c:v>
                </c:pt>
                <c:pt idx="26">
                  <c:v>1430</c:v>
                </c:pt>
                <c:pt idx="27">
                  <c:v>1365</c:v>
                </c:pt>
                <c:pt idx="28">
                  <c:v>1415</c:v>
                </c:pt>
                <c:pt idx="29">
                  <c:v>1425</c:v>
                </c:pt>
                <c:pt idx="30">
                  <c:v>1250</c:v>
                </c:pt>
                <c:pt idx="31">
                  <c:v>1240</c:v>
                </c:pt>
                <c:pt idx="32">
                  <c:v>1320</c:v>
                </c:pt>
                <c:pt idx="33">
                  <c:v>1215</c:v>
                </c:pt>
                <c:pt idx="34">
                  <c:v>1375</c:v>
                </c:pt>
                <c:pt idx="35">
                  <c:v>1275</c:v>
                </c:pt>
                <c:pt idx="36">
                  <c:v>1230</c:v>
                </c:pt>
                <c:pt idx="37">
                  <c:v>1300</c:v>
                </c:pt>
                <c:pt idx="38">
                  <c:v>1455</c:v>
                </c:pt>
                <c:pt idx="39">
                  <c:v>1385</c:v>
                </c:pt>
                <c:pt idx="40">
                  <c:v>1330</c:v>
                </c:pt>
                <c:pt idx="41">
                  <c:v>1195</c:v>
                </c:pt>
                <c:pt idx="42">
                  <c:v>1485</c:v>
                </c:pt>
                <c:pt idx="43">
                  <c:v>1270</c:v>
                </c:pt>
                <c:pt idx="44">
                  <c:v>1120</c:v>
                </c:pt>
                <c:pt idx="45">
                  <c:v>1825</c:v>
                </c:pt>
                <c:pt idx="46">
                  <c:v>1755</c:v>
                </c:pt>
                <c:pt idx="47">
                  <c:v>2655</c:v>
                </c:pt>
                <c:pt idx="48">
                  <c:v>2385</c:v>
                </c:pt>
                <c:pt idx="49">
                  <c:v>6710</c:v>
                </c:pt>
                <c:pt idx="50">
                  <c:v>3410</c:v>
                </c:pt>
                <c:pt idx="51">
                  <c:v>3815</c:v>
                </c:pt>
                <c:pt idx="52">
                  <c:v>4515</c:v>
                </c:pt>
                <c:pt idx="53">
                  <c:v>3830</c:v>
                </c:pt>
                <c:pt idx="54">
                  <c:v>4490</c:v>
                </c:pt>
                <c:pt idx="55">
                  <c:v>4775</c:v>
                </c:pt>
                <c:pt idx="56">
                  <c:v>1090</c:v>
                </c:pt>
                <c:pt idx="57">
                  <c:v>870</c:v>
                </c:pt>
                <c:pt idx="58">
                  <c:v>1810</c:v>
                </c:pt>
                <c:pt idx="59">
                  <c:v>2010</c:v>
                </c:pt>
                <c:pt idx="60">
                  <c:v>1865</c:v>
                </c:pt>
                <c:pt idx="61">
                  <c:v>1670</c:v>
                </c:pt>
                <c:pt idx="62">
                  <c:v>2560</c:v>
                </c:pt>
                <c:pt idx="63">
                  <c:v>1875</c:v>
                </c:pt>
                <c:pt idx="64">
                  <c:v>2285</c:v>
                </c:pt>
                <c:pt idx="65">
                  <c:v>2980</c:v>
                </c:pt>
                <c:pt idx="66">
                  <c:v>4635</c:v>
                </c:pt>
                <c:pt idx="67">
                  <c:v>3505</c:v>
                </c:pt>
                <c:pt idx="68">
                  <c:v>3950</c:v>
                </c:pt>
                <c:pt idx="69">
                  <c:v>1015</c:v>
                </c:pt>
                <c:pt idx="70">
                  <c:v>2765</c:v>
                </c:pt>
                <c:pt idx="71">
                  <c:v>2005</c:v>
                </c:pt>
                <c:pt idx="72">
                  <c:v>1400</c:v>
                </c:pt>
                <c:pt idx="73">
                  <c:v>945</c:v>
                </c:pt>
                <c:pt idx="74">
                  <c:v>1200</c:v>
                </c:pt>
                <c:pt idx="75">
                  <c:v>1240</c:v>
                </c:pt>
                <c:pt idx="76">
                  <c:v>1030</c:v>
                </c:pt>
                <c:pt idx="77">
                  <c:v>850</c:v>
                </c:pt>
                <c:pt idx="78">
                  <c:v>1120</c:v>
                </c:pt>
                <c:pt idx="79">
                  <c:v>1185</c:v>
                </c:pt>
                <c:pt idx="80">
                  <c:v>1130</c:v>
                </c:pt>
                <c:pt idx="81">
                  <c:v>1260</c:v>
                </c:pt>
                <c:pt idx="82">
                  <c:v>1415</c:v>
                </c:pt>
                <c:pt idx="83">
                  <c:v>2175</c:v>
                </c:pt>
                <c:pt idx="84">
                  <c:v>1210</c:v>
                </c:pt>
                <c:pt idx="85">
                  <c:v>1615</c:v>
                </c:pt>
                <c:pt idx="86">
                  <c:v>1875</c:v>
                </c:pt>
                <c:pt idx="87">
                  <c:v>755</c:v>
                </c:pt>
                <c:pt idx="88">
                  <c:v>1865</c:v>
                </c:pt>
                <c:pt idx="89">
                  <c:v>2290</c:v>
                </c:pt>
                <c:pt idx="90">
                  <c:v>1690</c:v>
                </c:pt>
                <c:pt idx="91">
                  <c:v>2170</c:v>
                </c:pt>
                <c:pt idx="92">
                  <c:v>2675</c:v>
                </c:pt>
                <c:pt idx="93">
                  <c:v>2205</c:v>
                </c:pt>
                <c:pt idx="94">
                  <c:v>2275</c:v>
                </c:pt>
                <c:pt idx="95">
                  <c:v>2425</c:v>
                </c:pt>
                <c:pt idx="96">
                  <c:v>2465</c:v>
                </c:pt>
                <c:pt idx="97">
                  <c:v>2580</c:v>
                </c:pt>
                <c:pt idx="98">
                  <c:v>2420</c:v>
                </c:pt>
                <c:pt idx="99">
                  <c:v>2840</c:v>
                </c:pt>
                <c:pt idx="100">
                  <c:v>1215</c:v>
                </c:pt>
                <c:pt idx="101">
                  <c:v>1250</c:v>
                </c:pt>
                <c:pt idx="102">
                  <c:v>1280</c:v>
                </c:pt>
                <c:pt idx="103">
                  <c:v>1175</c:v>
                </c:pt>
                <c:pt idx="104">
                  <c:v>1190</c:v>
                </c:pt>
                <c:pt idx="105">
                  <c:v>1215</c:v>
                </c:pt>
                <c:pt idx="106">
                  <c:v>1215</c:v>
                </c:pt>
                <c:pt idx="107">
                  <c:v>1230</c:v>
                </c:pt>
                <c:pt idx="108">
                  <c:v>1245</c:v>
                </c:pt>
                <c:pt idx="109">
                  <c:v>1265</c:v>
                </c:pt>
                <c:pt idx="110">
                  <c:v>1760</c:v>
                </c:pt>
                <c:pt idx="111">
                  <c:v>1915</c:v>
                </c:pt>
                <c:pt idx="112">
                  <c:v>1370</c:v>
                </c:pt>
                <c:pt idx="113">
                  <c:v>1335</c:v>
                </c:pt>
                <c:pt idx="114">
                  <c:v>1455</c:v>
                </c:pt>
                <c:pt idx="115">
                  <c:v>1305</c:v>
                </c:pt>
                <c:pt idx="116">
                  <c:v>1390</c:v>
                </c:pt>
                <c:pt idx="117">
                  <c:v>1215</c:v>
                </c:pt>
                <c:pt idx="118">
                  <c:v>1350</c:v>
                </c:pt>
                <c:pt idx="119">
                  <c:v>1405</c:v>
                </c:pt>
                <c:pt idx="120">
                  <c:v>1385</c:v>
                </c:pt>
                <c:pt idx="121">
                  <c:v>1740</c:v>
                </c:pt>
                <c:pt idx="122">
                  <c:v>1575</c:v>
                </c:pt>
                <c:pt idx="123">
                  <c:v>1595</c:v>
                </c:pt>
                <c:pt idx="124">
                  <c:v>1390</c:v>
                </c:pt>
                <c:pt idx="125">
                  <c:v>1445</c:v>
                </c:pt>
                <c:pt idx="126">
                  <c:v>1580</c:v>
                </c:pt>
                <c:pt idx="127">
                  <c:v>2055</c:v>
                </c:pt>
                <c:pt idx="128">
                  <c:v>1840</c:v>
                </c:pt>
                <c:pt idx="129">
                  <c:v>2085</c:v>
                </c:pt>
                <c:pt idx="130">
                  <c:v>2160</c:v>
                </c:pt>
                <c:pt idx="131">
                  <c:v>1630</c:v>
                </c:pt>
                <c:pt idx="132">
                  <c:v>1290</c:v>
                </c:pt>
                <c:pt idx="133">
                  <c:v>765</c:v>
                </c:pt>
                <c:pt idx="134">
                  <c:v>1165</c:v>
                </c:pt>
                <c:pt idx="135">
                  <c:v>1205</c:v>
                </c:pt>
                <c:pt idx="136">
                  <c:v>1730</c:v>
                </c:pt>
                <c:pt idx="137">
                  <c:v>715</c:v>
                </c:pt>
                <c:pt idx="138">
                  <c:v>1075</c:v>
                </c:pt>
                <c:pt idx="139">
                  <c:v>1120</c:v>
                </c:pt>
                <c:pt idx="140">
                  <c:v>1575</c:v>
                </c:pt>
                <c:pt idx="141">
                  <c:v>1130</c:v>
                </c:pt>
                <c:pt idx="142">
                  <c:v>1305</c:v>
                </c:pt>
                <c:pt idx="143">
                  <c:v>1625</c:v>
                </c:pt>
                <c:pt idx="144">
                  <c:v>735</c:v>
                </c:pt>
                <c:pt idx="145">
                  <c:v>905</c:v>
                </c:pt>
                <c:pt idx="146">
                  <c:v>1215</c:v>
                </c:pt>
                <c:pt idx="147">
                  <c:v>2180</c:v>
                </c:pt>
                <c:pt idx="148">
                  <c:v>1075</c:v>
                </c:pt>
                <c:pt idx="149">
                  <c:v>1115</c:v>
                </c:pt>
                <c:pt idx="150">
                  <c:v>925</c:v>
                </c:pt>
                <c:pt idx="151">
                  <c:v>1715</c:v>
                </c:pt>
                <c:pt idx="152">
                  <c:v>1985</c:v>
                </c:pt>
                <c:pt idx="153">
                  <c:v>2050</c:v>
                </c:pt>
                <c:pt idx="154">
                  <c:v>2140</c:v>
                </c:pt>
                <c:pt idx="155">
                  <c:v>1865</c:v>
                </c:pt>
                <c:pt idx="156">
                  <c:v>2175</c:v>
                </c:pt>
                <c:pt idx="157">
                  <c:v>2555</c:v>
                </c:pt>
                <c:pt idx="158">
                  <c:v>2320</c:v>
                </c:pt>
                <c:pt idx="159">
                  <c:v>2265</c:v>
                </c:pt>
                <c:pt idx="160">
                  <c:v>2740</c:v>
                </c:pt>
                <c:pt idx="161">
                  <c:v>1400</c:v>
                </c:pt>
                <c:pt idx="162">
                  <c:v>1675</c:v>
                </c:pt>
                <c:pt idx="163">
                  <c:v>1170</c:v>
                </c:pt>
                <c:pt idx="164">
                  <c:v>3480</c:v>
                </c:pt>
                <c:pt idx="165">
                  <c:v>2845</c:v>
                </c:pt>
                <c:pt idx="166">
                  <c:v>2345</c:v>
                </c:pt>
                <c:pt idx="167">
                  <c:v>3050</c:v>
                </c:pt>
                <c:pt idx="168">
                  <c:v>2580</c:v>
                </c:pt>
                <c:pt idx="169">
                  <c:v>2595</c:v>
                </c:pt>
                <c:pt idx="170">
                  <c:v>2450</c:v>
                </c:pt>
                <c:pt idx="171">
                  <c:v>2240</c:v>
                </c:pt>
                <c:pt idx="172">
                  <c:v>2640</c:v>
                </c:pt>
                <c:pt idx="173">
                  <c:v>2465</c:v>
                </c:pt>
                <c:pt idx="174">
                  <c:v>2525</c:v>
                </c:pt>
                <c:pt idx="175">
                  <c:v>2305</c:v>
                </c:pt>
                <c:pt idx="176">
                  <c:v>2250</c:v>
                </c:pt>
                <c:pt idx="177">
                  <c:v>2265</c:v>
                </c:pt>
                <c:pt idx="178">
                  <c:v>2145</c:v>
                </c:pt>
                <c:pt idx="179">
                  <c:v>2380</c:v>
                </c:pt>
                <c:pt idx="180">
                  <c:v>2160</c:v>
                </c:pt>
                <c:pt idx="181">
                  <c:v>2880</c:v>
                </c:pt>
                <c:pt idx="182">
                  <c:v>2255</c:v>
                </c:pt>
                <c:pt idx="183">
                  <c:v>2985</c:v>
                </c:pt>
                <c:pt idx="184">
                  <c:v>5630</c:v>
                </c:pt>
                <c:pt idx="185">
                  <c:v>3770</c:v>
                </c:pt>
                <c:pt idx="186">
                  <c:v>5045</c:v>
                </c:pt>
                <c:pt idx="187">
                  <c:v>3295</c:v>
                </c:pt>
                <c:pt idx="188">
                  <c:v>2415</c:v>
                </c:pt>
                <c:pt idx="189">
                  <c:v>3275</c:v>
                </c:pt>
                <c:pt idx="190">
                  <c:v>1195</c:v>
                </c:pt>
                <c:pt idx="191">
                  <c:v>1250</c:v>
                </c:pt>
                <c:pt idx="192">
                  <c:v>1285</c:v>
                </c:pt>
                <c:pt idx="193">
                  <c:v>1240</c:v>
                </c:pt>
                <c:pt idx="194">
                  <c:v>1285</c:v>
                </c:pt>
                <c:pt idx="195">
                  <c:v>1215</c:v>
                </c:pt>
                <c:pt idx="196">
                  <c:v>1430</c:v>
                </c:pt>
                <c:pt idx="197">
                  <c:v>1405</c:v>
                </c:pt>
                <c:pt idx="198">
                  <c:v>1395</c:v>
                </c:pt>
                <c:pt idx="199">
                  <c:v>1620</c:v>
                </c:pt>
                <c:pt idx="200">
                  <c:v>1330</c:v>
                </c:pt>
                <c:pt idx="201">
                  <c:v>1325</c:v>
                </c:pt>
                <c:pt idx="202">
                  <c:v>1355</c:v>
                </c:pt>
                <c:pt idx="203">
                  <c:v>1465</c:v>
                </c:pt>
                <c:pt idx="204">
                  <c:v>2175</c:v>
                </c:pt>
                <c:pt idx="205">
                  <c:v>1635</c:v>
                </c:pt>
                <c:pt idx="206">
                  <c:v>1820</c:v>
                </c:pt>
                <c:pt idx="207">
                  <c:v>2010</c:v>
                </c:pt>
                <c:pt idx="208">
                  <c:v>2230</c:v>
                </c:pt>
                <c:pt idx="209">
                  <c:v>2605</c:v>
                </c:pt>
                <c:pt idx="210">
                  <c:v>1055</c:v>
                </c:pt>
                <c:pt idx="211">
                  <c:v>1200</c:v>
                </c:pt>
                <c:pt idx="212">
                  <c:v>1485</c:v>
                </c:pt>
                <c:pt idx="213">
                  <c:v>1945</c:v>
                </c:pt>
                <c:pt idx="214">
                  <c:v>1810</c:v>
                </c:pt>
                <c:pt idx="215">
                  <c:v>2490</c:v>
                </c:pt>
                <c:pt idx="216">
                  <c:v>4570</c:v>
                </c:pt>
                <c:pt idx="217">
                  <c:v>2200</c:v>
                </c:pt>
                <c:pt idx="218">
                  <c:v>1540</c:v>
                </c:pt>
                <c:pt idx="219">
                  <c:v>1355</c:v>
                </c:pt>
                <c:pt idx="220">
                  <c:v>1310</c:v>
                </c:pt>
                <c:pt idx="221">
                  <c:v>1865</c:v>
                </c:pt>
                <c:pt idx="222">
                  <c:v>1400</c:v>
                </c:pt>
                <c:pt idx="223">
                  <c:v>2515</c:v>
                </c:pt>
                <c:pt idx="224">
                  <c:v>2400</c:v>
                </c:pt>
                <c:pt idx="225">
                  <c:v>1485</c:v>
                </c:pt>
                <c:pt idx="226">
                  <c:v>2185</c:v>
                </c:pt>
                <c:pt idx="227">
                  <c:v>2200</c:v>
                </c:pt>
                <c:pt idx="228">
                  <c:v>1065</c:v>
                </c:pt>
                <c:pt idx="229">
                  <c:v>1090</c:v>
                </c:pt>
                <c:pt idx="230">
                  <c:v>1125</c:v>
                </c:pt>
                <c:pt idx="231">
                  <c:v>1150</c:v>
                </c:pt>
                <c:pt idx="232">
                  <c:v>1170</c:v>
                </c:pt>
                <c:pt idx="233">
                  <c:v>1025</c:v>
                </c:pt>
                <c:pt idx="234">
                  <c:v>1280</c:v>
                </c:pt>
                <c:pt idx="235">
                  <c:v>2355</c:v>
                </c:pt>
                <c:pt idx="236">
                  <c:v>1415</c:v>
                </c:pt>
                <c:pt idx="237">
                  <c:v>1150</c:v>
                </c:pt>
                <c:pt idx="238">
                  <c:v>1280</c:v>
                </c:pt>
                <c:pt idx="239">
                  <c:v>1285</c:v>
                </c:pt>
                <c:pt idx="240">
                  <c:v>955</c:v>
                </c:pt>
                <c:pt idx="241">
                  <c:v>845</c:v>
                </c:pt>
                <c:pt idx="242">
                  <c:v>1330</c:v>
                </c:pt>
                <c:pt idx="243">
                  <c:v>1355</c:v>
                </c:pt>
                <c:pt idx="244">
                  <c:v>1625</c:v>
                </c:pt>
                <c:pt idx="245">
                  <c:v>1780</c:v>
                </c:pt>
                <c:pt idx="246">
                  <c:v>1660</c:v>
                </c:pt>
                <c:pt idx="247">
                  <c:v>1415</c:v>
                </c:pt>
                <c:pt idx="248">
                  <c:v>1540</c:v>
                </c:pt>
                <c:pt idx="249">
                  <c:v>1890</c:v>
                </c:pt>
                <c:pt idx="250">
                  <c:v>3045</c:v>
                </c:pt>
                <c:pt idx="251">
                  <c:v>1975</c:v>
                </c:pt>
                <c:pt idx="252">
                  <c:v>1730</c:v>
                </c:pt>
                <c:pt idx="253">
                  <c:v>1580</c:v>
                </c:pt>
                <c:pt idx="254">
                  <c:v>1345</c:v>
                </c:pt>
                <c:pt idx="255">
                  <c:v>1655</c:v>
                </c:pt>
                <c:pt idx="256">
                  <c:v>2120</c:v>
                </c:pt>
                <c:pt idx="257">
                  <c:v>1635</c:v>
                </c:pt>
                <c:pt idx="258">
                  <c:v>2700</c:v>
                </c:pt>
                <c:pt idx="259">
                  <c:v>4445</c:v>
                </c:pt>
                <c:pt idx="260">
                  <c:v>1675</c:v>
                </c:pt>
                <c:pt idx="261">
                  <c:v>3790</c:v>
                </c:pt>
                <c:pt idx="262">
                  <c:v>1695</c:v>
                </c:pt>
                <c:pt idx="263">
                  <c:v>1895</c:v>
                </c:pt>
                <c:pt idx="264">
                  <c:v>2520</c:v>
                </c:pt>
                <c:pt idx="265">
                  <c:v>1810</c:v>
                </c:pt>
                <c:pt idx="266">
                  <c:v>2185</c:v>
                </c:pt>
                <c:pt idx="267">
                  <c:v>1890</c:v>
                </c:pt>
                <c:pt idx="268">
                  <c:v>2305</c:v>
                </c:pt>
                <c:pt idx="269">
                  <c:v>1720</c:v>
                </c:pt>
                <c:pt idx="270">
                  <c:v>1590</c:v>
                </c:pt>
                <c:pt idx="271">
                  <c:v>1880</c:v>
                </c:pt>
                <c:pt idx="272">
                  <c:v>2065</c:v>
                </c:pt>
                <c:pt idx="273">
                  <c:v>2510</c:v>
                </c:pt>
                <c:pt idx="274">
                  <c:v>1810</c:v>
                </c:pt>
                <c:pt idx="275">
                  <c:v>1585</c:v>
                </c:pt>
                <c:pt idx="276">
                  <c:v>5820</c:v>
                </c:pt>
                <c:pt idx="277">
                  <c:v>2065</c:v>
                </c:pt>
                <c:pt idx="278">
                  <c:v>1825</c:v>
                </c:pt>
                <c:pt idx="279">
                  <c:v>4515</c:v>
                </c:pt>
                <c:pt idx="280">
                  <c:v>1020</c:v>
                </c:pt>
                <c:pt idx="281">
                  <c:v>950</c:v>
                </c:pt>
                <c:pt idx="282">
                  <c:v>920</c:v>
                </c:pt>
                <c:pt idx="283">
                  <c:v>1315</c:v>
                </c:pt>
                <c:pt idx="284">
                  <c:v>1450</c:v>
                </c:pt>
                <c:pt idx="285">
                  <c:v>1575</c:v>
                </c:pt>
                <c:pt idx="286">
                  <c:v>1340</c:v>
                </c:pt>
                <c:pt idx="287">
                  <c:v>970</c:v>
                </c:pt>
                <c:pt idx="288">
                  <c:v>1030</c:v>
                </c:pt>
                <c:pt idx="289">
                  <c:v>1070</c:v>
                </c:pt>
                <c:pt idx="290">
                  <c:v>1475</c:v>
                </c:pt>
                <c:pt idx="291">
                  <c:v>1360</c:v>
                </c:pt>
                <c:pt idx="292">
                  <c:v>1190</c:v>
                </c:pt>
                <c:pt idx="293">
                  <c:v>1245</c:v>
                </c:pt>
                <c:pt idx="294">
                  <c:v>1215</c:v>
                </c:pt>
                <c:pt idx="295">
                  <c:v>1065</c:v>
                </c:pt>
                <c:pt idx="296">
                  <c:v>1055</c:v>
                </c:pt>
                <c:pt idx="297">
                  <c:v>1020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1D7-4DF2-B6E3-F0BB872EFE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5681528"/>
        <c:axId val="681949336"/>
      </c:scatterChart>
      <c:valAx>
        <c:axId val="405681528"/>
        <c:scaling>
          <c:orientation val="minMax"/>
          <c:max val="5"/>
          <c:min val="0.5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3 hour maximum rainfall</a:t>
                </a:r>
                <a:r>
                  <a:rPr lang="en-US" baseline="0"/>
                  <a:t> (in)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488294314382733"/>
              <c:y val="0.9443535188216035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1949336"/>
        <c:crosses val="autoZero"/>
        <c:crossBetween val="midCat"/>
        <c:majorUnit val="0.5"/>
        <c:minorUnit val="0.1"/>
      </c:valAx>
      <c:valAx>
        <c:axId val="681949336"/>
        <c:scaling>
          <c:orientation val="minMax"/>
          <c:max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Elevation (ft)</a:t>
                </a:r>
              </a:p>
            </c:rich>
          </c:tx>
          <c:layout>
            <c:manualLayout>
              <c:xMode val="edge"/>
              <c:yMode val="edge"/>
              <c:x val="1.2263099219621001E-2"/>
              <c:y val="0.440261865793780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5681528"/>
        <c:crossesAt val="0.5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6 Hour Maximums vs. Elevation, Stations with &gt;10 Years of Record</a:t>
            </a:r>
          </a:p>
        </c:rich>
      </c:tx>
      <c:layout>
        <c:manualLayout>
          <c:xMode val="edge"/>
          <c:yMode val="edge"/>
          <c:x val="0.21627647714604631"/>
          <c:y val="1.96399345335515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497212931995481E-2"/>
          <c:y val="0.12111292962356793"/>
          <c:w val="0.89074693422520002"/>
          <c:h val="0.7725040916530434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8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Max_Periods!$G$4:$G$301</c:f>
              <c:numCache>
                <c:formatCode>0.00</c:formatCode>
                <c:ptCount val="298"/>
                <c:pt idx="0">
                  <c:v>3.31</c:v>
                </c:pt>
                <c:pt idx="1">
                  <c:v>2.36</c:v>
                </c:pt>
                <c:pt idx="2">
                  <c:v>6.61</c:v>
                </c:pt>
                <c:pt idx="3">
                  <c:v>4.0199999999999996</c:v>
                </c:pt>
                <c:pt idx="4">
                  <c:v>5.47</c:v>
                </c:pt>
                <c:pt idx="5">
                  <c:v>2.87</c:v>
                </c:pt>
                <c:pt idx="6">
                  <c:v>3.86</c:v>
                </c:pt>
                <c:pt idx="7">
                  <c:v>3.35</c:v>
                </c:pt>
                <c:pt idx="8">
                  <c:v>3.94</c:v>
                </c:pt>
                <c:pt idx="9">
                  <c:v>2.6</c:v>
                </c:pt>
                <c:pt idx="10">
                  <c:v>3.39</c:v>
                </c:pt>
                <c:pt idx="11">
                  <c:v>3.19</c:v>
                </c:pt>
                <c:pt idx="12">
                  <c:v>3.82</c:v>
                </c:pt>
                <c:pt idx="13">
                  <c:v>3.23</c:v>
                </c:pt>
                <c:pt idx="14">
                  <c:v>3.27</c:v>
                </c:pt>
                <c:pt idx="15">
                  <c:v>3.94</c:v>
                </c:pt>
                <c:pt idx="16">
                  <c:v>3.03</c:v>
                </c:pt>
                <c:pt idx="17">
                  <c:v>4.0199999999999996</c:v>
                </c:pt>
                <c:pt idx="18">
                  <c:v>3.43</c:v>
                </c:pt>
                <c:pt idx="19">
                  <c:v>2.6</c:v>
                </c:pt>
                <c:pt idx="20">
                  <c:v>2.8</c:v>
                </c:pt>
                <c:pt idx="21">
                  <c:v>3.19</c:v>
                </c:pt>
                <c:pt idx="22">
                  <c:v>2.72</c:v>
                </c:pt>
                <c:pt idx="23">
                  <c:v>2.36</c:v>
                </c:pt>
                <c:pt idx="24">
                  <c:v>2.0499999999999998</c:v>
                </c:pt>
                <c:pt idx="25">
                  <c:v>2.64</c:v>
                </c:pt>
                <c:pt idx="26">
                  <c:v>2.3199999999999998</c:v>
                </c:pt>
                <c:pt idx="27">
                  <c:v>3.94</c:v>
                </c:pt>
                <c:pt idx="28">
                  <c:v>3.03</c:v>
                </c:pt>
                <c:pt idx="29">
                  <c:v>2.76</c:v>
                </c:pt>
                <c:pt idx="30">
                  <c:v>3.46</c:v>
                </c:pt>
                <c:pt idx="31">
                  <c:v>2.8</c:v>
                </c:pt>
                <c:pt idx="32">
                  <c:v>2.4</c:v>
                </c:pt>
                <c:pt idx="33">
                  <c:v>3.5</c:v>
                </c:pt>
                <c:pt idx="34">
                  <c:v>3.03</c:v>
                </c:pt>
                <c:pt idx="35">
                  <c:v>2.52</c:v>
                </c:pt>
                <c:pt idx="36">
                  <c:v>2.4</c:v>
                </c:pt>
                <c:pt idx="37">
                  <c:v>2.52</c:v>
                </c:pt>
                <c:pt idx="38">
                  <c:v>3.07</c:v>
                </c:pt>
                <c:pt idx="39">
                  <c:v>2.3199999999999998</c:v>
                </c:pt>
                <c:pt idx="40">
                  <c:v>2.3199999999999998</c:v>
                </c:pt>
                <c:pt idx="41">
                  <c:v>3.5</c:v>
                </c:pt>
                <c:pt idx="42">
                  <c:v>2.2400000000000002</c:v>
                </c:pt>
                <c:pt idx="43">
                  <c:v>2.4</c:v>
                </c:pt>
                <c:pt idx="44">
                  <c:v>2.13</c:v>
                </c:pt>
                <c:pt idx="45">
                  <c:v>2.91</c:v>
                </c:pt>
                <c:pt idx="46">
                  <c:v>3.35</c:v>
                </c:pt>
                <c:pt idx="47">
                  <c:v>2.8</c:v>
                </c:pt>
                <c:pt idx="48">
                  <c:v>2.64</c:v>
                </c:pt>
                <c:pt idx="49">
                  <c:v>3.98</c:v>
                </c:pt>
                <c:pt idx="50">
                  <c:v>3.7</c:v>
                </c:pt>
                <c:pt idx="51">
                  <c:v>2.72</c:v>
                </c:pt>
                <c:pt idx="52">
                  <c:v>2.95</c:v>
                </c:pt>
                <c:pt idx="53">
                  <c:v>2.44</c:v>
                </c:pt>
                <c:pt idx="54">
                  <c:v>1.93</c:v>
                </c:pt>
                <c:pt idx="55">
                  <c:v>1.89</c:v>
                </c:pt>
                <c:pt idx="56">
                  <c:v>2.3199999999999998</c:v>
                </c:pt>
                <c:pt idx="57">
                  <c:v>2.72</c:v>
                </c:pt>
                <c:pt idx="58">
                  <c:v>1.77</c:v>
                </c:pt>
                <c:pt idx="59">
                  <c:v>2.2400000000000002</c:v>
                </c:pt>
                <c:pt idx="60">
                  <c:v>2.83</c:v>
                </c:pt>
                <c:pt idx="61">
                  <c:v>2.64</c:v>
                </c:pt>
                <c:pt idx="62">
                  <c:v>2.68</c:v>
                </c:pt>
                <c:pt idx="63">
                  <c:v>2.09</c:v>
                </c:pt>
                <c:pt idx="64">
                  <c:v>2.8</c:v>
                </c:pt>
                <c:pt idx="65">
                  <c:v>3.43</c:v>
                </c:pt>
                <c:pt idx="66">
                  <c:v>3.46</c:v>
                </c:pt>
                <c:pt idx="67">
                  <c:v>2.6</c:v>
                </c:pt>
                <c:pt idx="68">
                  <c:v>4.49</c:v>
                </c:pt>
                <c:pt idx="69">
                  <c:v>1.38</c:v>
                </c:pt>
                <c:pt idx="70">
                  <c:v>1.69</c:v>
                </c:pt>
                <c:pt idx="71">
                  <c:v>2.6</c:v>
                </c:pt>
                <c:pt idx="72">
                  <c:v>1.65</c:v>
                </c:pt>
                <c:pt idx="73">
                  <c:v>3.35</c:v>
                </c:pt>
                <c:pt idx="74">
                  <c:v>2.2000000000000002</c:v>
                </c:pt>
                <c:pt idx="75">
                  <c:v>2.68</c:v>
                </c:pt>
                <c:pt idx="76">
                  <c:v>2.8</c:v>
                </c:pt>
                <c:pt idx="77">
                  <c:v>1.97</c:v>
                </c:pt>
                <c:pt idx="78">
                  <c:v>2.72</c:v>
                </c:pt>
                <c:pt idx="79">
                  <c:v>2.17</c:v>
                </c:pt>
                <c:pt idx="80">
                  <c:v>2.52</c:v>
                </c:pt>
                <c:pt idx="81">
                  <c:v>3.15</c:v>
                </c:pt>
                <c:pt idx="82">
                  <c:v>2.2000000000000002</c:v>
                </c:pt>
                <c:pt idx="83">
                  <c:v>3.23</c:v>
                </c:pt>
                <c:pt idx="84">
                  <c:v>2.6</c:v>
                </c:pt>
                <c:pt idx="85">
                  <c:v>2.48</c:v>
                </c:pt>
                <c:pt idx="86">
                  <c:v>2.36</c:v>
                </c:pt>
                <c:pt idx="87">
                  <c:v>2.3199999999999998</c:v>
                </c:pt>
                <c:pt idx="88">
                  <c:v>2.87</c:v>
                </c:pt>
                <c:pt idx="89">
                  <c:v>2.0499999999999998</c:v>
                </c:pt>
                <c:pt idx="90">
                  <c:v>2.87</c:v>
                </c:pt>
                <c:pt idx="91">
                  <c:v>2.13</c:v>
                </c:pt>
                <c:pt idx="92">
                  <c:v>3.03</c:v>
                </c:pt>
                <c:pt idx="93">
                  <c:v>2.95</c:v>
                </c:pt>
                <c:pt idx="94">
                  <c:v>2.3199999999999998</c:v>
                </c:pt>
                <c:pt idx="95">
                  <c:v>3.11</c:v>
                </c:pt>
                <c:pt idx="96">
                  <c:v>2.3199999999999998</c:v>
                </c:pt>
                <c:pt idx="97">
                  <c:v>2.17</c:v>
                </c:pt>
                <c:pt idx="98">
                  <c:v>2.17</c:v>
                </c:pt>
                <c:pt idx="99">
                  <c:v>2.17</c:v>
                </c:pt>
                <c:pt idx="100">
                  <c:v>3.86</c:v>
                </c:pt>
                <c:pt idx="101">
                  <c:v>3.7</c:v>
                </c:pt>
                <c:pt idx="102">
                  <c:v>3.15</c:v>
                </c:pt>
                <c:pt idx="103">
                  <c:v>3.86</c:v>
                </c:pt>
                <c:pt idx="104">
                  <c:v>4.45</c:v>
                </c:pt>
                <c:pt idx="105">
                  <c:v>5.12</c:v>
                </c:pt>
                <c:pt idx="106">
                  <c:v>4.25</c:v>
                </c:pt>
                <c:pt idx="107">
                  <c:v>3.46</c:v>
                </c:pt>
                <c:pt idx="108">
                  <c:v>3.03</c:v>
                </c:pt>
                <c:pt idx="109">
                  <c:v>2.87</c:v>
                </c:pt>
                <c:pt idx="110">
                  <c:v>3.58</c:v>
                </c:pt>
                <c:pt idx="111">
                  <c:v>3.58</c:v>
                </c:pt>
                <c:pt idx="112">
                  <c:v>3.31</c:v>
                </c:pt>
                <c:pt idx="113">
                  <c:v>3.19</c:v>
                </c:pt>
                <c:pt idx="114">
                  <c:v>1.93</c:v>
                </c:pt>
                <c:pt idx="115">
                  <c:v>2.91</c:v>
                </c:pt>
                <c:pt idx="116">
                  <c:v>2.17</c:v>
                </c:pt>
                <c:pt idx="117">
                  <c:v>2.13</c:v>
                </c:pt>
                <c:pt idx="118">
                  <c:v>2.4</c:v>
                </c:pt>
                <c:pt idx="119">
                  <c:v>2.13</c:v>
                </c:pt>
                <c:pt idx="120">
                  <c:v>2.83</c:v>
                </c:pt>
                <c:pt idx="121">
                  <c:v>2.17</c:v>
                </c:pt>
                <c:pt idx="122">
                  <c:v>1.85</c:v>
                </c:pt>
                <c:pt idx="123">
                  <c:v>1.93</c:v>
                </c:pt>
                <c:pt idx="124">
                  <c:v>1.69</c:v>
                </c:pt>
                <c:pt idx="125">
                  <c:v>2.2400000000000002</c:v>
                </c:pt>
                <c:pt idx="126">
                  <c:v>2.56</c:v>
                </c:pt>
                <c:pt idx="127">
                  <c:v>4.09</c:v>
                </c:pt>
                <c:pt idx="128">
                  <c:v>2.48</c:v>
                </c:pt>
                <c:pt idx="129">
                  <c:v>3.62</c:v>
                </c:pt>
                <c:pt idx="130">
                  <c:v>2.44</c:v>
                </c:pt>
                <c:pt idx="131">
                  <c:v>2.0099999999999998</c:v>
                </c:pt>
                <c:pt idx="132">
                  <c:v>2.8</c:v>
                </c:pt>
                <c:pt idx="133">
                  <c:v>1.5</c:v>
                </c:pt>
                <c:pt idx="134">
                  <c:v>2.95</c:v>
                </c:pt>
                <c:pt idx="135">
                  <c:v>3.86</c:v>
                </c:pt>
                <c:pt idx="136">
                  <c:v>2.2999999999999998</c:v>
                </c:pt>
                <c:pt idx="137">
                  <c:v>1.81</c:v>
                </c:pt>
                <c:pt idx="138">
                  <c:v>2.09</c:v>
                </c:pt>
                <c:pt idx="139">
                  <c:v>2.3199999999999998</c:v>
                </c:pt>
                <c:pt idx="140">
                  <c:v>2.4</c:v>
                </c:pt>
                <c:pt idx="141">
                  <c:v>2.2799999999999998</c:v>
                </c:pt>
                <c:pt idx="142">
                  <c:v>2.3199999999999998</c:v>
                </c:pt>
                <c:pt idx="143">
                  <c:v>2.87</c:v>
                </c:pt>
                <c:pt idx="144">
                  <c:v>1.65</c:v>
                </c:pt>
                <c:pt idx="145">
                  <c:v>3.82</c:v>
                </c:pt>
                <c:pt idx="146">
                  <c:v>3.9</c:v>
                </c:pt>
                <c:pt idx="147">
                  <c:v>1.57</c:v>
                </c:pt>
                <c:pt idx="148">
                  <c:v>2.91</c:v>
                </c:pt>
                <c:pt idx="149">
                  <c:v>2.95</c:v>
                </c:pt>
                <c:pt idx="150">
                  <c:v>3.07</c:v>
                </c:pt>
                <c:pt idx="151">
                  <c:v>2.64</c:v>
                </c:pt>
                <c:pt idx="152">
                  <c:v>1.77</c:v>
                </c:pt>
                <c:pt idx="153">
                  <c:v>3.86</c:v>
                </c:pt>
                <c:pt idx="154">
                  <c:v>3.07</c:v>
                </c:pt>
                <c:pt idx="155">
                  <c:v>1.97</c:v>
                </c:pt>
                <c:pt idx="156">
                  <c:v>3.66</c:v>
                </c:pt>
                <c:pt idx="157">
                  <c:v>5.04</c:v>
                </c:pt>
                <c:pt idx="158">
                  <c:v>4.6500000000000004</c:v>
                </c:pt>
                <c:pt idx="159">
                  <c:v>1.77</c:v>
                </c:pt>
                <c:pt idx="160">
                  <c:v>4.25</c:v>
                </c:pt>
                <c:pt idx="161">
                  <c:v>2.6</c:v>
                </c:pt>
                <c:pt idx="162">
                  <c:v>2.2799999999999998</c:v>
                </c:pt>
                <c:pt idx="163">
                  <c:v>2.87</c:v>
                </c:pt>
                <c:pt idx="164">
                  <c:v>2.91</c:v>
                </c:pt>
                <c:pt idx="165">
                  <c:v>2.8</c:v>
                </c:pt>
                <c:pt idx="166">
                  <c:v>2.72</c:v>
                </c:pt>
                <c:pt idx="167">
                  <c:v>2.72</c:v>
                </c:pt>
                <c:pt idx="168">
                  <c:v>2.52</c:v>
                </c:pt>
                <c:pt idx="169">
                  <c:v>3.15</c:v>
                </c:pt>
                <c:pt idx="170">
                  <c:v>2.72</c:v>
                </c:pt>
                <c:pt idx="171">
                  <c:v>2.56</c:v>
                </c:pt>
                <c:pt idx="172">
                  <c:v>2.2799999999999998</c:v>
                </c:pt>
                <c:pt idx="173">
                  <c:v>3.27</c:v>
                </c:pt>
                <c:pt idx="174">
                  <c:v>3.74</c:v>
                </c:pt>
                <c:pt idx="175">
                  <c:v>4.0199999999999996</c:v>
                </c:pt>
                <c:pt idx="176">
                  <c:v>4.0199999999999996</c:v>
                </c:pt>
                <c:pt idx="177">
                  <c:v>3.27</c:v>
                </c:pt>
                <c:pt idx="178">
                  <c:v>3.5</c:v>
                </c:pt>
                <c:pt idx="179">
                  <c:v>3.46</c:v>
                </c:pt>
                <c:pt idx="180">
                  <c:v>3.94</c:v>
                </c:pt>
                <c:pt idx="181">
                  <c:v>2.2000000000000002</c:v>
                </c:pt>
                <c:pt idx="182">
                  <c:v>2.87</c:v>
                </c:pt>
                <c:pt idx="183">
                  <c:v>2.6</c:v>
                </c:pt>
                <c:pt idx="184">
                  <c:v>3.35</c:v>
                </c:pt>
                <c:pt idx="185">
                  <c:v>2.09</c:v>
                </c:pt>
                <c:pt idx="186">
                  <c:v>3.23</c:v>
                </c:pt>
                <c:pt idx="187">
                  <c:v>2.2400000000000002</c:v>
                </c:pt>
                <c:pt idx="188">
                  <c:v>2.44</c:v>
                </c:pt>
                <c:pt idx="189">
                  <c:v>2.95</c:v>
                </c:pt>
                <c:pt idx="190">
                  <c:v>3.19</c:v>
                </c:pt>
                <c:pt idx="191">
                  <c:v>2.95</c:v>
                </c:pt>
                <c:pt idx="192">
                  <c:v>2.4</c:v>
                </c:pt>
                <c:pt idx="193">
                  <c:v>3.03</c:v>
                </c:pt>
                <c:pt idx="194">
                  <c:v>2.3199999999999998</c:v>
                </c:pt>
                <c:pt idx="195">
                  <c:v>2.8</c:v>
                </c:pt>
                <c:pt idx="196">
                  <c:v>2.64</c:v>
                </c:pt>
                <c:pt idx="197">
                  <c:v>2.95</c:v>
                </c:pt>
                <c:pt idx="198">
                  <c:v>2.72</c:v>
                </c:pt>
                <c:pt idx="199">
                  <c:v>1.81</c:v>
                </c:pt>
                <c:pt idx="200">
                  <c:v>2.2400000000000002</c:v>
                </c:pt>
                <c:pt idx="201">
                  <c:v>2.3199999999999998</c:v>
                </c:pt>
                <c:pt idx="202">
                  <c:v>2.52</c:v>
                </c:pt>
                <c:pt idx="203">
                  <c:v>1.57</c:v>
                </c:pt>
                <c:pt idx="204">
                  <c:v>2.2400000000000002</c:v>
                </c:pt>
                <c:pt idx="205">
                  <c:v>2.2799999999999998</c:v>
                </c:pt>
                <c:pt idx="206">
                  <c:v>2.2400000000000002</c:v>
                </c:pt>
                <c:pt idx="207">
                  <c:v>2.3199999999999998</c:v>
                </c:pt>
                <c:pt idx="208">
                  <c:v>3.11</c:v>
                </c:pt>
                <c:pt idx="209">
                  <c:v>2.2000000000000002</c:v>
                </c:pt>
                <c:pt idx="210">
                  <c:v>2.91</c:v>
                </c:pt>
                <c:pt idx="211">
                  <c:v>3.15</c:v>
                </c:pt>
                <c:pt idx="212">
                  <c:v>3.39</c:v>
                </c:pt>
                <c:pt idx="213">
                  <c:v>3.15</c:v>
                </c:pt>
                <c:pt idx="214">
                  <c:v>2.2799999999999998</c:v>
                </c:pt>
                <c:pt idx="215">
                  <c:v>4.72</c:v>
                </c:pt>
                <c:pt idx="216">
                  <c:v>5</c:v>
                </c:pt>
                <c:pt idx="217">
                  <c:v>2.8</c:v>
                </c:pt>
                <c:pt idx="218">
                  <c:v>2.68</c:v>
                </c:pt>
                <c:pt idx="219">
                  <c:v>1.61</c:v>
                </c:pt>
                <c:pt idx="220">
                  <c:v>2.48</c:v>
                </c:pt>
                <c:pt idx="221">
                  <c:v>1.97</c:v>
                </c:pt>
                <c:pt idx="222">
                  <c:v>3.62</c:v>
                </c:pt>
                <c:pt idx="223">
                  <c:v>3.11</c:v>
                </c:pt>
                <c:pt idx="224">
                  <c:v>3.07</c:v>
                </c:pt>
                <c:pt idx="225">
                  <c:v>2.09</c:v>
                </c:pt>
                <c:pt idx="226">
                  <c:v>3.54</c:v>
                </c:pt>
                <c:pt idx="227">
                  <c:v>2.99</c:v>
                </c:pt>
                <c:pt idx="228">
                  <c:v>3.07</c:v>
                </c:pt>
                <c:pt idx="229">
                  <c:v>3.5</c:v>
                </c:pt>
                <c:pt idx="230">
                  <c:v>3.58</c:v>
                </c:pt>
                <c:pt idx="231">
                  <c:v>3.58</c:v>
                </c:pt>
                <c:pt idx="232">
                  <c:v>2.8</c:v>
                </c:pt>
                <c:pt idx="233">
                  <c:v>3.31</c:v>
                </c:pt>
                <c:pt idx="234">
                  <c:v>4.29</c:v>
                </c:pt>
                <c:pt idx="235">
                  <c:v>3.27</c:v>
                </c:pt>
                <c:pt idx="236">
                  <c:v>4.07</c:v>
                </c:pt>
                <c:pt idx="237">
                  <c:v>3.7</c:v>
                </c:pt>
                <c:pt idx="238">
                  <c:v>3.39</c:v>
                </c:pt>
                <c:pt idx="239">
                  <c:v>3.46</c:v>
                </c:pt>
                <c:pt idx="240">
                  <c:v>3.35</c:v>
                </c:pt>
                <c:pt idx="241">
                  <c:v>2.56</c:v>
                </c:pt>
                <c:pt idx="242">
                  <c:v>2.3199999999999998</c:v>
                </c:pt>
                <c:pt idx="243">
                  <c:v>2.8</c:v>
                </c:pt>
                <c:pt idx="244">
                  <c:v>2.36</c:v>
                </c:pt>
                <c:pt idx="245">
                  <c:v>1.5</c:v>
                </c:pt>
                <c:pt idx="246">
                  <c:v>3.31</c:v>
                </c:pt>
                <c:pt idx="247">
                  <c:v>3.11</c:v>
                </c:pt>
                <c:pt idx="248">
                  <c:v>2.44</c:v>
                </c:pt>
                <c:pt idx="249">
                  <c:v>3.15</c:v>
                </c:pt>
                <c:pt idx="250">
                  <c:v>2.0499999999999998</c:v>
                </c:pt>
                <c:pt idx="251">
                  <c:v>2.83</c:v>
                </c:pt>
                <c:pt idx="252">
                  <c:v>1.85</c:v>
                </c:pt>
                <c:pt idx="253">
                  <c:v>3.11</c:v>
                </c:pt>
                <c:pt idx="254">
                  <c:v>3.5</c:v>
                </c:pt>
                <c:pt idx="255">
                  <c:v>2.17</c:v>
                </c:pt>
                <c:pt idx="256">
                  <c:v>2.2000000000000002</c:v>
                </c:pt>
                <c:pt idx="257">
                  <c:v>2.0099999999999998</c:v>
                </c:pt>
                <c:pt idx="258">
                  <c:v>2.6</c:v>
                </c:pt>
                <c:pt idx="259">
                  <c:v>3.94</c:v>
                </c:pt>
                <c:pt idx="260">
                  <c:v>2.44</c:v>
                </c:pt>
                <c:pt idx="261">
                  <c:v>3.62</c:v>
                </c:pt>
                <c:pt idx="262">
                  <c:v>2.8</c:v>
                </c:pt>
                <c:pt idx="263">
                  <c:v>2.6</c:v>
                </c:pt>
                <c:pt idx="264">
                  <c:v>2.2000000000000002</c:v>
                </c:pt>
                <c:pt idx="265">
                  <c:v>2.36</c:v>
                </c:pt>
                <c:pt idx="266">
                  <c:v>2.09</c:v>
                </c:pt>
                <c:pt idx="267">
                  <c:v>2.72</c:v>
                </c:pt>
                <c:pt idx="268">
                  <c:v>1.93</c:v>
                </c:pt>
                <c:pt idx="269">
                  <c:v>2.6</c:v>
                </c:pt>
                <c:pt idx="270">
                  <c:v>3.11</c:v>
                </c:pt>
                <c:pt idx="271">
                  <c:v>2.95</c:v>
                </c:pt>
                <c:pt idx="272">
                  <c:v>3.15</c:v>
                </c:pt>
                <c:pt idx="273">
                  <c:v>3.46</c:v>
                </c:pt>
                <c:pt idx="274">
                  <c:v>3.03</c:v>
                </c:pt>
                <c:pt idx="275">
                  <c:v>3.31</c:v>
                </c:pt>
                <c:pt idx="276">
                  <c:v>2.3199999999999998</c:v>
                </c:pt>
                <c:pt idx="277">
                  <c:v>2.68</c:v>
                </c:pt>
                <c:pt idx="278">
                  <c:v>2.8</c:v>
                </c:pt>
                <c:pt idx="279">
                  <c:v>3.35</c:v>
                </c:pt>
                <c:pt idx="280">
                  <c:v>4.21</c:v>
                </c:pt>
                <c:pt idx="281">
                  <c:v>2.95</c:v>
                </c:pt>
                <c:pt idx="282">
                  <c:v>1.77</c:v>
                </c:pt>
                <c:pt idx="283">
                  <c:v>3.07</c:v>
                </c:pt>
                <c:pt idx="284">
                  <c:v>4.25</c:v>
                </c:pt>
                <c:pt idx="285">
                  <c:v>2.56</c:v>
                </c:pt>
                <c:pt idx="286">
                  <c:v>1.54</c:v>
                </c:pt>
                <c:pt idx="287">
                  <c:v>2.4</c:v>
                </c:pt>
                <c:pt idx="288">
                  <c:v>2.0499999999999998</c:v>
                </c:pt>
                <c:pt idx="289">
                  <c:v>1.81</c:v>
                </c:pt>
                <c:pt idx="290">
                  <c:v>3.82</c:v>
                </c:pt>
                <c:pt idx="291">
                  <c:v>3.11</c:v>
                </c:pt>
                <c:pt idx="292">
                  <c:v>2.48</c:v>
                </c:pt>
                <c:pt idx="293">
                  <c:v>2.0099999999999998</c:v>
                </c:pt>
                <c:pt idx="294">
                  <c:v>2.56</c:v>
                </c:pt>
                <c:pt idx="295">
                  <c:v>2.83</c:v>
                </c:pt>
                <c:pt idx="296">
                  <c:v>3.9</c:v>
                </c:pt>
                <c:pt idx="297">
                  <c:v>2.09</c:v>
                </c:pt>
              </c:numCache>
            </c:numRef>
          </c:xVal>
          <c:yVal>
            <c:numRef>
              <c:f>Max_Periods!$B$4:$B$301</c:f>
              <c:numCache>
                <c:formatCode>General</c:formatCode>
                <c:ptCount val="298"/>
                <c:pt idx="0">
                  <c:v>7975</c:v>
                </c:pt>
                <c:pt idx="1">
                  <c:v>5205</c:v>
                </c:pt>
                <c:pt idx="2">
                  <c:v>5680</c:v>
                </c:pt>
                <c:pt idx="3">
                  <c:v>5110</c:v>
                </c:pt>
                <c:pt idx="4">
                  <c:v>7625</c:v>
                </c:pt>
                <c:pt idx="5">
                  <c:v>4000</c:v>
                </c:pt>
                <c:pt idx="6">
                  <c:v>7140</c:v>
                </c:pt>
                <c:pt idx="7">
                  <c:v>1140</c:v>
                </c:pt>
                <c:pt idx="8">
                  <c:v>1045</c:v>
                </c:pt>
                <c:pt idx="9">
                  <c:v>1125</c:v>
                </c:pt>
                <c:pt idx="10">
                  <c:v>1100</c:v>
                </c:pt>
                <c:pt idx="11">
                  <c:v>1120</c:v>
                </c:pt>
                <c:pt idx="12">
                  <c:v>1155</c:v>
                </c:pt>
                <c:pt idx="13">
                  <c:v>1220</c:v>
                </c:pt>
                <c:pt idx="14">
                  <c:v>1185</c:v>
                </c:pt>
                <c:pt idx="15">
                  <c:v>1210</c:v>
                </c:pt>
                <c:pt idx="16">
                  <c:v>995</c:v>
                </c:pt>
                <c:pt idx="17">
                  <c:v>1110</c:v>
                </c:pt>
                <c:pt idx="18">
                  <c:v>1025</c:v>
                </c:pt>
                <c:pt idx="19">
                  <c:v>1140</c:v>
                </c:pt>
                <c:pt idx="20">
                  <c:v>1170</c:v>
                </c:pt>
                <c:pt idx="21">
                  <c:v>1165</c:v>
                </c:pt>
                <c:pt idx="22">
                  <c:v>1140</c:v>
                </c:pt>
                <c:pt idx="23">
                  <c:v>1495</c:v>
                </c:pt>
                <c:pt idx="24">
                  <c:v>1470</c:v>
                </c:pt>
                <c:pt idx="25">
                  <c:v>1350</c:v>
                </c:pt>
                <c:pt idx="26">
                  <c:v>1430</c:v>
                </c:pt>
                <c:pt idx="27">
                  <c:v>1365</c:v>
                </c:pt>
                <c:pt idx="28">
                  <c:v>1415</c:v>
                </c:pt>
                <c:pt idx="29">
                  <c:v>1425</c:v>
                </c:pt>
                <c:pt idx="30">
                  <c:v>1250</c:v>
                </c:pt>
                <c:pt idx="31">
                  <c:v>1240</c:v>
                </c:pt>
                <c:pt idx="32">
                  <c:v>1320</c:v>
                </c:pt>
                <c:pt idx="33">
                  <c:v>1215</c:v>
                </c:pt>
                <c:pt idx="34">
                  <c:v>1375</c:v>
                </c:pt>
                <c:pt idx="35">
                  <c:v>1275</c:v>
                </c:pt>
                <c:pt idx="36">
                  <c:v>1230</c:v>
                </c:pt>
                <c:pt idx="37">
                  <c:v>1300</c:v>
                </c:pt>
                <c:pt idx="38">
                  <c:v>1455</c:v>
                </c:pt>
                <c:pt idx="39">
                  <c:v>1385</c:v>
                </c:pt>
                <c:pt idx="40">
                  <c:v>1330</c:v>
                </c:pt>
                <c:pt idx="41">
                  <c:v>1195</c:v>
                </c:pt>
                <c:pt idx="42">
                  <c:v>1485</c:v>
                </c:pt>
                <c:pt idx="43">
                  <c:v>1270</c:v>
                </c:pt>
                <c:pt idx="44">
                  <c:v>1120</c:v>
                </c:pt>
                <c:pt idx="45">
                  <c:v>1825</c:v>
                </c:pt>
                <c:pt idx="46">
                  <c:v>1755</c:v>
                </c:pt>
                <c:pt idx="47">
                  <c:v>2655</c:v>
                </c:pt>
                <c:pt idx="48">
                  <c:v>2385</c:v>
                </c:pt>
                <c:pt idx="49">
                  <c:v>6710</c:v>
                </c:pt>
                <c:pt idx="50">
                  <c:v>3410</c:v>
                </c:pt>
                <c:pt idx="51">
                  <c:v>3815</c:v>
                </c:pt>
                <c:pt idx="52">
                  <c:v>4515</c:v>
                </c:pt>
                <c:pt idx="53">
                  <c:v>3830</c:v>
                </c:pt>
                <c:pt idx="54">
                  <c:v>4490</c:v>
                </c:pt>
                <c:pt idx="55">
                  <c:v>4775</c:v>
                </c:pt>
                <c:pt idx="56">
                  <c:v>1090</c:v>
                </c:pt>
                <c:pt idx="57">
                  <c:v>870</c:v>
                </c:pt>
                <c:pt idx="58">
                  <c:v>1810</c:v>
                </c:pt>
                <c:pt idx="59">
                  <c:v>2010</c:v>
                </c:pt>
                <c:pt idx="60">
                  <c:v>1865</c:v>
                </c:pt>
                <c:pt idx="61">
                  <c:v>1670</c:v>
                </c:pt>
                <c:pt idx="62">
                  <c:v>2560</c:v>
                </c:pt>
                <c:pt idx="63">
                  <c:v>1875</c:v>
                </c:pt>
                <c:pt idx="64">
                  <c:v>2285</c:v>
                </c:pt>
                <c:pt idx="65">
                  <c:v>2980</c:v>
                </c:pt>
                <c:pt idx="66">
                  <c:v>4635</c:v>
                </c:pt>
                <c:pt idx="67">
                  <c:v>3505</c:v>
                </c:pt>
                <c:pt idx="68">
                  <c:v>3950</c:v>
                </c:pt>
                <c:pt idx="69">
                  <c:v>1015</c:v>
                </c:pt>
                <c:pt idx="70">
                  <c:v>2765</c:v>
                </c:pt>
                <c:pt idx="71">
                  <c:v>2005</c:v>
                </c:pt>
                <c:pt idx="72">
                  <c:v>1400</c:v>
                </c:pt>
                <c:pt idx="73">
                  <c:v>945</c:v>
                </c:pt>
                <c:pt idx="74">
                  <c:v>1200</c:v>
                </c:pt>
                <c:pt idx="75">
                  <c:v>1240</c:v>
                </c:pt>
                <c:pt idx="76">
                  <c:v>1030</c:v>
                </c:pt>
                <c:pt idx="77">
                  <c:v>850</c:v>
                </c:pt>
                <c:pt idx="78">
                  <c:v>1120</c:v>
                </c:pt>
                <c:pt idx="79">
                  <c:v>1185</c:v>
                </c:pt>
                <c:pt idx="80">
                  <c:v>1130</c:v>
                </c:pt>
                <c:pt idx="81">
                  <c:v>1260</c:v>
                </c:pt>
                <c:pt idx="82">
                  <c:v>1415</c:v>
                </c:pt>
                <c:pt idx="83">
                  <c:v>2175</c:v>
                </c:pt>
                <c:pt idx="84">
                  <c:v>1210</c:v>
                </c:pt>
                <c:pt idx="85">
                  <c:v>1615</c:v>
                </c:pt>
                <c:pt idx="86">
                  <c:v>1875</c:v>
                </c:pt>
                <c:pt idx="87">
                  <c:v>755</c:v>
                </c:pt>
                <c:pt idx="88">
                  <c:v>1865</c:v>
                </c:pt>
                <c:pt idx="89">
                  <c:v>2290</c:v>
                </c:pt>
                <c:pt idx="90">
                  <c:v>1690</c:v>
                </c:pt>
                <c:pt idx="91">
                  <c:v>2170</c:v>
                </c:pt>
                <c:pt idx="92">
                  <c:v>2675</c:v>
                </c:pt>
                <c:pt idx="93">
                  <c:v>2205</c:v>
                </c:pt>
                <c:pt idx="94">
                  <c:v>2275</c:v>
                </c:pt>
                <c:pt idx="95">
                  <c:v>2425</c:v>
                </c:pt>
                <c:pt idx="96">
                  <c:v>2465</c:v>
                </c:pt>
                <c:pt idx="97">
                  <c:v>2580</c:v>
                </c:pt>
                <c:pt idx="98">
                  <c:v>2420</c:v>
                </c:pt>
                <c:pt idx="99">
                  <c:v>2840</c:v>
                </c:pt>
                <c:pt idx="100">
                  <c:v>1215</c:v>
                </c:pt>
                <c:pt idx="101">
                  <c:v>1250</c:v>
                </c:pt>
                <c:pt idx="102">
                  <c:v>1280</c:v>
                </c:pt>
                <c:pt idx="103">
                  <c:v>1175</c:v>
                </c:pt>
                <c:pt idx="104">
                  <c:v>1190</c:v>
                </c:pt>
                <c:pt idx="105">
                  <c:v>1215</c:v>
                </c:pt>
                <c:pt idx="106">
                  <c:v>1215</c:v>
                </c:pt>
                <c:pt idx="107">
                  <c:v>1230</c:v>
                </c:pt>
                <c:pt idx="108">
                  <c:v>1245</c:v>
                </c:pt>
                <c:pt idx="109">
                  <c:v>1265</c:v>
                </c:pt>
                <c:pt idx="110">
                  <c:v>1760</c:v>
                </c:pt>
                <c:pt idx="111">
                  <c:v>1915</c:v>
                </c:pt>
                <c:pt idx="112">
                  <c:v>1370</c:v>
                </c:pt>
                <c:pt idx="113">
                  <c:v>1335</c:v>
                </c:pt>
                <c:pt idx="114">
                  <c:v>1455</c:v>
                </c:pt>
                <c:pt idx="115">
                  <c:v>1305</c:v>
                </c:pt>
                <c:pt idx="116">
                  <c:v>1390</c:v>
                </c:pt>
                <c:pt idx="117">
                  <c:v>1215</c:v>
                </c:pt>
                <c:pt idx="118">
                  <c:v>1350</c:v>
                </c:pt>
                <c:pt idx="119">
                  <c:v>1405</c:v>
                </c:pt>
                <c:pt idx="120">
                  <c:v>1385</c:v>
                </c:pt>
                <c:pt idx="121">
                  <c:v>1740</c:v>
                </c:pt>
                <c:pt idx="122">
                  <c:v>1575</c:v>
                </c:pt>
                <c:pt idx="123">
                  <c:v>1595</c:v>
                </c:pt>
                <c:pt idx="124">
                  <c:v>1390</c:v>
                </c:pt>
                <c:pt idx="125">
                  <c:v>1445</c:v>
                </c:pt>
                <c:pt idx="126">
                  <c:v>1580</c:v>
                </c:pt>
                <c:pt idx="127">
                  <c:v>2055</c:v>
                </c:pt>
                <c:pt idx="128">
                  <c:v>1840</c:v>
                </c:pt>
                <c:pt idx="129">
                  <c:v>2085</c:v>
                </c:pt>
                <c:pt idx="130">
                  <c:v>2160</c:v>
                </c:pt>
                <c:pt idx="131">
                  <c:v>1630</c:v>
                </c:pt>
                <c:pt idx="132">
                  <c:v>1290</c:v>
                </c:pt>
                <c:pt idx="133">
                  <c:v>765</c:v>
                </c:pt>
                <c:pt idx="134">
                  <c:v>1165</c:v>
                </c:pt>
                <c:pt idx="135">
                  <c:v>1205</c:v>
                </c:pt>
                <c:pt idx="136">
                  <c:v>1730</c:v>
                </c:pt>
                <c:pt idx="137">
                  <c:v>715</c:v>
                </c:pt>
                <c:pt idx="138">
                  <c:v>1075</c:v>
                </c:pt>
                <c:pt idx="139">
                  <c:v>1120</c:v>
                </c:pt>
                <c:pt idx="140">
                  <c:v>1575</c:v>
                </c:pt>
                <c:pt idx="141">
                  <c:v>1130</c:v>
                </c:pt>
                <c:pt idx="142">
                  <c:v>1305</c:v>
                </c:pt>
                <c:pt idx="143">
                  <c:v>1625</c:v>
                </c:pt>
                <c:pt idx="144">
                  <c:v>735</c:v>
                </c:pt>
                <c:pt idx="145">
                  <c:v>905</c:v>
                </c:pt>
                <c:pt idx="146">
                  <c:v>1215</c:v>
                </c:pt>
                <c:pt idx="147">
                  <c:v>2180</c:v>
                </c:pt>
                <c:pt idx="148">
                  <c:v>1075</c:v>
                </c:pt>
                <c:pt idx="149">
                  <c:v>1115</c:v>
                </c:pt>
                <c:pt idx="150">
                  <c:v>925</c:v>
                </c:pt>
                <c:pt idx="151">
                  <c:v>1715</c:v>
                </c:pt>
                <c:pt idx="152">
                  <c:v>1985</c:v>
                </c:pt>
                <c:pt idx="153">
                  <c:v>2050</c:v>
                </c:pt>
                <c:pt idx="154">
                  <c:v>2140</c:v>
                </c:pt>
                <c:pt idx="155">
                  <c:v>1865</c:v>
                </c:pt>
                <c:pt idx="156">
                  <c:v>2175</c:v>
                </c:pt>
                <c:pt idx="157">
                  <c:v>2555</c:v>
                </c:pt>
                <c:pt idx="158">
                  <c:v>2320</c:v>
                </c:pt>
                <c:pt idx="159">
                  <c:v>2265</c:v>
                </c:pt>
                <c:pt idx="160">
                  <c:v>2740</c:v>
                </c:pt>
                <c:pt idx="161">
                  <c:v>1400</c:v>
                </c:pt>
                <c:pt idx="162">
                  <c:v>1675</c:v>
                </c:pt>
                <c:pt idx="163">
                  <c:v>1170</c:v>
                </c:pt>
                <c:pt idx="164">
                  <c:v>3480</c:v>
                </c:pt>
                <c:pt idx="165">
                  <c:v>2845</c:v>
                </c:pt>
                <c:pt idx="166">
                  <c:v>2345</c:v>
                </c:pt>
                <c:pt idx="167">
                  <c:v>3050</c:v>
                </c:pt>
                <c:pt idx="168">
                  <c:v>2580</c:v>
                </c:pt>
                <c:pt idx="169">
                  <c:v>2595</c:v>
                </c:pt>
                <c:pt idx="170">
                  <c:v>2450</c:v>
                </c:pt>
                <c:pt idx="171">
                  <c:v>2240</c:v>
                </c:pt>
                <c:pt idx="172">
                  <c:v>2640</c:v>
                </c:pt>
                <c:pt idx="173">
                  <c:v>2465</c:v>
                </c:pt>
                <c:pt idx="174">
                  <c:v>2525</c:v>
                </c:pt>
                <c:pt idx="175">
                  <c:v>2305</c:v>
                </c:pt>
                <c:pt idx="176">
                  <c:v>2250</c:v>
                </c:pt>
                <c:pt idx="177">
                  <c:v>2265</c:v>
                </c:pt>
                <c:pt idx="178">
                  <c:v>2145</c:v>
                </c:pt>
                <c:pt idx="179">
                  <c:v>2380</c:v>
                </c:pt>
                <c:pt idx="180">
                  <c:v>2160</c:v>
                </c:pt>
                <c:pt idx="181">
                  <c:v>2880</c:v>
                </c:pt>
                <c:pt idx="182">
                  <c:v>2255</c:v>
                </c:pt>
                <c:pt idx="183">
                  <c:v>2985</c:v>
                </c:pt>
                <c:pt idx="184">
                  <c:v>5630</c:v>
                </c:pt>
                <c:pt idx="185">
                  <c:v>3770</c:v>
                </c:pt>
                <c:pt idx="186">
                  <c:v>5045</c:v>
                </c:pt>
                <c:pt idx="187">
                  <c:v>3295</c:v>
                </c:pt>
                <c:pt idx="188">
                  <c:v>2415</c:v>
                </c:pt>
                <c:pt idx="189">
                  <c:v>3275</c:v>
                </c:pt>
                <c:pt idx="190">
                  <c:v>1195</c:v>
                </c:pt>
                <c:pt idx="191">
                  <c:v>1250</c:v>
                </c:pt>
                <c:pt idx="192">
                  <c:v>1285</c:v>
                </c:pt>
                <c:pt idx="193">
                  <c:v>1240</c:v>
                </c:pt>
                <c:pt idx="194">
                  <c:v>1285</c:v>
                </c:pt>
                <c:pt idx="195">
                  <c:v>1215</c:v>
                </c:pt>
                <c:pt idx="196">
                  <c:v>1430</c:v>
                </c:pt>
                <c:pt idx="197">
                  <c:v>1405</c:v>
                </c:pt>
                <c:pt idx="198">
                  <c:v>1395</c:v>
                </c:pt>
                <c:pt idx="199">
                  <c:v>1620</c:v>
                </c:pt>
                <c:pt idx="200">
                  <c:v>1330</c:v>
                </c:pt>
                <c:pt idx="201">
                  <c:v>1325</c:v>
                </c:pt>
                <c:pt idx="202">
                  <c:v>1355</c:v>
                </c:pt>
                <c:pt idx="203">
                  <c:v>1465</c:v>
                </c:pt>
                <c:pt idx="204">
                  <c:v>2175</c:v>
                </c:pt>
                <c:pt idx="205">
                  <c:v>1635</c:v>
                </c:pt>
                <c:pt idx="206">
                  <c:v>1820</c:v>
                </c:pt>
                <c:pt idx="207">
                  <c:v>2010</c:v>
                </c:pt>
                <c:pt idx="208">
                  <c:v>2230</c:v>
                </c:pt>
                <c:pt idx="209">
                  <c:v>2605</c:v>
                </c:pt>
                <c:pt idx="210">
                  <c:v>1055</c:v>
                </c:pt>
                <c:pt idx="211">
                  <c:v>1200</c:v>
                </c:pt>
                <c:pt idx="212">
                  <c:v>1485</c:v>
                </c:pt>
                <c:pt idx="213">
                  <c:v>1945</c:v>
                </c:pt>
                <c:pt idx="214">
                  <c:v>1810</c:v>
                </c:pt>
                <c:pt idx="215">
                  <c:v>2490</c:v>
                </c:pt>
                <c:pt idx="216">
                  <c:v>4570</c:v>
                </c:pt>
                <c:pt idx="217">
                  <c:v>2200</c:v>
                </c:pt>
                <c:pt idx="218">
                  <c:v>1540</c:v>
                </c:pt>
                <c:pt idx="219">
                  <c:v>1355</c:v>
                </c:pt>
                <c:pt idx="220">
                  <c:v>1310</c:v>
                </c:pt>
                <c:pt idx="221">
                  <c:v>1865</c:v>
                </c:pt>
                <c:pt idx="222">
                  <c:v>1400</c:v>
                </c:pt>
                <c:pt idx="223">
                  <c:v>2515</c:v>
                </c:pt>
                <c:pt idx="224">
                  <c:v>2400</c:v>
                </c:pt>
                <c:pt idx="225">
                  <c:v>1485</c:v>
                </c:pt>
                <c:pt idx="226">
                  <c:v>2185</c:v>
                </c:pt>
                <c:pt idx="227">
                  <c:v>2200</c:v>
                </c:pt>
                <c:pt idx="228">
                  <c:v>1065</c:v>
                </c:pt>
                <c:pt idx="229">
                  <c:v>1090</c:v>
                </c:pt>
                <c:pt idx="230">
                  <c:v>1125</c:v>
                </c:pt>
                <c:pt idx="231">
                  <c:v>1150</c:v>
                </c:pt>
                <c:pt idx="232">
                  <c:v>1170</c:v>
                </c:pt>
                <c:pt idx="233">
                  <c:v>1025</c:v>
                </c:pt>
                <c:pt idx="234">
                  <c:v>1280</c:v>
                </c:pt>
                <c:pt idx="235">
                  <c:v>2355</c:v>
                </c:pt>
                <c:pt idx="236">
                  <c:v>1415</c:v>
                </c:pt>
                <c:pt idx="237">
                  <c:v>1150</c:v>
                </c:pt>
                <c:pt idx="238">
                  <c:v>1280</c:v>
                </c:pt>
                <c:pt idx="239">
                  <c:v>1285</c:v>
                </c:pt>
                <c:pt idx="240">
                  <c:v>955</c:v>
                </c:pt>
                <c:pt idx="241">
                  <c:v>845</c:v>
                </c:pt>
                <c:pt idx="242">
                  <c:v>1330</c:v>
                </c:pt>
                <c:pt idx="243">
                  <c:v>1355</c:v>
                </c:pt>
                <c:pt idx="244">
                  <c:v>1625</c:v>
                </c:pt>
                <c:pt idx="245">
                  <c:v>1780</c:v>
                </c:pt>
                <c:pt idx="246">
                  <c:v>1660</c:v>
                </c:pt>
                <c:pt idx="247">
                  <c:v>1415</c:v>
                </c:pt>
                <c:pt idx="248">
                  <c:v>1540</c:v>
                </c:pt>
                <c:pt idx="249">
                  <c:v>1890</c:v>
                </c:pt>
                <c:pt idx="250">
                  <c:v>3045</c:v>
                </c:pt>
                <c:pt idx="251">
                  <c:v>1975</c:v>
                </c:pt>
                <c:pt idx="252">
                  <c:v>1730</c:v>
                </c:pt>
                <c:pt idx="253">
                  <c:v>1580</c:v>
                </c:pt>
                <c:pt idx="254">
                  <c:v>1345</c:v>
                </c:pt>
                <c:pt idx="255">
                  <c:v>1655</c:v>
                </c:pt>
                <c:pt idx="256">
                  <c:v>2120</c:v>
                </c:pt>
                <c:pt idx="257">
                  <c:v>1635</c:v>
                </c:pt>
                <c:pt idx="258">
                  <c:v>2700</c:v>
                </c:pt>
                <c:pt idx="259">
                  <c:v>4445</c:v>
                </c:pt>
                <c:pt idx="260">
                  <c:v>1675</c:v>
                </c:pt>
                <c:pt idx="261">
                  <c:v>3790</c:v>
                </c:pt>
                <c:pt idx="262">
                  <c:v>1695</c:v>
                </c:pt>
                <c:pt idx="263">
                  <c:v>1895</c:v>
                </c:pt>
                <c:pt idx="264">
                  <c:v>2520</c:v>
                </c:pt>
                <c:pt idx="265">
                  <c:v>1810</c:v>
                </c:pt>
                <c:pt idx="266">
                  <c:v>2185</c:v>
                </c:pt>
                <c:pt idx="267">
                  <c:v>1890</c:v>
                </c:pt>
                <c:pt idx="268">
                  <c:v>2305</c:v>
                </c:pt>
                <c:pt idx="269">
                  <c:v>1720</c:v>
                </c:pt>
                <c:pt idx="270">
                  <c:v>1590</c:v>
                </c:pt>
                <c:pt idx="271">
                  <c:v>1880</c:v>
                </c:pt>
                <c:pt idx="272">
                  <c:v>2065</c:v>
                </c:pt>
                <c:pt idx="273">
                  <c:v>2510</c:v>
                </c:pt>
                <c:pt idx="274">
                  <c:v>1810</c:v>
                </c:pt>
                <c:pt idx="275">
                  <c:v>1585</c:v>
                </c:pt>
                <c:pt idx="276">
                  <c:v>5820</c:v>
                </c:pt>
                <c:pt idx="277">
                  <c:v>2065</c:v>
                </c:pt>
                <c:pt idx="278">
                  <c:v>1825</c:v>
                </c:pt>
                <c:pt idx="279">
                  <c:v>4515</c:v>
                </c:pt>
                <c:pt idx="280">
                  <c:v>1020</c:v>
                </c:pt>
                <c:pt idx="281">
                  <c:v>950</c:v>
                </c:pt>
                <c:pt idx="282">
                  <c:v>920</c:v>
                </c:pt>
                <c:pt idx="283">
                  <c:v>1315</c:v>
                </c:pt>
                <c:pt idx="284">
                  <c:v>1450</c:v>
                </c:pt>
                <c:pt idx="285">
                  <c:v>1575</c:v>
                </c:pt>
                <c:pt idx="286">
                  <c:v>1340</c:v>
                </c:pt>
                <c:pt idx="287">
                  <c:v>970</c:v>
                </c:pt>
                <c:pt idx="288">
                  <c:v>1030</c:v>
                </c:pt>
                <c:pt idx="289">
                  <c:v>1070</c:v>
                </c:pt>
                <c:pt idx="290">
                  <c:v>1475</c:v>
                </c:pt>
                <c:pt idx="291">
                  <c:v>1360</c:v>
                </c:pt>
                <c:pt idx="292">
                  <c:v>1190</c:v>
                </c:pt>
                <c:pt idx="293">
                  <c:v>1245</c:v>
                </c:pt>
                <c:pt idx="294">
                  <c:v>1215</c:v>
                </c:pt>
                <c:pt idx="295">
                  <c:v>1065</c:v>
                </c:pt>
                <c:pt idx="296">
                  <c:v>1055</c:v>
                </c:pt>
                <c:pt idx="297">
                  <c:v>1020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509-4EF6-89B4-EB7F54086A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1950120"/>
        <c:axId val="681950512"/>
      </c:scatterChart>
      <c:valAx>
        <c:axId val="681950120"/>
        <c:scaling>
          <c:orientation val="minMax"/>
          <c:max val="7"/>
          <c:min val="0.5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6 hour maximum</a:t>
                </a:r>
              </a:p>
            </c:rich>
          </c:tx>
          <c:layout>
            <c:manualLayout>
              <c:xMode val="edge"/>
              <c:yMode val="edge"/>
              <c:x val="0.46488294314382733"/>
              <c:y val="0.9443535188216035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1950512"/>
        <c:crosses val="autoZero"/>
        <c:crossBetween val="midCat"/>
        <c:majorUnit val="0.5"/>
        <c:minorUnit val="0.1"/>
      </c:valAx>
      <c:valAx>
        <c:axId val="681950512"/>
        <c:scaling>
          <c:orientation val="minMax"/>
          <c:max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Elevation (ft)</a:t>
                </a:r>
              </a:p>
            </c:rich>
          </c:tx>
          <c:layout>
            <c:manualLayout>
              <c:xMode val="edge"/>
              <c:yMode val="edge"/>
              <c:x val="1.2263099219621001E-2"/>
              <c:y val="0.440261865793780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195012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24 Hour Maximums vs. Elevation, Stations with &gt;10 Years of Record</a:t>
            </a:r>
          </a:p>
        </c:rich>
      </c:tx>
      <c:layout>
        <c:manualLayout>
          <c:xMode val="edge"/>
          <c:yMode val="edge"/>
          <c:x val="0.21181716833890746"/>
          <c:y val="1.96399345335515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497212931995481E-2"/>
          <c:y val="0.12111292962356793"/>
          <c:w val="0.89074693422520002"/>
          <c:h val="0.7725040916530434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80008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Max_Periods!$H$4:$H$301</c:f>
              <c:numCache>
                <c:formatCode>0.00</c:formatCode>
                <c:ptCount val="298"/>
                <c:pt idx="0">
                  <c:v>6.5</c:v>
                </c:pt>
                <c:pt idx="1">
                  <c:v>2.99</c:v>
                </c:pt>
                <c:pt idx="2">
                  <c:v>11.97</c:v>
                </c:pt>
                <c:pt idx="3">
                  <c:v>6.65</c:v>
                </c:pt>
                <c:pt idx="4">
                  <c:v>8.43</c:v>
                </c:pt>
                <c:pt idx="5">
                  <c:v>3.82</c:v>
                </c:pt>
                <c:pt idx="6">
                  <c:v>5.12</c:v>
                </c:pt>
                <c:pt idx="7">
                  <c:v>3.39</c:v>
                </c:pt>
                <c:pt idx="8">
                  <c:v>3.94</c:v>
                </c:pt>
                <c:pt idx="9">
                  <c:v>2.8</c:v>
                </c:pt>
                <c:pt idx="10">
                  <c:v>3.39</c:v>
                </c:pt>
                <c:pt idx="11">
                  <c:v>3.19</c:v>
                </c:pt>
                <c:pt idx="12">
                  <c:v>3.9</c:v>
                </c:pt>
                <c:pt idx="13">
                  <c:v>3.27</c:v>
                </c:pt>
                <c:pt idx="14">
                  <c:v>3.31</c:v>
                </c:pt>
                <c:pt idx="15">
                  <c:v>3.94</c:v>
                </c:pt>
                <c:pt idx="16">
                  <c:v>3.11</c:v>
                </c:pt>
                <c:pt idx="17">
                  <c:v>4.09</c:v>
                </c:pt>
                <c:pt idx="18">
                  <c:v>4.25</c:v>
                </c:pt>
                <c:pt idx="19">
                  <c:v>3.03</c:v>
                </c:pt>
                <c:pt idx="20">
                  <c:v>2.83</c:v>
                </c:pt>
                <c:pt idx="21">
                  <c:v>3.19</c:v>
                </c:pt>
                <c:pt idx="22">
                  <c:v>3.11</c:v>
                </c:pt>
                <c:pt idx="23">
                  <c:v>2.48</c:v>
                </c:pt>
                <c:pt idx="24">
                  <c:v>2.6</c:v>
                </c:pt>
                <c:pt idx="25">
                  <c:v>2.68</c:v>
                </c:pt>
                <c:pt idx="26">
                  <c:v>2.64</c:v>
                </c:pt>
                <c:pt idx="27">
                  <c:v>4.0599999999999996</c:v>
                </c:pt>
                <c:pt idx="28">
                  <c:v>3.07</c:v>
                </c:pt>
                <c:pt idx="29">
                  <c:v>2.83</c:v>
                </c:pt>
                <c:pt idx="30">
                  <c:v>3.5</c:v>
                </c:pt>
                <c:pt idx="31">
                  <c:v>3.11</c:v>
                </c:pt>
                <c:pt idx="32">
                  <c:v>2.4</c:v>
                </c:pt>
                <c:pt idx="33">
                  <c:v>3.66</c:v>
                </c:pt>
                <c:pt idx="34">
                  <c:v>3.07</c:v>
                </c:pt>
                <c:pt idx="35">
                  <c:v>2.83</c:v>
                </c:pt>
                <c:pt idx="36">
                  <c:v>3.46</c:v>
                </c:pt>
                <c:pt idx="37">
                  <c:v>2.68</c:v>
                </c:pt>
                <c:pt idx="38">
                  <c:v>3.15</c:v>
                </c:pt>
                <c:pt idx="39">
                  <c:v>2.68</c:v>
                </c:pt>
                <c:pt idx="40">
                  <c:v>2.72</c:v>
                </c:pt>
                <c:pt idx="41">
                  <c:v>3.5</c:v>
                </c:pt>
                <c:pt idx="42">
                  <c:v>2.44</c:v>
                </c:pt>
                <c:pt idx="43">
                  <c:v>2.76</c:v>
                </c:pt>
                <c:pt idx="44">
                  <c:v>2.64</c:v>
                </c:pt>
                <c:pt idx="45">
                  <c:v>4.01</c:v>
                </c:pt>
                <c:pt idx="46">
                  <c:v>3.62</c:v>
                </c:pt>
                <c:pt idx="47">
                  <c:v>4.84</c:v>
                </c:pt>
                <c:pt idx="48">
                  <c:v>5.51</c:v>
                </c:pt>
                <c:pt idx="49">
                  <c:v>5.24</c:v>
                </c:pt>
                <c:pt idx="50">
                  <c:v>7.56</c:v>
                </c:pt>
                <c:pt idx="51">
                  <c:v>3.94</c:v>
                </c:pt>
                <c:pt idx="52">
                  <c:v>3.46</c:v>
                </c:pt>
                <c:pt idx="53">
                  <c:v>3.58</c:v>
                </c:pt>
                <c:pt idx="54">
                  <c:v>2.68</c:v>
                </c:pt>
                <c:pt idx="55">
                  <c:v>3.15</c:v>
                </c:pt>
                <c:pt idx="56">
                  <c:v>2.44</c:v>
                </c:pt>
                <c:pt idx="57">
                  <c:v>2.76</c:v>
                </c:pt>
                <c:pt idx="58">
                  <c:v>2.6</c:v>
                </c:pt>
                <c:pt idx="59">
                  <c:v>3.5</c:v>
                </c:pt>
                <c:pt idx="60">
                  <c:v>3.54</c:v>
                </c:pt>
                <c:pt idx="61">
                  <c:v>2.87</c:v>
                </c:pt>
                <c:pt idx="62">
                  <c:v>3.07</c:v>
                </c:pt>
                <c:pt idx="63">
                  <c:v>3.03</c:v>
                </c:pt>
                <c:pt idx="64">
                  <c:v>4.09</c:v>
                </c:pt>
                <c:pt idx="65">
                  <c:v>4.37</c:v>
                </c:pt>
                <c:pt idx="66">
                  <c:v>5.71</c:v>
                </c:pt>
                <c:pt idx="67">
                  <c:v>5.39</c:v>
                </c:pt>
                <c:pt idx="68">
                  <c:v>5.59</c:v>
                </c:pt>
                <c:pt idx="69">
                  <c:v>2.2000000000000002</c:v>
                </c:pt>
                <c:pt idx="70">
                  <c:v>4.49</c:v>
                </c:pt>
                <c:pt idx="71">
                  <c:v>2.99</c:v>
                </c:pt>
                <c:pt idx="72">
                  <c:v>2.3199999999999998</c:v>
                </c:pt>
                <c:pt idx="73">
                  <c:v>3.35</c:v>
                </c:pt>
                <c:pt idx="74">
                  <c:v>2.8</c:v>
                </c:pt>
                <c:pt idx="75">
                  <c:v>3.78</c:v>
                </c:pt>
                <c:pt idx="76">
                  <c:v>2.99</c:v>
                </c:pt>
                <c:pt idx="77">
                  <c:v>2.2000000000000002</c:v>
                </c:pt>
                <c:pt idx="78">
                  <c:v>3.35</c:v>
                </c:pt>
                <c:pt idx="79">
                  <c:v>2.48</c:v>
                </c:pt>
                <c:pt idx="80">
                  <c:v>3.27</c:v>
                </c:pt>
                <c:pt idx="81">
                  <c:v>3.31</c:v>
                </c:pt>
                <c:pt idx="82">
                  <c:v>2.52</c:v>
                </c:pt>
                <c:pt idx="83">
                  <c:v>3.82</c:v>
                </c:pt>
                <c:pt idx="84">
                  <c:v>2.72</c:v>
                </c:pt>
                <c:pt idx="85">
                  <c:v>4.17</c:v>
                </c:pt>
                <c:pt idx="86">
                  <c:v>2.91</c:v>
                </c:pt>
                <c:pt idx="87">
                  <c:v>2.48</c:v>
                </c:pt>
                <c:pt idx="88">
                  <c:v>4.76</c:v>
                </c:pt>
                <c:pt idx="89">
                  <c:v>3.98</c:v>
                </c:pt>
                <c:pt idx="90">
                  <c:v>3.46</c:v>
                </c:pt>
                <c:pt idx="91">
                  <c:v>4.0199999999999996</c:v>
                </c:pt>
                <c:pt idx="92">
                  <c:v>3.43</c:v>
                </c:pt>
                <c:pt idx="93">
                  <c:v>4.49</c:v>
                </c:pt>
                <c:pt idx="94">
                  <c:v>2.99</c:v>
                </c:pt>
                <c:pt idx="95">
                  <c:v>4.53</c:v>
                </c:pt>
                <c:pt idx="96">
                  <c:v>2.6</c:v>
                </c:pt>
                <c:pt idx="97">
                  <c:v>3.19</c:v>
                </c:pt>
                <c:pt idx="98">
                  <c:v>3.43</c:v>
                </c:pt>
                <c:pt idx="99">
                  <c:v>3.19</c:v>
                </c:pt>
                <c:pt idx="100">
                  <c:v>4.17</c:v>
                </c:pt>
                <c:pt idx="101">
                  <c:v>4.0599999999999996</c:v>
                </c:pt>
                <c:pt idx="102">
                  <c:v>3.78</c:v>
                </c:pt>
                <c:pt idx="103">
                  <c:v>4.21</c:v>
                </c:pt>
                <c:pt idx="104">
                  <c:v>5.12</c:v>
                </c:pt>
                <c:pt idx="105">
                  <c:v>5.51</c:v>
                </c:pt>
                <c:pt idx="106">
                  <c:v>4.45</c:v>
                </c:pt>
                <c:pt idx="107">
                  <c:v>3.78</c:v>
                </c:pt>
                <c:pt idx="108">
                  <c:v>3.39</c:v>
                </c:pt>
                <c:pt idx="109">
                  <c:v>2.87</c:v>
                </c:pt>
                <c:pt idx="110">
                  <c:v>3.86</c:v>
                </c:pt>
                <c:pt idx="111">
                  <c:v>4.09</c:v>
                </c:pt>
                <c:pt idx="112">
                  <c:v>3.5</c:v>
                </c:pt>
                <c:pt idx="113">
                  <c:v>3.58</c:v>
                </c:pt>
                <c:pt idx="114">
                  <c:v>2.56</c:v>
                </c:pt>
                <c:pt idx="115">
                  <c:v>3.31</c:v>
                </c:pt>
                <c:pt idx="116">
                  <c:v>2.6</c:v>
                </c:pt>
                <c:pt idx="117">
                  <c:v>2.72</c:v>
                </c:pt>
                <c:pt idx="118">
                  <c:v>2.87</c:v>
                </c:pt>
                <c:pt idx="119">
                  <c:v>2.64</c:v>
                </c:pt>
                <c:pt idx="120">
                  <c:v>3.46</c:v>
                </c:pt>
                <c:pt idx="121">
                  <c:v>2.83</c:v>
                </c:pt>
                <c:pt idx="122">
                  <c:v>2.44</c:v>
                </c:pt>
                <c:pt idx="123">
                  <c:v>2.36</c:v>
                </c:pt>
                <c:pt idx="124">
                  <c:v>2.09</c:v>
                </c:pt>
                <c:pt idx="125">
                  <c:v>3.66</c:v>
                </c:pt>
                <c:pt idx="126">
                  <c:v>2.56</c:v>
                </c:pt>
                <c:pt idx="127">
                  <c:v>4.17</c:v>
                </c:pt>
                <c:pt idx="128">
                  <c:v>3.54</c:v>
                </c:pt>
                <c:pt idx="129">
                  <c:v>3.74</c:v>
                </c:pt>
                <c:pt idx="130">
                  <c:v>2.52</c:v>
                </c:pt>
                <c:pt idx="131">
                  <c:v>2.76</c:v>
                </c:pt>
                <c:pt idx="132">
                  <c:v>3.31</c:v>
                </c:pt>
                <c:pt idx="133">
                  <c:v>2.4</c:v>
                </c:pt>
                <c:pt idx="134">
                  <c:v>2.95</c:v>
                </c:pt>
                <c:pt idx="135">
                  <c:v>3.94</c:v>
                </c:pt>
                <c:pt idx="136">
                  <c:v>2.8</c:v>
                </c:pt>
                <c:pt idx="137">
                  <c:v>2.36</c:v>
                </c:pt>
                <c:pt idx="138">
                  <c:v>2.72</c:v>
                </c:pt>
                <c:pt idx="139">
                  <c:v>3.07</c:v>
                </c:pt>
                <c:pt idx="140">
                  <c:v>2.44</c:v>
                </c:pt>
                <c:pt idx="141">
                  <c:v>3.11</c:v>
                </c:pt>
                <c:pt idx="142">
                  <c:v>2.52</c:v>
                </c:pt>
                <c:pt idx="143">
                  <c:v>2.99</c:v>
                </c:pt>
                <c:pt idx="144">
                  <c:v>2.2799999999999998</c:v>
                </c:pt>
                <c:pt idx="145">
                  <c:v>3.82</c:v>
                </c:pt>
                <c:pt idx="146">
                  <c:v>3.9</c:v>
                </c:pt>
                <c:pt idx="147">
                  <c:v>3.66</c:v>
                </c:pt>
                <c:pt idx="148">
                  <c:v>3.15</c:v>
                </c:pt>
                <c:pt idx="149">
                  <c:v>2.99</c:v>
                </c:pt>
                <c:pt idx="150">
                  <c:v>3.31</c:v>
                </c:pt>
                <c:pt idx="151">
                  <c:v>3.9</c:v>
                </c:pt>
                <c:pt idx="152">
                  <c:v>2.91</c:v>
                </c:pt>
                <c:pt idx="153">
                  <c:v>4.25</c:v>
                </c:pt>
                <c:pt idx="154">
                  <c:v>3.27</c:v>
                </c:pt>
                <c:pt idx="155">
                  <c:v>3.82</c:v>
                </c:pt>
                <c:pt idx="156">
                  <c:v>3.66</c:v>
                </c:pt>
                <c:pt idx="157">
                  <c:v>5.12</c:v>
                </c:pt>
                <c:pt idx="158">
                  <c:v>4.72</c:v>
                </c:pt>
                <c:pt idx="159">
                  <c:v>3.98</c:v>
                </c:pt>
                <c:pt idx="160">
                  <c:v>4.6100000000000003</c:v>
                </c:pt>
                <c:pt idx="161">
                  <c:v>2.87</c:v>
                </c:pt>
                <c:pt idx="162">
                  <c:v>3.58</c:v>
                </c:pt>
                <c:pt idx="163">
                  <c:v>2.87</c:v>
                </c:pt>
                <c:pt idx="164">
                  <c:v>3.15</c:v>
                </c:pt>
                <c:pt idx="165">
                  <c:v>3.39</c:v>
                </c:pt>
                <c:pt idx="166">
                  <c:v>3.43</c:v>
                </c:pt>
                <c:pt idx="167">
                  <c:v>2.99</c:v>
                </c:pt>
                <c:pt idx="168">
                  <c:v>3.9</c:v>
                </c:pt>
                <c:pt idx="169">
                  <c:v>3.5</c:v>
                </c:pt>
                <c:pt idx="170">
                  <c:v>3.11</c:v>
                </c:pt>
                <c:pt idx="171">
                  <c:v>3.31</c:v>
                </c:pt>
                <c:pt idx="172">
                  <c:v>3.03</c:v>
                </c:pt>
                <c:pt idx="173">
                  <c:v>3.66</c:v>
                </c:pt>
                <c:pt idx="174">
                  <c:v>4.0599999999999996</c:v>
                </c:pt>
                <c:pt idx="175">
                  <c:v>4.09</c:v>
                </c:pt>
                <c:pt idx="176">
                  <c:v>4.0599999999999996</c:v>
                </c:pt>
                <c:pt idx="177">
                  <c:v>3.43</c:v>
                </c:pt>
                <c:pt idx="178">
                  <c:v>3.58</c:v>
                </c:pt>
                <c:pt idx="179">
                  <c:v>3.66</c:v>
                </c:pt>
                <c:pt idx="180">
                  <c:v>4.0599999999999996</c:v>
                </c:pt>
                <c:pt idx="181">
                  <c:v>3.11</c:v>
                </c:pt>
                <c:pt idx="182">
                  <c:v>3.98</c:v>
                </c:pt>
                <c:pt idx="183">
                  <c:v>3.7</c:v>
                </c:pt>
                <c:pt idx="184">
                  <c:v>4.84</c:v>
                </c:pt>
                <c:pt idx="185">
                  <c:v>4.21</c:v>
                </c:pt>
                <c:pt idx="186">
                  <c:v>5.39</c:v>
                </c:pt>
                <c:pt idx="187">
                  <c:v>3.11</c:v>
                </c:pt>
                <c:pt idx="188">
                  <c:v>3.23</c:v>
                </c:pt>
                <c:pt idx="189">
                  <c:v>3.19</c:v>
                </c:pt>
                <c:pt idx="190">
                  <c:v>3.35</c:v>
                </c:pt>
                <c:pt idx="191">
                  <c:v>3.03</c:v>
                </c:pt>
                <c:pt idx="192">
                  <c:v>2.56</c:v>
                </c:pt>
                <c:pt idx="193">
                  <c:v>3.7</c:v>
                </c:pt>
                <c:pt idx="194">
                  <c:v>2.95</c:v>
                </c:pt>
                <c:pt idx="195">
                  <c:v>3.35</c:v>
                </c:pt>
                <c:pt idx="196">
                  <c:v>3.11</c:v>
                </c:pt>
                <c:pt idx="197">
                  <c:v>3.43</c:v>
                </c:pt>
                <c:pt idx="198">
                  <c:v>3.11</c:v>
                </c:pt>
                <c:pt idx="199">
                  <c:v>2.44</c:v>
                </c:pt>
                <c:pt idx="200">
                  <c:v>2.83</c:v>
                </c:pt>
                <c:pt idx="201">
                  <c:v>3.74</c:v>
                </c:pt>
                <c:pt idx="202">
                  <c:v>3.86</c:v>
                </c:pt>
                <c:pt idx="203">
                  <c:v>2.64</c:v>
                </c:pt>
                <c:pt idx="204">
                  <c:v>2.95</c:v>
                </c:pt>
                <c:pt idx="205">
                  <c:v>3.31</c:v>
                </c:pt>
                <c:pt idx="206">
                  <c:v>2.6</c:v>
                </c:pt>
                <c:pt idx="207">
                  <c:v>3.11</c:v>
                </c:pt>
                <c:pt idx="208">
                  <c:v>3.11</c:v>
                </c:pt>
                <c:pt idx="209">
                  <c:v>2.76</c:v>
                </c:pt>
                <c:pt idx="210">
                  <c:v>3.66</c:v>
                </c:pt>
                <c:pt idx="211">
                  <c:v>3.62</c:v>
                </c:pt>
                <c:pt idx="212">
                  <c:v>3.39</c:v>
                </c:pt>
                <c:pt idx="213">
                  <c:v>3.86</c:v>
                </c:pt>
                <c:pt idx="214">
                  <c:v>3.23</c:v>
                </c:pt>
                <c:pt idx="215">
                  <c:v>5.71</c:v>
                </c:pt>
                <c:pt idx="216">
                  <c:v>7.36</c:v>
                </c:pt>
                <c:pt idx="217">
                  <c:v>3.39</c:v>
                </c:pt>
                <c:pt idx="218">
                  <c:v>3.15</c:v>
                </c:pt>
                <c:pt idx="219">
                  <c:v>1.89</c:v>
                </c:pt>
                <c:pt idx="220">
                  <c:v>2.6</c:v>
                </c:pt>
                <c:pt idx="221">
                  <c:v>3.78</c:v>
                </c:pt>
                <c:pt idx="222">
                  <c:v>3.94</c:v>
                </c:pt>
                <c:pt idx="223">
                  <c:v>4.49</c:v>
                </c:pt>
                <c:pt idx="224">
                  <c:v>5.47</c:v>
                </c:pt>
                <c:pt idx="225">
                  <c:v>2.48</c:v>
                </c:pt>
                <c:pt idx="226">
                  <c:v>4.21</c:v>
                </c:pt>
                <c:pt idx="227">
                  <c:v>4.45</c:v>
                </c:pt>
                <c:pt idx="228">
                  <c:v>3.11</c:v>
                </c:pt>
                <c:pt idx="229">
                  <c:v>3.54</c:v>
                </c:pt>
                <c:pt idx="230">
                  <c:v>3.58</c:v>
                </c:pt>
                <c:pt idx="231">
                  <c:v>3.7</c:v>
                </c:pt>
                <c:pt idx="232">
                  <c:v>3.03</c:v>
                </c:pt>
                <c:pt idx="233">
                  <c:v>3.31</c:v>
                </c:pt>
                <c:pt idx="234">
                  <c:v>4.76</c:v>
                </c:pt>
                <c:pt idx="235">
                  <c:v>3.27</c:v>
                </c:pt>
                <c:pt idx="236">
                  <c:v>4.2</c:v>
                </c:pt>
                <c:pt idx="237">
                  <c:v>4.84</c:v>
                </c:pt>
                <c:pt idx="238">
                  <c:v>4.25</c:v>
                </c:pt>
                <c:pt idx="239">
                  <c:v>3.58</c:v>
                </c:pt>
                <c:pt idx="240">
                  <c:v>3.35</c:v>
                </c:pt>
                <c:pt idx="241">
                  <c:v>2.56</c:v>
                </c:pt>
                <c:pt idx="242">
                  <c:v>3.39</c:v>
                </c:pt>
                <c:pt idx="243">
                  <c:v>3.74</c:v>
                </c:pt>
                <c:pt idx="244">
                  <c:v>2.4</c:v>
                </c:pt>
                <c:pt idx="245">
                  <c:v>1.93</c:v>
                </c:pt>
                <c:pt idx="246">
                  <c:v>3.31</c:v>
                </c:pt>
                <c:pt idx="247">
                  <c:v>3.74</c:v>
                </c:pt>
                <c:pt idx="248">
                  <c:v>2.8</c:v>
                </c:pt>
                <c:pt idx="249">
                  <c:v>4.0599999999999996</c:v>
                </c:pt>
                <c:pt idx="250">
                  <c:v>4.76</c:v>
                </c:pt>
                <c:pt idx="251">
                  <c:v>3.19</c:v>
                </c:pt>
                <c:pt idx="252">
                  <c:v>2.44</c:v>
                </c:pt>
                <c:pt idx="253">
                  <c:v>3.31</c:v>
                </c:pt>
                <c:pt idx="254">
                  <c:v>3.74</c:v>
                </c:pt>
                <c:pt idx="255">
                  <c:v>3.15</c:v>
                </c:pt>
                <c:pt idx="256">
                  <c:v>3.5</c:v>
                </c:pt>
                <c:pt idx="257">
                  <c:v>2.8</c:v>
                </c:pt>
                <c:pt idx="258">
                  <c:v>4.09</c:v>
                </c:pt>
                <c:pt idx="259">
                  <c:v>4.53</c:v>
                </c:pt>
                <c:pt idx="260">
                  <c:v>3.11</c:v>
                </c:pt>
                <c:pt idx="261">
                  <c:v>6.81</c:v>
                </c:pt>
                <c:pt idx="262">
                  <c:v>3.82</c:v>
                </c:pt>
                <c:pt idx="263">
                  <c:v>3.15</c:v>
                </c:pt>
                <c:pt idx="264">
                  <c:v>2.8</c:v>
                </c:pt>
                <c:pt idx="265">
                  <c:v>3.03</c:v>
                </c:pt>
                <c:pt idx="266">
                  <c:v>3.07</c:v>
                </c:pt>
                <c:pt idx="267">
                  <c:v>2.72</c:v>
                </c:pt>
                <c:pt idx="268">
                  <c:v>3.31</c:v>
                </c:pt>
                <c:pt idx="269">
                  <c:v>2.76</c:v>
                </c:pt>
                <c:pt idx="270">
                  <c:v>3.43</c:v>
                </c:pt>
                <c:pt idx="271">
                  <c:v>3.35</c:v>
                </c:pt>
                <c:pt idx="272">
                  <c:v>3.5</c:v>
                </c:pt>
                <c:pt idx="273">
                  <c:v>3.66</c:v>
                </c:pt>
                <c:pt idx="274">
                  <c:v>3.58</c:v>
                </c:pt>
                <c:pt idx="275">
                  <c:v>3.66</c:v>
                </c:pt>
                <c:pt idx="276">
                  <c:v>3.54</c:v>
                </c:pt>
                <c:pt idx="277">
                  <c:v>5.39</c:v>
                </c:pt>
                <c:pt idx="278">
                  <c:v>3.86</c:v>
                </c:pt>
                <c:pt idx="279">
                  <c:v>7.64</c:v>
                </c:pt>
                <c:pt idx="280">
                  <c:v>4.21</c:v>
                </c:pt>
                <c:pt idx="281">
                  <c:v>3.5</c:v>
                </c:pt>
                <c:pt idx="282">
                  <c:v>2.17</c:v>
                </c:pt>
                <c:pt idx="283">
                  <c:v>3.31</c:v>
                </c:pt>
                <c:pt idx="284">
                  <c:v>4.29</c:v>
                </c:pt>
                <c:pt idx="285">
                  <c:v>2.56</c:v>
                </c:pt>
                <c:pt idx="286">
                  <c:v>2.2400000000000002</c:v>
                </c:pt>
                <c:pt idx="287">
                  <c:v>2.4</c:v>
                </c:pt>
                <c:pt idx="288">
                  <c:v>2.36</c:v>
                </c:pt>
                <c:pt idx="289">
                  <c:v>2.52</c:v>
                </c:pt>
                <c:pt idx="290">
                  <c:v>4.33</c:v>
                </c:pt>
                <c:pt idx="291">
                  <c:v>3.54</c:v>
                </c:pt>
                <c:pt idx="292">
                  <c:v>2.76</c:v>
                </c:pt>
                <c:pt idx="293">
                  <c:v>3.31</c:v>
                </c:pt>
                <c:pt idx="294">
                  <c:v>2.8</c:v>
                </c:pt>
                <c:pt idx="295">
                  <c:v>2.87</c:v>
                </c:pt>
                <c:pt idx="296">
                  <c:v>3.98</c:v>
                </c:pt>
                <c:pt idx="297">
                  <c:v>2.17</c:v>
                </c:pt>
              </c:numCache>
            </c:numRef>
          </c:xVal>
          <c:yVal>
            <c:numRef>
              <c:f>Max_Periods!$B$4:$B$301</c:f>
              <c:numCache>
                <c:formatCode>General</c:formatCode>
                <c:ptCount val="298"/>
                <c:pt idx="0">
                  <c:v>7975</c:v>
                </c:pt>
                <c:pt idx="1">
                  <c:v>5205</c:v>
                </c:pt>
                <c:pt idx="2">
                  <c:v>5680</c:v>
                </c:pt>
                <c:pt idx="3">
                  <c:v>5110</c:v>
                </c:pt>
                <c:pt idx="4">
                  <c:v>7625</c:v>
                </c:pt>
                <c:pt idx="5">
                  <c:v>4000</c:v>
                </c:pt>
                <c:pt idx="6">
                  <c:v>7140</c:v>
                </c:pt>
                <c:pt idx="7">
                  <c:v>1140</c:v>
                </c:pt>
                <c:pt idx="8">
                  <c:v>1045</c:v>
                </c:pt>
                <c:pt idx="9">
                  <c:v>1125</c:v>
                </c:pt>
                <c:pt idx="10">
                  <c:v>1100</c:v>
                </c:pt>
                <c:pt idx="11">
                  <c:v>1120</c:v>
                </c:pt>
                <c:pt idx="12">
                  <c:v>1155</c:v>
                </c:pt>
                <c:pt idx="13">
                  <c:v>1220</c:v>
                </c:pt>
                <c:pt idx="14">
                  <c:v>1185</c:v>
                </c:pt>
                <c:pt idx="15">
                  <c:v>1210</c:v>
                </c:pt>
                <c:pt idx="16">
                  <c:v>995</c:v>
                </c:pt>
                <c:pt idx="17">
                  <c:v>1110</c:v>
                </c:pt>
                <c:pt idx="18">
                  <c:v>1025</c:v>
                </c:pt>
                <c:pt idx="19">
                  <c:v>1140</c:v>
                </c:pt>
                <c:pt idx="20">
                  <c:v>1170</c:v>
                </c:pt>
                <c:pt idx="21">
                  <c:v>1165</c:v>
                </c:pt>
                <c:pt idx="22">
                  <c:v>1140</c:v>
                </c:pt>
                <c:pt idx="23">
                  <c:v>1495</c:v>
                </c:pt>
                <c:pt idx="24">
                  <c:v>1470</c:v>
                </c:pt>
                <c:pt idx="25">
                  <c:v>1350</c:v>
                </c:pt>
                <c:pt idx="26">
                  <c:v>1430</c:v>
                </c:pt>
                <c:pt idx="27">
                  <c:v>1365</c:v>
                </c:pt>
                <c:pt idx="28">
                  <c:v>1415</c:v>
                </c:pt>
                <c:pt idx="29">
                  <c:v>1425</c:v>
                </c:pt>
                <c:pt idx="30">
                  <c:v>1250</c:v>
                </c:pt>
                <c:pt idx="31">
                  <c:v>1240</c:v>
                </c:pt>
                <c:pt idx="32">
                  <c:v>1320</c:v>
                </c:pt>
                <c:pt idx="33">
                  <c:v>1215</c:v>
                </c:pt>
                <c:pt idx="34">
                  <c:v>1375</c:v>
                </c:pt>
                <c:pt idx="35">
                  <c:v>1275</c:v>
                </c:pt>
                <c:pt idx="36">
                  <c:v>1230</c:v>
                </c:pt>
                <c:pt idx="37">
                  <c:v>1300</c:v>
                </c:pt>
                <c:pt idx="38">
                  <c:v>1455</c:v>
                </c:pt>
                <c:pt idx="39">
                  <c:v>1385</c:v>
                </c:pt>
                <c:pt idx="40">
                  <c:v>1330</c:v>
                </c:pt>
                <c:pt idx="41">
                  <c:v>1195</c:v>
                </c:pt>
                <c:pt idx="42">
                  <c:v>1485</c:v>
                </c:pt>
                <c:pt idx="43">
                  <c:v>1270</c:v>
                </c:pt>
                <c:pt idx="44">
                  <c:v>1120</c:v>
                </c:pt>
                <c:pt idx="45">
                  <c:v>1825</c:v>
                </c:pt>
                <c:pt idx="46">
                  <c:v>1755</c:v>
                </c:pt>
                <c:pt idx="47">
                  <c:v>2655</c:v>
                </c:pt>
                <c:pt idx="48">
                  <c:v>2385</c:v>
                </c:pt>
                <c:pt idx="49">
                  <c:v>6710</c:v>
                </c:pt>
                <c:pt idx="50">
                  <c:v>3410</c:v>
                </c:pt>
                <c:pt idx="51">
                  <c:v>3815</c:v>
                </c:pt>
                <c:pt idx="52">
                  <c:v>4515</c:v>
                </c:pt>
                <c:pt idx="53">
                  <c:v>3830</c:v>
                </c:pt>
                <c:pt idx="54">
                  <c:v>4490</c:v>
                </c:pt>
                <c:pt idx="55">
                  <c:v>4775</c:v>
                </c:pt>
                <c:pt idx="56">
                  <c:v>1090</c:v>
                </c:pt>
                <c:pt idx="57">
                  <c:v>870</c:v>
                </c:pt>
                <c:pt idx="58">
                  <c:v>1810</c:v>
                </c:pt>
                <c:pt idx="59">
                  <c:v>2010</c:v>
                </c:pt>
                <c:pt idx="60">
                  <c:v>1865</c:v>
                </c:pt>
                <c:pt idx="61">
                  <c:v>1670</c:v>
                </c:pt>
                <c:pt idx="62">
                  <c:v>2560</c:v>
                </c:pt>
                <c:pt idx="63">
                  <c:v>1875</c:v>
                </c:pt>
                <c:pt idx="64">
                  <c:v>2285</c:v>
                </c:pt>
                <c:pt idx="65">
                  <c:v>2980</c:v>
                </c:pt>
                <c:pt idx="66">
                  <c:v>4635</c:v>
                </c:pt>
                <c:pt idx="67">
                  <c:v>3505</c:v>
                </c:pt>
                <c:pt idx="68">
                  <c:v>3950</c:v>
                </c:pt>
                <c:pt idx="69">
                  <c:v>1015</c:v>
                </c:pt>
                <c:pt idx="70">
                  <c:v>2765</c:v>
                </c:pt>
                <c:pt idx="71">
                  <c:v>2005</c:v>
                </c:pt>
                <c:pt idx="72">
                  <c:v>1400</c:v>
                </c:pt>
                <c:pt idx="73">
                  <c:v>945</c:v>
                </c:pt>
                <c:pt idx="74">
                  <c:v>1200</c:v>
                </c:pt>
                <c:pt idx="75">
                  <c:v>1240</c:v>
                </c:pt>
                <c:pt idx="76">
                  <c:v>1030</c:v>
                </c:pt>
                <c:pt idx="77">
                  <c:v>850</c:v>
                </c:pt>
                <c:pt idx="78">
                  <c:v>1120</c:v>
                </c:pt>
                <c:pt idx="79">
                  <c:v>1185</c:v>
                </c:pt>
                <c:pt idx="80">
                  <c:v>1130</c:v>
                </c:pt>
                <c:pt idx="81">
                  <c:v>1260</c:v>
                </c:pt>
                <c:pt idx="82">
                  <c:v>1415</c:v>
                </c:pt>
                <c:pt idx="83">
                  <c:v>2175</c:v>
                </c:pt>
                <c:pt idx="84">
                  <c:v>1210</c:v>
                </c:pt>
                <c:pt idx="85">
                  <c:v>1615</c:v>
                </c:pt>
                <c:pt idx="86">
                  <c:v>1875</c:v>
                </c:pt>
                <c:pt idx="87">
                  <c:v>755</c:v>
                </c:pt>
                <c:pt idx="88">
                  <c:v>1865</c:v>
                </c:pt>
                <c:pt idx="89">
                  <c:v>2290</c:v>
                </c:pt>
                <c:pt idx="90">
                  <c:v>1690</c:v>
                </c:pt>
                <c:pt idx="91">
                  <c:v>2170</c:v>
                </c:pt>
                <c:pt idx="92">
                  <c:v>2675</c:v>
                </c:pt>
                <c:pt idx="93">
                  <c:v>2205</c:v>
                </c:pt>
                <c:pt idx="94">
                  <c:v>2275</c:v>
                </c:pt>
                <c:pt idx="95">
                  <c:v>2425</c:v>
                </c:pt>
                <c:pt idx="96">
                  <c:v>2465</c:v>
                </c:pt>
                <c:pt idx="97">
                  <c:v>2580</c:v>
                </c:pt>
                <c:pt idx="98">
                  <c:v>2420</c:v>
                </c:pt>
                <c:pt idx="99">
                  <c:v>2840</c:v>
                </c:pt>
                <c:pt idx="100">
                  <c:v>1215</c:v>
                </c:pt>
                <c:pt idx="101">
                  <c:v>1250</c:v>
                </c:pt>
                <c:pt idx="102">
                  <c:v>1280</c:v>
                </c:pt>
                <c:pt idx="103">
                  <c:v>1175</c:v>
                </c:pt>
                <c:pt idx="104">
                  <c:v>1190</c:v>
                </c:pt>
                <c:pt idx="105">
                  <c:v>1215</c:v>
                </c:pt>
                <c:pt idx="106">
                  <c:v>1215</c:v>
                </c:pt>
                <c:pt idx="107">
                  <c:v>1230</c:v>
                </c:pt>
                <c:pt idx="108">
                  <c:v>1245</c:v>
                </c:pt>
                <c:pt idx="109">
                  <c:v>1265</c:v>
                </c:pt>
                <c:pt idx="110">
                  <c:v>1760</c:v>
                </c:pt>
                <c:pt idx="111">
                  <c:v>1915</c:v>
                </c:pt>
                <c:pt idx="112">
                  <c:v>1370</c:v>
                </c:pt>
                <c:pt idx="113">
                  <c:v>1335</c:v>
                </c:pt>
                <c:pt idx="114">
                  <c:v>1455</c:v>
                </c:pt>
                <c:pt idx="115">
                  <c:v>1305</c:v>
                </c:pt>
                <c:pt idx="116">
                  <c:v>1390</c:v>
                </c:pt>
                <c:pt idx="117">
                  <c:v>1215</c:v>
                </c:pt>
                <c:pt idx="118">
                  <c:v>1350</c:v>
                </c:pt>
                <c:pt idx="119">
                  <c:v>1405</c:v>
                </c:pt>
                <c:pt idx="120">
                  <c:v>1385</c:v>
                </c:pt>
                <c:pt idx="121">
                  <c:v>1740</c:v>
                </c:pt>
                <c:pt idx="122">
                  <c:v>1575</c:v>
                </c:pt>
                <c:pt idx="123">
                  <c:v>1595</c:v>
                </c:pt>
                <c:pt idx="124">
                  <c:v>1390</c:v>
                </c:pt>
                <c:pt idx="125">
                  <c:v>1445</c:v>
                </c:pt>
                <c:pt idx="126">
                  <c:v>1580</c:v>
                </c:pt>
                <c:pt idx="127">
                  <c:v>2055</c:v>
                </c:pt>
                <c:pt idx="128">
                  <c:v>1840</c:v>
                </c:pt>
                <c:pt idx="129">
                  <c:v>2085</c:v>
                </c:pt>
                <c:pt idx="130">
                  <c:v>2160</c:v>
                </c:pt>
                <c:pt idx="131">
                  <c:v>1630</c:v>
                </c:pt>
                <c:pt idx="132">
                  <c:v>1290</c:v>
                </c:pt>
                <c:pt idx="133">
                  <c:v>765</c:v>
                </c:pt>
                <c:pt idx="134">
                  <c:v>1165</c:v>
                </c:pt>
                <c:pt idx="135">
                  <c:v>1205</c:v>
                </c:pt>
                <c:pt idx="136">
                  <c:v>1730</c:v>
                </c:pt>
                <c:pt idx="137">
                  <c:v>715</c:v>
                </c:pt>
                <c:pt idx="138">
                  <c:v>1075</c:v>
                </c:pt>
                <c:pt idx="139">
                  <c:v>1120</c:v>
                </c:pt>
                <c:pt idx="140">
                  <c:v>1575</c:v>
                </c:pt>
                <c:pt idx="141">
                  <c:v>1130</c:v>
                </c:pt>
                <c:pt idx="142">
                  <c:v>1305</c:v>
                </c:pt>
                <c:pt idx="143">
                  <c:v>1625</c:v>
                </c:pt>
                <c:pt idx="144">
                  <c:v>735</c:v>
                </c:pt>
                <c:pt idx="145">
                  <c:v>905</c:v>
                </c:pt>
                <c:pt idx="146">
                  <c:v>1215</c:v>
                </c:pt>
                <c:pt idx="147">
                  <c:v>2180</c:v>
                </c:pt>
                <c:pt idx="148">
                  <c:v>1075</c:v>
                </c:pt>
                <c:pt idx="149">
                  <c:v>1115</c:v>
                </c:pt>
                <c:pt idx="150">
                  <c:v>925</c:v>
                </c:pt>
                <c:pt idx="151">
                  <c:v>1715</c:v>
                </c:pt>
                <c:pt idx="152">
                  <c:v>1985</c:v>
                </c:pt>
                <c:pt idx="153">
                  <c:v>2050</c:v>
                </c:pt>
                <c:pt idx="154">
                  <c:v>2140</c:v>
                </c:pt>
                <c:pt idx="155">
                  <c:v>1865</c:v>
                </c:pt>
                <c:pt idx="156">
                  <c:v>2175</c:v>
                </c:pt>
                <c:pt idx="157">
                  <c:v>2555</c:v>
                </c:pt>
                <c:pt idx="158">
                  <c:v>2320</c:v>
                </c:pt>
                <c:pt idx="159">
                  <c:v>2265</c:v>
                </c:pt>
                <c:pt idx="160">
                  <c:v>2740</c:v>
                </c:pt>
                <c:pt idx="161">
                  <c:v>1400</c:v>
                </c:pt>
                <c:pt idx="162">
                  <c:v>1675</c:v>
                </c:pt>
                <c:pt idx="163">
                  <c:v>1170</c:v>
                </c:pt>
                <c:pt idx="164">
                  <c:v>3480</c:v>
                </c:pt>
                <c:pt idx="165">
                  <c:v>2845</c:v>
                </c:pt>
                <c:pt idx="166">
                  <c:v>2345</c:v>
                </c:pt>
                <c:pt idx="167">
                  <c:v>3050</c:v>
                </c:pt>
                <c:pt idx="168">
                  <c:v>2580</c:v>
                </c:pt>
                <c:pt idx="169">
                  <c:v>2595</c:v>
                </c:pt>
                <c:pt idx="170">
                  <c:v>2450</c:v>
                </c:pt>
                <c:pt idx="171">
                  <c:v>2240</c:v>
                </c:pt>
                <c:pt idx="172">
                  <c:v>2640</c:v>
                </c:pt>
                <c:pt idx="173">
                  <c:v>2465</c:v>
                </c:pt>
                <c:pt idx="174">
                  <c:v>2525</c:v>
                </c:pt>
                <c:pt idx="175">
                  <c:v>2305</c:v>
                </c:pt>
                <c:pt idx="176">
                  <c:v>2250</c:v>
                </c:pt>
                <c:pt idx="177">
                  <c:v>2265</c:v>
                </c:pt>
                <c:pt idx="178">
                  <c:v>2145</c:v>
                </c:pt>
                <c:pt idx="179">
                  <c:v>2380</c:v>
                </c:pt>
                <c:pt idx="180">
                  <c:v>2160</c:v>
                </c:pt>
                <c:pt idx="181">
                  <c:v>2880</c:v>
                </c:pt>
                <c:pt idx="182">
                  <c:v>2255</c:v>
                </c:pt>
                <c:pt idx="183">
                  <c:v>2985</c:v>
                </c:pt>
                <c:pt idx="184">
                  <c:v>5630</c:v>
                </c:pt>
                <c:pt idx="185">
                  <c:v>3770</c:v>
                </c:pt>
                <c:pt idx="186">
                  <c:v>5045</c:v>
                </c:pt>
                <c:pt idx="187">
                  <c:v>3295</c:v>
                </c:pt>
                <c:pt idx="188">
                  <c:v>2415</c:v>
                </c:pt>
                <c:pt idx="189">
                  <c:v>3275</c:v>
                </c:pt>
                <c:pt idx="190">
                  <c:v>1195</c:v>
                </c:pt>
                <c:pt idx="191">
                  <c:v>1250</c:v>
                </c:pt>
                <c:pt idx="192">
                  <c:v>1285</c:v>
                </c:pt>
                <c:pt idx="193">
                  <c:v>1240</c:v>
                </c:pt>
                <c:pt idx="194">
                  <c:v>1285</c:v>
                </c:pt>
                <c:pt idx="195">
                  <c:v>1215</c:v>
                </c:pt>
                <c:pt idx="196">
                  <c:v>1430</c:v>
                </c:pt>
                <c:pt idx="197">
                  <c:v>1405</c:v>
                </c:pt>
                <c:pt idx="198">
                  <c:v>1395</c:v>
                </c:pt>
                <c:pt idx="199">
                  <c:v>1620</c:v>
                </c:pt>
                <c:pt idx="200">
                  <c:v>1330</c:v>
                </c:pt>
                <c:pt idx="201">
                  <c:v>1325</c:v>
                </c:pt>
                <c:pt idx="202">
                  <c:v>1355</c:v>
                </c:pt>
                <c:pt idx="203">
                  <c:v>1465</c:v>
                </c:pt>
                <c:pt idx="204">
                  <c:v>2175</c:v>
                </c:pt>
                <c:pt idx="205">
                  <c:v>1635</c:v>
                </c:pt>
                <c:pt idx="206">
                  <c:v>1820</c:v>
                </c:pt>
                <c:pt idx="207">
                  <c:v>2010</c:v>
                </c:pt>
                <c:pt idx="208">
                  <c:v>2230</c:v>
                </c:pt>
                <c:pt idx="209">
                  <c:v>2605</c:v>
                </c:pt>
                <c:pt idx="210">
                  <c:v>1055</c:v>
                </c:pt>
                <c:pt idx="211">
                  <c:v>1200</c:v>
                </c:pt>
                <c:pt idx="212">
                  <c:v>1485</c:v>
                </c:pt>
                <c:pt idx="213">
                  <c:v>1945</c:v>
                </c:pt>
                <c:pt idx="214">
                  <c:v>1810</c:v>
                </c:pt>
                <c:pt idx="215">
                  <c:v>2490</c:v>
                </c:pt>
                <c:pt idx="216">
                  <c:v>4570</c:v>
                </c:pt>
                <c:pt idx="217">
                  <c:v>2200</c:v>
                </c:pt>
                <c:pt idx="218">
                  <c:v>1540</c:v>
                </c:pt>
                <c:pt idx="219">
                  <c:v>1355</c:v>
                </c:pt>
                <c:pt idx="220">
                  <c:v>1310</c:v>
                </c:pt>
                <c:pt idx="221">
                  <c:v>1865</c:v>
                </c:pt>
                <c:pt idx="222">
                  <c:v>1400</c:v>
                </c:pt>
                <c:pt idx="223">
                  <c:v>2515</c:v>
                </c:pt>
                <c:pt idx="224">
                  <c:v>2400</c:v>
                </c:pt>
                <c:pt idx="225">
                  <c:v>1485</c:v>
                </c:pt>
                <c:pt idx="226">
                  <c:v>2185</c:v>
                </c:pt>
                <c:pt idx="227">
                  <c:v>2200</c:v>
                </c:pt>
                <c:pt idx="228">
                  <c:v>1065</c:v>
                </c:pt>
                <c:pt idx="229">
                  <c:v>1090</c:v>
                </c:pt>
                <c:pt idx="230">
                  <c:v>1125</c:v>
                </c:pt>
                <c:pt idx="231">
                  <c:v>1150</c:v>
                </c:pt>
                <c:pt idx="232">
                  <c:v>1170</c:v>
                </c:pt>
                <c:pt idx="233">
                  <c:v>1025</c:v>
                </c:pt>
                <c:pt idx="234">
                  <c:v>1280</c:v>
                </c:pt>
                <c:pt idx="235">
                  <c:v>2355</c:v>
                </c:pt>
                <c:pt idx="236">
                  <c:v>1415</c:v>
                </c:pt>
                <c:pt idx="237">
                  <c:v>1150</c:v>
                </c:pt>
                <c:pt idx="238">
                  <c:v>1280</c:v>
                </c:pt>
                <c:pt idx="239">
                  <c:v>1285</c:v>
                </c:pt>
                <c:pt idx="240">
                  <c:v>955</c:v>
                </c:pt>
                <c:pt idx="241">
                  <c:v>845</c:v>
                </c:pt>
                <c:pt idx="242">
                  <c:v>1330</c:v>
                </c:pt>
                <c:pt idx="243">
                  <c:v>1355</c:v>
                </c:pt>
                <c:pt idx="244">
                  <c:v>1625</c:v>
                </c:pt>
                <c:pt idx="245">
                  <c:v>1780</c:v>
                </c:pt>
                <c:pt idx="246">
                  <c:v>1660</c:v>
                </c:pt>
                <c:pt idx="247">
                  <c:v>1415</c:v>
                </c:pt>
                <c:pt idx="248">
                  <c:v>1540</c:v>
                </c:pt>
                <c:pt idx="249">
                  <c:v>1890</c:v>
                </c:pt>
                <c:pt idx="250">
                  <c:v>3045</c:v>
                </c:pt>
                <c:pt idx="251">
                  <c:v>1975</c:v>
                </c:pt>
                <c:pt idx="252">
                  <c:v>1730</c:v>
                </c:pt>
                <c:pt idx="253">
                  <c:v>1580</c:v>
                </c:pt>
                <c:pt idx="254">
                  <c:v>1345</c:v>
                </c:pt>
                <c:pt idx="255">
                  <c:v>1655</c:v>
                </c:pt>
                <c:pt idx="256">
                  <c:v>2120</c:v>
                </c:pt>
                <c:pt idx="257">
                  <c:v>1635</c:v>
                </c:pt>
                <c:pt idx="258">
                  <c:v>2700</c:v>
                </c:pt>
                <c:pt idx="259">
                  <c:v>4445</c:v>
                </c:pt>
                <c:pt idx="260">
                  <c:v>1675</c:v>
                </c:pt>
                <c:pt idx="261">
                  <c:v>3790</c:v>
                </c:pt>
                <c:pt idx="262">
                  <c:v>1695</c:v>
                </c:pt>
                <c:pt idx="263">
                  <c:v>1895</c:v>
                </c:pt>
                <c:pt idx="264">
                  <c:v>2520</c:v>
                </c:pt>
                <c:pt idx="265">
                  <c:v>1810</c:v>
                </c:pt>
                <c:pt idx="266">
                  <c:v>2185</c:v>
                </c:pt>
                <c:pt idx="267">
                  <c:v>1890</c:v>
                </c:pt>
                <c:pt idx="268">
                  <c:v>2305</c:v>
                </c:pt>
                <c:pt idx="269">
                  <c:v>1720</c:v>
                </c:pt>
                <c:pt idx="270">
                  <c:v>1590</c:v>
                </c:pt>
                <c:pt idx="271">
                  <c:v>1880</c:v>
                </c:pt>
                <c:pt idx="272">
                  <c:v>2065</c:v>
                </c:pt>
                <c:pt idx="273">
                  <c:v>2510</c:v>
                </c:pt>
                <c:pt idx="274">
                  <c:v>1810</c:v>
                </c:pt>
                <c:pt idx="275">
                  <c:v>1585</c:v>
                </c:pt>
                <c:pt idx="276">
                  <c:v>5820</c:v>
                </c:pt>
                <c:pt idx="277">
                  <c:v>2065</c:v>
                </c:pt>
                <c:pt idx="278">
                  <c:v>1825</c:v>
                </c:pt>
                <c:pt idx="279">
                  <c:v>4515</c:v>
                </c:pt>
                <c:pt idx="280">
                  <c:v>1020</c:v>
                </c:pt>
                <c:pt idx="281">
                  <c:v>950</c:v>
                </c:pt>
                <c:pt idx="282">
                  <c:v>920</c:v>
                </c:pt>
                <c:pt idx="283">
                  <c:v>1315</c:v>
                </c:pt>
                <c:pt idx="284">
                  <c:v>1450</c:v>
                </c:pt>
                <c:pt idx="285">
                  <c:v>1575</c:v>
                </c:pt>
                <c:pt idx="286">
                  <c:v>1340</c:v>
                </c:pt>
                <c:pt idx="287">
                  <c:v>970</c:v>
                </c:pt>
                <c:pt idx="288">
                  <c:v>1030</c:v>
                </c:pt>
                <c:pt idx="289">
                  <c:v>1070</c:v>
                </c:pt>
                <c:pt idx="290">
                  <c:v>1475</c:v>
                </c:pt>
                <c:pt idx="291">
                  <c:v>1360</c:v>
                </c:pt>
                <c:pt idx="292">
                  <c:v>1190</c:v>
                </c:pt>
                <c:pt idx="293">
                  <c:v>1245</c:v>
                </c:pt>
                <c:pt idx="294">
                  <c:v>1215</c:v>
                </c:pt>
                <c:pt idx="295">
                  <c:v>1065</c:v>
                </c:pt>
                <c:pt idx="296">
                  <c:v>1055</c:v>
                </c:pt>
                <c:pt idx="297">
                  <c:v>1020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A55-42AF-897A-4B412ADB7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142792"/>
        <c:axId val="411143184"/>
      </c:scatterChart>
      <c:valAx>
        <c:axId val="411142792"/>
        <c:scaling>
          <c:orientation val="minMax"/>
          <c:max val="7"/>
          <c:min val="0.5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24 hour maximum Precip. (in)</a:t>
                </a:r>
              </a:p>
            </c:rich>
          </c:tx>
          <c:layout>
            <c:manualLayout>
              <c:xMode val="edge"/>
              <c:yMode val="edge"/>
              <c:x val="0.46153846153846917"/>
              <c:y val="0.9443535188216035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1143184"/>
        <c:crosses val="autoZero"/>
        <c:crossBetween val="midCat"/>
        <c:majorUnit val="0.5"/>
      </c:valAx>
      <c:valAx>
        <c:axId val="411143184"/>
        <c:scaling>
          <c:orientation val="minMax"/>
          <c:max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Elevation (ft)</a:t>
                </a:r>
              </a:p>
            </c:rich>
          </c:tx>
          <c:layout>
            <c:manualLayout>
              <c:xMode val="edge"/>
              <c:yMode val="edge"/>
              <c:x val="1.2263099219621001E-2"/>
              <c:y val="0.440261865793780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114279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72 Hour Maximums vs. Elevation, Stations with &gt;10 Years of Record</a:t>
            </a:r>
          </a:p>
        </c:rich>
      </c:tx>
      <c:layout>
        <c:manualLayout>
          <c:xMode val="edge"/>
          <c:yMode val="edge"/>
          <c:x val="0.21181716833890746"/>
          <c:y val="1.96399345335515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497212931995481E-2"/>
          <c:y val="0.12111292962356793"/>
          <c:w val="0.89074693422520002"/>
          <c:h val="0.7725040916530434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800080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C00000"/>
                </a:solidFill>
                <a:prstDash val="solid"/>
              </a:ln>
            </c:spPr>
            <c:trendlineType val="linear"/>
            <c:intercept val="0"/>
            <c:dispRSqr val="0"/>
            <c:dispEq val="0"/>
          </c:trendline>
          <c:xVal>
            <c:numRef>
              <c:f>Max_Periods!$I$4:$I$301</c:f>
              <c:numCache>
                <c:formatCode>0.00</c:formatCode>
                <c:ptCount val="298"/>
                <c:pt idx="0">
                  <c:v>8.39</c:v>
                </c:pt>
                <c:pt idx="1">
                  <c:v>4.17</c:v>
                </c:pt>
                <c:pt idx="2">
                  <c:v>12.01</c:v>
                </c:pt>
                <c:pt idx="3">
                  <c:v>6.65</c:v>
                </c:pt>
                <c:pt idx="4">
                  <c:v>8.6999999999999993</c:v>
                </c:pt>
                <c:pt idx="5">
                  <c:v>5.47</c:v>
                </c:pt>
                <c:pt idx="6">
                  <c:v>6.5</c:v>
                </c:pt>
                <c:pt idx="7">
                  <c:v>3.39</c:v>
                </c:pt>
                <c:pt idx="8">
                  <c:v>3.94</c:v>
                </c:pt>
                <c:pt idx="9">
                  <c:v>2.8</c:v>
                </c:pt>
                <c:pt idx="10">
                  <c:v>3.39</c:v>
                </c:pt>
                <c:pt idx="11">
                  <c:v>4.0599999999999996</c:v>
                </c:pt>
                <c:pt idx="12">
                  <c:v>3.9</c:v>
                </c:pt>
                <c:pt idx="13">
                  <c:v>3.27</c:v>
                </c:pt>
                <c:pt idx="14">
                  <c:v>3.31</c:v>
                </c:pt>
                <c:pt idx="15">
                  <c:v>3.94</c:v>
                </c:pt>
                <c:pt idx="16">
                  <c:v>3.58</c:v>
                </c:pt>
                <c:pt idx="17">
                  <c:v>4.09</c:v>
                </c:pt>
                <c:pt idx="18">
                  <c:v>4.25</c:v>
                </c:pt>
                <c:pt idx="19">
                  <c:v>3.03</c:v>
                </c:pt>
                <c:pt idx="20">
                  <c:v>3.07</c:v>
                </c:pt>
                <c:pt idx="21">
                  <c:v>3.19</c:v>
                </c:pt>
                <c:pt idx="22">
                  <c:v>3.54</c:v>
                </c:pt>
                <c:pt idx="23">
                  <c:v>2.91</c:v>
                </c:pt>
                <c:pt idx="24">
                  <c:v>2.95</c:v>
                </c:pt>
                <c:pt idx="25">
                  <c:v>2.83</c:v>
                </c:pt>
                <c:pt idx="26">
                  <c:v>2.99</c:v>
                </c:pt>
                <c:pt idx="27">
                  <c:v>4.09</c:v>
                </c:pt>
                <c:pt idx="28">
                  <c:v>3.35</c:v>
                </c:pt>
                <c:pt idx="29">
                  <c:v>3.11</c:v>
                </c:pt>
                <c:pt idx="30">
                  <c:v>3.5</c:v>
                </c:pt>
                <c:pt idx="31">
                  <c:v>3.35</c:v>
                </c:pt>
                <c:pt idx="32">
                  <c:v>2.52</c:v>
                </c:pt>
                <c:pt idx="33">
                  <c:v>3.66</c:v>
                </c:pt>
                <c:pt idx="34">
                  <c:v>3.07</c:v>
                </c:pt>
                <c:pt idx="35">
                  <c:v>3.03</c:v>
                </c:pt>
                <c:pt idx="36">
                  <c:v>3.66</c:v>
                </c:pt>
                <c:pt idx="37">
                  <c:v>2.68</c:v>
                </c:pt>
                <c:pt idx="38">
                  <c:v>3.35</c:v>
                </c:pt>
                <c:pt idx="39">
                  <c:v>2.83</c:v>
                </c:pt>
                <c:pt idx="40">
                  <c:v>2.83</c:v>
                </c:pt>
                <c:pt idx="41">
                  <c:v>3.82</c:v>
                </c:pt>
                <c:pt idx="42">
                  <c:v>3.19</c:v>
                </c:pt>
                <c:pt idx="43">
                  <c:v>3.82</c:v>
                </c:pt>
                <c:pt idx="44">
                  <c:v>4.13</c:v>
                </c:pt>
                <c:pt idx="45">
                  <c:v>5.47</c:v>
                </c:pt>
                <c:pt idx="46">
                  <c:v>5.12</c:v>
                </c:pt>
                <c:pt idx="47">
                  <c:v>6.42</c:v>
                </c:pt>
                <c:pt idx="48">
                  <c:v>7.05</c:v>
                </c:pt>
                <c:pt idx="49">
                  <c:v>7.05</c:v>
                </c:pt>
                <c:pt idx="50">
                  <c:v>9.33</c:v>
                </c:pt>
                <c:pt idx="51">
                  <c:v>5.24</c:v>
                </c:pt>
                <c:pt idx="52">
                  <c:v>4.72</c:v>
                </c:pt>
                <c:pt idx="53">
                  <c:v>5</c:v>
                </c:pt>
                <c:pt idx="54">
                  <c:v>4.45</c:v>
                </c:pt>
                <c:pt idx="55">
                  <c:v>4.37</c:v>
                </c:pt>
                <c:pt idx="56">
                  <c:v>3.43</c:v>
                </c:pt>
                <c:pt idx="57">
                  <c:v>2.91</c:v>
                </c:pt>
                <c:pt idx="58">
                  <c:v>3.35</c:v>
                </c:pt>
                <c:pt idx="59">
                  <c:v>4.37</c:v>
                </c:pt>
                <c:pt idx="60">
                  <c:v>4.96</c:v>
                </c:pt>
                <c:pt idx="61">
                  <c:v>3.5</c:v>
                </c:pt>
                <c:pt idx="62">
                  <c:v>4.09</c:v>
                </c:pt>
                <c:pt idx="63">
                  <c:v>4.6900000000000004</c:v>
                </c:pt>
                <c:pt idx="64">
                  <c:v>5.79</c:v>
                </c:pt>
                <c:pt idx="65">
                  <c:v>5.24</c:v>
                </c:pt>
                <c:pt idx="66">
                  <c:v>6.97</c:v>
                </c:pt>
                <c:pt idx="67">
                  <c:v>7.8</c:v>
                </c:pt>
                <c:pt idx="68">
                  <c:v>7.24</c:v>
                </c:pt>
                <c:pt idx="69">
                  <c:v>2.91</c:v>
                </c:pt>
                <c:pt idx="70">
                  <c:v>5.94</c:v>
                </c:pt>
                <c:pt idx="71">
                  <c:v>4.37</c:v>
                </c:pt>
                <c:pt idx="72">
                  <c:v>3.11</c:v>
                </c:pt>
                <c:pt idx="73">
                  <c:v>4.0199999999999996</c:v>
                </c:pt>
                <c:pt idx="74">
                  <c:v>3.5</c:v>
                </c:pt>
                <c:pt idx="75">
                  <c:v>4.49</c:v>
                </c:pt>
                <c:pt idx="76">
                  <c:v>4.21</c:v>
                </c:pt>
                <c:pt idx="77">
                  <c:v>2.99</c:v>
                </c:pt>
                <c:pt idx="78">
                  <c:v>4.17</c:v>
                </c:pt>
                <c:pt idx="79">
                  <c:v>2.83</c:v>
                </c:pt>
                <c:pt idx="80">
                  <c:v>4.29</c:v>
                </c:pt>
                <c:pt idx="81">
                  <c:v>3.98</c:v>
                </c:pt>
                <c:pt idx="82">
                  <c:v>3.11</c:v>
                </c:pt>
                <c:pt idx="83">
                  <c:v>4.45</c:v>
                </c:pt>
                <c:pt idx="84">
                  <c:v>3.66</c:v>
                </c:pt>
                <c:pt idx="85">
                  <c:v>4.21</c:v>
                </c:pt>
                <c:pt idx="86">
                  <c:v>3.74</c:v>
                </c:pt>
                <c:pt idx="87">
                  <c:v>3.23</c:v>
                </c:pt>
                <c:pt idx="88">
                  <c:v>4.76</c:v>
                </c:pt>
                <c:pt idx="89">
                  <c:v>4.0599999999999996</c:v>
                </c:pt>
                <c:pt idx="90">
                  <c:v>4.72</c:v>
                </c:pt>
                <c:pt idx="91">
                  <c:v>4.6900000000000004</c:v>
                </c:pt>
                <c:pt idx="92">
                  <c:v>4.8</c:v>
                </c:pt>
                <c:pt idx="93">
                  <c:v>5.04</c:v>
                </c:pt>
                <c:pt idx="94">
                  <c:v>3.54</c:v>
                </c:pt>
                <c:pt idx="95">
                  <c:v>4.53</c:v>
                </c:pt>
                <c:pt idx="96">
                  <c:v>3.54</c:v>
                </c:pt>
                <c:pt idx="97">
                  <c:v>3.19</c:v>
                </c:pt>
                <c:pt idx="98">
                  <c:v>3.46</c:v>
                </c:pt>
                <c:pt idx="99">
                  <c:v>3.9</c:v>
                </c:pt>
                <c:pt idx="100">
                  <c:v>4.17</c:v>
                </c:pt>
                <c:pt idx="101">
                  <c:v>4.0599999999999996</c:v>
                </c:pt>
                <c:pt idx="102">
                  <c:v>3.78</c:v>
                </c:pt>
                <c:pt idx="103">
                  <c:v>4.25</c:v>
                </c:pt>
                <c:pt idx="104">
                  <c:v>5.16</c:v>
                </c:pt>
                <c:pt idx="105">
                  <c:v>5.83</c:v>
                </c:pt>
                <c:pt idx="106">
                  <c:v>4.45</c:v>
                </c:pt>
                <c:pt idx="107">
                  <c:v>3.82</c:v>
                </c:pt>
                <c:pt idx="108">
                  <c:v>3.39</c:v>
                </c:pt>
                <c:pt idx="109">
                  <c:v>3.23</c:v>
                </c:pt>
                <c:pt idx="110">
                  <c:v>3.98</c:v>
                </c:pt>
                <c:pt idx="111">
                  <c:v>4.09</c:v>
                </c:pt>
                <c:pt idx="112">
                  <c:v>4.96</c:v>
                </c:pt>
                <c:pt idx="113">
                  <c:v>3.58</c:v>
                </c:pt>
                <c:pt idx="114">
                  <c:v>4.0599999999999996</c:v>
                </c:pt>
                <c:pt idx="115">
                  <c:v>3.35</c:v>
                </c:pt>
                <c:pt idx="116">
                  <c:v>2.95</c:v>
                </c:pt>
                <c:pt idx="117">
                  <c:v>3.07</c:v>
                </c:pt>
                <c:pt idx="118">
                  <c:v>3.03</c:v>
                </c:pt>
                <c:pt idx="119">
                  <c:v>2.99</c:v>
                </c:pt>
                <c:pt idx="120">
                  <c:v>3.62</c:v>
                </c:pt>
                <c:pt idx="121">
                  <c:v>4.25</c:v>
                </c:pt>
                <c:pt idx="122">
                  <c:v>2.76</c:v>
                </c:pt>
                <c:pt idx="123">
                  <c:v>2.64</c:v>
                </c:pt>
                <c:pt idx="124">
                  <c:v>2.8</c:v>
                </c:pt>
                <c:pt idx="125">
                  <c:v>3.66</c:v>
                </c:pt>
                <c:pt idx="126">
                  <c:v>2.83</c:v>
                </c:pt>
                <c:pt idx="127">
                  <c:v>4.21</c:v>
                </c:pt>
                <c:pt idx="128">
                  <c:v>3.82</c:v>
                </c:pt>
                <c:pt idx="129">
                  <c:v>4.29</c:v>
                </c:pt>
                <c:pt idx="130">
                  <c:v>3.07</c:v>
                </c:pt>
                <c:pt idx="131">
                  <c:v>3.27</c:v>
                </c:pt>
                <c:pt idx="132">
                  <c:v>3.31</c:v>
                </c:pt>
                <c:pt idx="133">
                  <c:v>2.56</c:v>
                </c:pt>
                <c:pt idx="134">
                  <c:v>2.99</c:v>
                </c:pt>
                <c:pt idx="135">
                  <c:v>3.94</c:v>
                </c:pt>
                <c:pt idx="136">
                  <c:v>3.19</c:v>
                </c:pt>
                <c:pt idx="137">
                  <c:v>3.15</c:v>
                </c:pt>
                <c:pt idx="138">
                  <c:v>3.35</c:v>
                </c:pt>
                <c:pt idx="139">
                  <c:v>4.0199999999999996</c:v>
                </c:pt>
                <c:pt idx="140">
                  <c:v>3.03</c:v>
                </c:pt>
                <c:pt idx="141">
                  <c:v>3.66</c:v>
                </c:pt>
                <c:pt idx="142">
                  <c:v>2.8</c:v>
                </c:pt>
                <c:pt idx="143">
                  <c:v>3.9</c:v>
                </c:pt>
                <c:pt idx="144">
                  <c:v>2.4</c:v>
                </c:pt>
                <c:pt idx="145">
                  <c:v>3.86</c:v>
                </c:pt>
                <c:pt idx="146">
                  <c:v>4.21</c:v>
                </c:pt>
                <c:pt idx="147">
                  <c:v>4.72</c:v>
                </c:pt>
                <c:pt idx="148">
                  <c:v>3.39</c:v>
                </c:pt>
                <c:pt idx="149">
                  <c:v>3.27</c:v>
                </c:pt>
                <c:pt idx="150">
                  <c:v>3.31</c:v>
                </c:pt>
                <c:pt idx="151">
                  <c:v>5</c:v>
                </c:pt>
                <c:pt idx="152">
                  <c:v>4.13</c:v>
                </c:pt>
                <c:pt idx="153">
                  <c:v>6.06</c:v>
                </c:pt>
                <c:pt idx="154">
                  <c:v>4.49</c:v>
                </c:pt>
                <c:pt idx="155">
                  <c:v>5.04</c:v>
                </c:pt>
                <c:pt idx="156">
                  <c:v>4.72</c:v>
                </c:pt>
                <c:pt idx="157">
                  <c:v>5.2</c:v>
                </c:pt>
                <c:pt idx="158">
                  <c:v>4.92</c:v>
                </c:pt>
                <c:pt idx="159">
                  <c:v>5.2</c:v>
                </c:pt>
                <c:pt idx="160">
                  <c:v>5.28</c:v>
                </c:pt>
                <c:pt idx="161">
                  <c:v>3.74</c:v>
                </c:pt>
                <c:pt idx="162">
                  <c:v>4.96</c:v>
                </c:pt>
                <c:pt idx="163">
                  <c:v>3.35</c:v>
                </c:pt>
                <c:pt idx="164">
                  <c:v>4.25</c:v>
                </c:pt>
                <c:pt idx="165">
                  <c:v>3.74</c:v>
                </c:pt>
                <c:pt idx="166">
                  <c:v>3.7</c:v>
                </c:pt>
                <c:pt idx="167">
                  <c:v>3.66</c:v>
                </c:pt>
                <c:pt idx="168">
                  <c:v>3.9</c:v>
                </c:pt>
                <c:pt idx="169">
                  <c:v>4.96</c:v>
                </c:pt>
                <c:pt idx="170">
                  <c:v>4.37</c:v>
                </c:pt>
                <c:pt idx="171">
                  <c:v>4.49</c:v>
                </c:pt>
                <c:pt idx="172">
                  <c:v>4.33</c:v>
                </c:pt>
                <c:pt idx="173">
                  <c:v>4.88</c:v>
                </c:pt>
                <c:pt idx="174">
                  <c:v>5.43</c:v>
                </c:pt>
                <c:pt idx="175">
                  <c:v>4.88</c:v>
                </c:pt>
                <c:pt idx="176">
                  <c:v>4.88</c:v>
                </c:pt>
                <c:pt idx="177">
                  <c:v>4.45</c:v>
                </c:pt>
                <c:pt idx="178">
                  <c:v>4.72</c:v>
                </c:pt>
                <c:pt idx="179">
                  <c:v>4.45</c:v>
                </c:pt>
                <c:pt idx="180">
                  <c:v>4.6900000000000004</c:v>
                </c:pt>
                <c:pt idx="181">
                  <c:v>3.62</c:v>
                </c:pt>
                <c:pt idx="182">
                  <c:v>3.98</c:v>
                </c:pt>
                <c:pt idx="183">
                  <c:v>4.88</c:v>
                </c:pt>
                <c:pt idx="184">
                  <c:v>6.02</c:v>
                </c:pt>
                <c:pt idx="185">
                  <c:v>5.28</c:v>
                </c:pt>
                <c:pt idx="186">
                  <c:v>5.39</c:v>
                </c:pt>
                <c:pt idx="187">
                  <c:v>4.13</c:v>
                </c:pt>
                <c:pt idx="188">
                  <c:v>4.37</c:v>
                </c:pt>
                <c:pt idx="189">
                  <c:v>3.9</c:v>
                </c:pt>
                <c:pt idx="190">
                  <c:v>3.35</c:v>
                </c:pt>
                <c:pt idx="191">
                  <c:v>3.54</c:v>
                </c:pt>
                <c:pt idx="192">
                  <c:v>2.72</c:v>
                </c:pt>
                <c:pt idx="193">
                  <c:v>4.6900000000000004</c:v>
                </c:pt>
                <c:pt idx="194">
                  <c:v>4.21</c:v>
                </c:pt>
                <c:pt idx="195">
                  <c:v>3.54</c:v>
                </c:pt>
                <c:pt idx="196">
                  <c:v>3.35</c:v>
                </c:pt>
                <c:pt idx="197">
                  <c:v>3.94</c:v>
                </c:pt>
                <c:pt idx="198">
                  <c:v>3.35</c:v>
                </c:pt>
                <c:pt idx="199">
                  <c:v>3.43</c:v>
                </c:pt>
                <c:pt idx="200">
                  <c:v>3.27</c:v>
                </c:pt>
                <c:pt idx="201">
                  <c:v>3.98</c:v>
                </c:pt>
                <c:pt idx="202">
                  <c:v>3.98</c:v>
                </c:pt>
                <c:pt idx="203">
                  <c:v>3.35</c:v>
                </c:pt>
                <c:pt idx="204">
                  <c:v>3.35</c:v>
                </c:pt>
                <c:pt idx="205">
                  <c:v>3.62</c:v>
                </c:pt>
                <c:pt idx="206">
                  <c:v>2.99</c:v>
                </c:pt>
                <c:pt idx="207">
                  <c:v>3.23</c:v>
                </c:pt>
                <c:pt idx="208">
                  <c:v>3.11</c:v>
                </c:pt>
                <c:pt idx="209">
                  <c:v>3.46</c:v>
                </c:pt>
                <c:pt idx="210">
                  <c:v>3.74</c:v>
                </c:pt>
                <c:pt idx="211">
                  <c:v>3.94</c:v>
                </c:pt>
                <c:pt idx="212">
                  <c:v>3.66</c:v>
                </c:pt>
                <c:pt idx="213">
                  <c:v>5.2</c:v>
                </c:pt>
                <c:pt idx="214">
                  <c:v>4.45</c:v>
                </c:pt>
                <c:pt idx="215">
                  <c:v>7.24</c:v>
                </c:pt>
                <c:pt idx="216">
                  <c:v>9.9600000000000009</c:v>
                </c:pt>
                <c:pt idx="217">
                  <c:v>4.45</c:v>
                </c:pt>
                <c:pt idx="218">
                  <c:v>4.57</c:v>
                </c:pt>
                <c:pt idx="219">
                  <c:v>1.97</c:v>
                </c:pt>
                <c:pt idx="220">
                  <c:v>3.31</c:v>
                </c:pt>
                <c:pt idx="221">
                  <c:v>4.76</c:v>
                </c:pt>
                <c:pt idx="222">
                  <c:v>4.84</c:v>
                </c:pt>
                <c:pt idx="223">
                  <c:v>5.28</c:v>
                </c:pt>
                <c:pt idx="224">
                  <c:v>7.17</c:v>
                </c:pt>
                <c:pt idx="225">
                  <c:v>3.23</c:v>
                </c:pt>
                <c:pt idx="226">
                  <c:v>5.59</c:v>
                </c:pt>
                <c:pt idx="227">
                  <c:v>5.79</c:v>
                </c:pt>
                <c:pt idx="228">
                  <c:v>3.11</c:v>
                </c:pt>
                <c:pt idx="229">
                  <c:v>3.54</c:v>
                </c:pt>
                <c:pt idx="230">
                  <c:v>3.58</c:v>
                </c:pt>
                <c:pt idx="231">
                  <c:v>3.7</c:v>
                </c:pt>
                <c:pt idx="232">
                  <c:v>3.03</c:v>
                </c:pt>
                <c:pt idx="233">
                  <c:v>3.31</c:v>
                </c:pt>
                <c:pt idx="234">
                  <c:v>4.76</c:v>
                </c:pt>
                <c:pt idx="235">
                  <c:v>3.31</c:v>
                </c:pt>
                <c:pt idx="236">
                  <c:v>4.2</c:v>
                </c:pt>
                <c:pt idx="237">
                  <c:v>4.84</c:v>
                </c:pt>
                <c:pt idx="238">
                  <c:v>4.6500000000000004</c:v>
                </c:pt>
                <c:pt idx="239">
                  <c:v>3.58</c:v>
                </c:pt>
                <c:pt idx="240">
                  <c:v>3.35</c:v>
                </c:pt>
                <c:pt idx="241">
                  <c:v>2.6</c:v>
                </c:pt>
                <c:pt idx="242">
                  <c:v>4.25</c:v>
                </c:pt>
                <c:pt idx="243">
                  <c:v>4.6900000000000004</c:v>
                </c:pt>
                <c:pt idx="244">
                  <c:v>3.66</c:v>
                </c:pt>
                <c:pt idx="245">
                  <c:v>2.64</c:v>
                </c:pt>
                <c:pt idx="246">
                  <c:v>3.43</c:v>
                </c:pt>
                <c:pt idx="247">
                  <c:v>4.57</c:v>
                </c:pt>
                <c:pt idx="248">
                  <c:v>3.54</c:v>
                </c:pt>
                <c:pt idx="249">
                  <c:v>4.6500000000000004</c:v>
                </c:pt>
                <c:pt idx="250">
                  <c:v>6.14</c:v>
                </c:pt>
                <c:pt idx="251">
                  <c:v>4.72</c:v>
                </c:pt>
                <c:pt idx="252">
                  <c:v>3.35</c:v>
                </c:pt>
                <c:pt idx="253">
                  <c:v>3.94</c:v>
                </c:pt>
                <c:pt idx="254">
                  <c:v>3.74</c:v>
                </c:pt>
                <c:pt idx="255">
                  <c:v>4.6500000000000004</c:v>
                </c:pt>
                <c:pt idx="256">
                  <c:v>4.92</c:v>
                </c:pt>
                <c:pt idx="257">
                  <c:v>4.0199999999999996</c:v>
                </c:pt>
                <c:pt idx="258">
                  <c:v>4.09</c:v>
                </c:pt>
                <c:pt idx="259">
                  <c:v>5.55</c:v>
                </c:pt>
                <c:pt idx="260">
                  <c:v>3.86</c:v>
                </c:pt>
                <c:pt idx="261">
                  <c:v>9.5299999999999994</c:v>
                </c:pt>
                <c:pt idx="262">
                  <c:v>4.53</c:v>
                </c:pt>
                <c:pt idx="263">
                  <c:v>4.25</c:v>
                </c:pt>
                <c:pt idx="264">
                  <c:v>4.0599999999999996</c:v>
                </c:pt>
                <c:pt idx="265">
                  <c:v>4.41</c:v>
                </c:pt>
                <c:pt idx="266">
                  <c:v>3.7</c:v>
                </c:pt>
                <c:pt idx="267">
                  <c:v>4.92</c:v>
                </c:pt>
                <c:pt idx="268">
                  <c:v>3.78</c:v>
                </c:pt>
                <c:pt idx="269">
                  <c:v>3.11</c:v>
                </c:pt>
                <c:pt idx="270">
                  <c:v>4.76</c:v>
                </c:pt>
                <c:pt idx="271">
                  <c:v>3.86</c:v>
                </c:pt>
                <c:pt idx="272">
                  <c:v>3.54</c:v>
                </c:pt>
                <c:pt idx="273">
                  <c:v>3.94</c:v>
                </c:pt>
                <c:pt idx="274">
                  <c:v>3.58</c:v>
                </c:pt>
                <c:pt idx="275">
                  <c:v>4.6500000000000004</c:v>
                </c:pt>
                <c:pt idx="276">
                  <c:v>5.39</c:v>
                </c:pt>
                <c:pt idx="277">
                  <c:v>7.32</c:v>
                </c:pt>
                <c:pt idx="278">
                  <c:v>5.24</c:v>
                </c:pt>
                <c:pt idx="279">
                  <c:v>10.43</c:v>
                </c:pt>
                <c:pt idx="280">
                  <c:v>4.21</c:v>
                </c:pt>
                <c:pt idx="281">
                  <c:v>3.5</c:v>
                </c:pt>
                <c:pt idx="282">
                  <c:v>2.52</c:v>
                </c:pt>
                <c:pt idx="283">
                  <c:v>3.31</c:v>
                </c:pt>
                <c:pt idx="284">
                  <c:v>4.29</c:v>
                </c:pt>
                <c:pt idx="285">
                  <c:v>3.31</c:v>
                </c:pt>
                <c:pt idx="286">
                  <c:v>2.8</c:v>
                </c:pt>
                <c:pt idx="287">
                  <c:v>2.83</c:v>
                </c:pt>
                <c:pt idx="288">
                  <c:v>3.03</c:v>
                </c:pt>
                <c:pt idx="289">
                  <c:v>3.9</c:v>
                </c:pt>
                <c:pt idx="290">
                  <c:v>5.63</c:v>
                </c:pt>
                <c:pt idx="291">
                  <c:v>3.54</c:v>
                </c:pt>
                <c:pt idx="292">
                  <c:v>3.94</c:v>
                </c:pt>
                <c:pt idx="293">
                  <c:v>4.37</c:v>
                </c:pt>
                <c:pt idx="294">
                  <c:v>4.17</c:v>
                </c:pt>
                <c:pt idx="295">
                  <c:v>3.15</c:v>
                </c:pt>
                <c:pt idx="296">
                  <c:v>3.98</c:v>
                </c:pt>
                <c:pt idx="297">
                  <c:v>3.07</c:v>
                </c:pt>
              </c:numCache>
            </c:numRef>
          </c:xVal>
          <c:yVal>
            <c:numRef>
              <c:f>Max_Periods!$B$4:$B$301</c:f>
              <c:numCache>
                <c:formatCode>General</c:formatCode>
                <c:ptCount val="298"/>
                <c:pt idx="0">
                  <c:v>7975</c:v>
                </c:pt>
                <c:pt idx="1">
                  <c:v>5205</c:v>
                </c:pt>
                <c:pt idx="2">
                  <c:v>5680</c:v>
                </c:pt>
                <c:pt idx="3">
                  <c:v>5110</c:v>
                </c:pt>
                <c:pt idx="4">
                  <c:v>7625</c:v>
                </c:pt>
                <c:pt idx="5">
                  <c:v>4000</c:v>
                </c:pt>
                <c:pt idx="6">
                  <c:v>7140</c:v>
                </c:pt>
                <c:pt idx="7">
                  <c:v>1140</c:v>
                </c:pt>
                <c:pt idx="8">
                  <c:v>1045</c:v>
                </c:pt>
                <c:pt idx="9">
                  <c:v>1125</c:v>
                </c:pt>
                <c:pt idx="10">
                  <c:v>1100</c:v>
                </c:pt>
                <c:pt idx="11">
                  <c:v>1120</c:v>
                </c:pt>
                <c:pt idx="12">
                  <c:v>1155</c:v>
                </c:pt>
                <c:pt idx="13">
                  <c:v>1220</c:v>
                </c:pt>
                <c:pt idx="14">
                  <c:v>1185</c:v>
                </c:pt>
                <c:pt idx="15">
                  <c:v>1210</c:v>
                </c:pt>
                <c:pt idx="16">
                  <c:v>995</c:v>
                </c:pt>
                <c:pt idx="17">
                  <c:v>1110</c:v>
                </c:pt>
                <c:pt idx="18">
                  <c:v>1025</c:v>
                </c:pt>
                <c:pt idx="19">
                  <c:v>1140</c:v>
                </c:pt>
                <c:pt idx="20">
                  <c:v>1170</c:v>
                </c:pt>
                <c:pt idx="21">
                  <c:v>1165</c:v>
                </c:pt>
                <c:pt idx="22">
                  <c:v>1140</c:v>
                </c:pt>
                <c:pt idx="23">
                  <c:v>1495</c:v>
                </c:pt>
                <c:pt idx="24">
                  <c:v>1470</c:v>
                </c:pt>
                <c:pt idx="25">
                  <c:v>1350</c:v>
                </c:pt>
                <c:pt idx="26">
                  <c:v>1430</c:v>
                </c:pt>
                <c:pt idx="27">
                  <c:v>1365</c:v>
                </c:pt>
                <c:pt idx="28">
                  <c:v>1415</c:v>
                </c:pt>
                <c:pt idx="29">
                  <c:v>1425</c:v>
                </c:pt>
                <c:pt idx="30">
                  <c:v>1250</c:v>
                </c:pt>
                <c:pt idx="31">
                  <c:v>1240</c:v>
                </c:pt>
                <c:pt idx="32">
                  <c:v>1320</c:v>
                </c:pt>
                <c:pt idx="33">
                  <c:v>1215</c:v>
                </c:pt>
                <c:pt idx="34">
                  <c:v>1375</c:v>
                </c:pt>
                <c:pt idx="35">
                  <c:v>1275</c:v>
                </c:pt>
                <c:pt idx="36">
                  <c:v>1230</c:v>
                </c:pt>
                <c:pt idx="37">
                  <c:v>1300</c:v>
                </c:pt>
                <c:pt idx="38">
                  <c:v>1455</c:v>
                </c:pt>
                <c:pt idx="39">
                  <c:v>1385</c:v>
                </c:pt>
                <c:pt idx="40">
                  <c:v>1330</c:v>
                </c:pt>
                <c:pt idx="41">
                  <c:v>1195</c:v>
                </c:pt>
                <c:pt idx="42">
                  <c:v>1485</c:v>
                </c:pt>
                <c:pt idx="43">
                  <c:v>1270</c:v>
                </c:pt>
                <c:pt idx="44">
                  <c:v>1120</c:v>
                </c:pt>
                <c:pt idx="45">
                  <c:v>1825</c:v>
                </c:pt>
                <c:pt idx="46">
                  <c:v>1755</c:v>
                </c:pt>
                <c:pt idx="47">
                  <c:v>2655</c:v>
                </c:pt>
                <c:pt idx="48">
                  <c:v>2385</c:v>
                </c:pt>
                <c:pt idx="49">
                  <c:v>6710</c:v>
                </c:pt>
                <c:pt idx="50">
                  <c:v>3410</c:v>
                </c:pt>
                <c:pt idx="51">
                  <c:v>3815</c:v>
                </c:pt>
                <c:pt idx="52">
                  <c:v>4515</c:v>
                </c:pt>
                <c:pt idx="53">
                  <c:v>3830</c:v>
                </c:pt>
                <c:pt idx="54">
                  <c:v>4490</c:v>
                </c:pt>
                <c:pt idx="55">
                  <c:v>4775</c:v>
                </c:pt>
                <c:pt idx="56">
                  <c:v>1090</c:v>
                </c:pt>
                <c:pt idx="57">
                  <c:v>870</c:v>
                </c:pt>
                <c:pt idx="58">
                  <c:v>1810</c:v>
                </c:pt>
                <c:pt idx="59">
                  <c:v>2010</c:v>
                </c:pt>
                <c:pt idx="60">
                  <c:v>1865</c:v>
                </c:pt>
                <c:pt idx="61">
                  <c:v>1670</c:v>
                </c:pt>
                <c:pt idx="62">
                  <c:v>2560</c:v>
                </c:pt>
                <c:pt idx="63">
                  <c:v>1875</c:v>
                </c:pt>
                <c:pt idx="64">
                  <c:v>2285</c:v>
                </c:pt>
                <c:pt idx="65">
                  <c:v>2980</c:v>
                </c:pt>
                <c:pt idx="66">
                  <c:v>4635</c:v>
                </c:pt>
                <c:pt idx="67">
                  <c:v>3505</c:v>
                </c:pt>
                <c:pt idx="68">
                  <c:v>3950</c:v>
                </c:pt>
                <c:pt idx="69">
                  <c:v>1015</c:v>
                </c:pt>
                <c:pt idx="70">
                  <c:v>2765</c:v>
                </c:pt>
                <c:pt idx="71">
                  <c:v>2005</c:v>
                </c:pt>
                <c:pt idx="72">
                  <c:v>1400</c:v>
                </c:pt>
                <c:pt idx="73">
                  <c:v>945</c:v>
                </c:pt>
                <c:pt idx="74">
                  <c:v>1200</c:v>
                </c:pt>
                <c:pt idx="75">
                  <c:v>1240</c:v>
                </c:pt>
                <c:pt idx="76">
                  <c:v>1030</c:v>
                </c:pt>
                <c:pt idx="77">
                  <c:v>850</c:v>
                </c:pt>
                <c:pt idx="78">
                  <c:v>1120</c:v>
                </c:pt>
                <c:pt idx="79">
                  <c:v>1185</c:v>
                </c:pt>
                <c:pt idx="80">
                  <c:v>1130</c:v>
                </c:pt>
                <c:pt idx="81">
                  <c:v>1260</c:v>
                </c:pt>
                <c:pt idx="82">
                  <c:v>1415</c:v>
                </c:pt>
                <c:pt idx="83">
                  <c:v>2175</c:v>
                </c:pt>
                <c:pt idx="84">
                  <c:v>1210</c:v>
                </c:pt>
                <c:pt idx="85">
                  <c:v>1615</c:v>
                </c:pt>
                <c:pt idx="86">
                  <c:v>1875</c:v>
                </c:pt>
                <c:pt idx="87">
                  <c:v>755</c:v>
                </c:pt>
                <c:pt idx="88">
                  <c:v>1865</c:v>
                </c:pt>
                <c:pt idx="89">
                  <c:v>2290</c:v>
                </c:pt>
                <c:pt idx="90">
                  <c:v>1690</c:v>
                </c:pt>
                <c:pt idx="91">
                  <c:v>2170</c:v>
                </c:pt>
                <c:pt idx="92">
                  <c:v>2675</c:v>
                </c:pt>
                <c:pt idx="93">
                  <c:v>2205</c:v>
                </c:pt>
                <c:pt idx="94">
                  <c:v>2275</c:v>
                </c:pt>
                <c:pt idx="95">
                  <c:v>2425</c:v>
                </c:pt>
                <c:pt idx="96">
                  <c:v>2465</c:v>
                </c:pt>
                <c:pt idx="97">
                  <c:v>2580</c:v>
                </c:pt>
                <c:pt idx="98">
                  <c:v>2420</c:v>
                </c:pt>
                <c:pt idx="99">
                  <c:v>2840</c:v>
                </c:pt>
                <c:pt idx="100">
                  <c:v>1215</c:v>
                </c:pt>
                <c:pt idx="101">
                  <c:v>1250</c:v>
                </c:pt>
                <c:pt idx="102">
                  <c:v>1280</c:v>
                </c:pt>
                <c:pt idx="103">
                  <c:v>1175</c:v>
                </c:pt>
                <c:pt idx="104">
                  <c:v>1190</c:v>
                </c:pt>
                <c:pt idx="105">
                  <c:v>1215</c:v>
                </c:pt>
                <c:pt idx="106">
                  <c:v>1215</c:v>
                </c:pt>
                <c:pt idx="107">
                  <c:v>1230</c:v>
                </c:pt>
                <c:pt idx="108">
                  <c:v>1245</c:v>
                </c:pt>
                <c:pt idx="109">
                  <c:v>1265</c:v>
                </c:pt>
                <c:pt idx="110">
                  <c:v>1760</c:v>
                </c:pt>
                <c:pt idx="111">
                  <c:v>1915</c:v>
                </c:pt>
                <c:pt idx="112">
                  <c:v>1370</c:v>
                </c:pt>
                <c:pt idx="113">
                  <c:v>1335</c:v>
                </c:pt>
                <c:pt idx="114">
                  <c:v>1455</c:v>
                </c:pt>
                <c:pt idx="115">
                  <c:v>1305</c:v>
                </c:pt>
                <c:pt idx="116">
                  <c:v>1390</c:v>
                </c:pt>
                <c:pt idx="117">
                  <c:v>1215</c:v>
                </c:pt>
                <c:pt idx="118">
                  <c:v>1350</c:v>
                </c:pt>
                <c:pt idx="119">
                  <c:v>1405</c:v>
                </c:pt>
                <c:pt idx="120">
                  <c:v>1385</c:v>
                </c:pt>
                <c:pt idx="121">
                  <c:v>1740</c:v>
                </c:pt>
                <c:pt idx="122">
                  <c:v>1575</c:v>
                </c:pt>
                <c:pt idx="123">
                  <c:v>1595</c:v>
                </c:pt>
                <c:pt idx="124">
                  <c:v>1390</c:v>
                </c:pt>
                <c:pt idx="125">
                  <c:v>1445</c:v>
                </c:pt>
                <c:pt idx="126">
                  <c:v>1580</c:v>
                </c:pt>
                <c:pt idx="127">
                  <c:v>2055</c:v>
                </c:pt>
                <c:pt idx="128">
                  <c:v>1840</c:v>
                </c:pt>
                <c:pt idx="129">
                  <c:v>2085</c:v>
                </c:pt>
                <c:pt idx="130">
                  <c:v>2160</c:v>
                </c:pt>
                <c:pt idx="131">
                  <c:v>1630</c:v>
                </c:pt>
                <c:pt idx="132">
                  <c:v>1290</c:v>
                </c:pt>
                <c:pt idx="133">
                  <c:v>765</c:v>
                </c:pt>
                <c:pt idx="134">
                  <c:v>1165</c:v>
                </c:pt>
                <c:pt idx="135">
                  <c:v>1205</c:v>
                </c:pt>
                <c:pt idx="136">
                  <c:v>1730</c:v>
                </c:pt>
                <c:pt idx="137">
                  <c:v>715</c:v>
                </c:pt>
                <c:pt idx="138">
                  <c:v>1075</c:v>
                </c:pt>
                <c:pt idx="139">
                  <c:v>1120</c:v>
                </c:pt>
                <c:pt idx="140">
                  <c:v>1575</c:v>
                </c:pt>
                <c:pt idx="141">
                  <c:v>1130</c:v>
                </c:pt>
                <c:pt idx="142">
                  <c:v>1305</c:v>
                </c:pt>
                <c:pt idx="143">
                  <c:v>1625</c:v>
                </c:pt>
                <c:pt idx="144">
                  <c:v>735</c:v>
                </c:pt>
                <c:pt idx="145">
                  <c:v>905</c:v>
                </c:pt>
                <c:pt idx="146">
                  <c:v>1215</c:v>
                </c:pt>
                <c:pt idx="147">
                  <c:v>2180</c:v>
                </c:pt>
                <c:pt idx="148">
                  <c:v>1075</c:v>
                </c:pt>
                <c:pt idx="149">
                  <c:v>1115</c:v>
                </c:pt>
                <c:pt idx="150">
                  <c:v>925</c:v>
                </c:pt>
                <c:pt idx="151">
                  <c:v>1715</c:v>
                </c:pt>
                <c:pt idx="152">
                  <c:v>1985</c:v>
                </c:pt>
                <c:pt idx="153">
                  <c:v>2050</c:v>
                </c:pt>
                <c:pt idx="154">
                  <c:v>2140</c:v>
                </c:pt>
                <c:pt idx="155">
                  <c:v>1865</c:v>
                </c:pt>
                <c:pt idx="156">
                  <c:v>2175</c:v>
                </c:pt>
                <c:pt idx="157">
                  <c:v>2555</c:v>
                </c:pt>
                <c:pt idx="158">
                  <c:v>2320</c:v>
                </c:pt>
                <c:pt idx="159">
                  <c:v>2265</c:v>
                </c:pt>
                <c:pt idx="160">
                  <c:v>2740</c:v>
                </c:pt>
                <c:pt idx="161">
                  <c:v>1400</c:v>
                </c:pt>
                <c:pt idx="162">
                  <c:v>1675</c:v>
                </c:pt>
                <c:pt idx="163">
                  <c:v>1170</c:v>
                </c:pt>
                <c:pt idx="164">
                  <c:v>3480</c:v>
                </c:pt>
                <c:pt idx="165">
                  <c:v>2845</c:v>
                </c:pt>
                <c:pt idx="166">
                  <c:v>2345</c:v>
                </c:pt>
                <c:pt idx="167">
                  <c:v>3050</c:v>
                </c:pt>
                <c:pt idx="168">
                  <c:v>2580</c:v>
                </c:pt>
                <c:pt idx="169">
                  <c:v>2595</c:v>
                </c:pt>
                <c:pt idx="170">
                  <c:v>2450</c:v>
                </c:pt>
                <c:pt idx="171">
                  <c:v>2240</c:v>
                </c:pt>
                <c:pt idx="172">
                  <c:v>2640</c:v>
                </c:pt>
                <c:pt idx="173">
                  <c:v>2465</c:v>
                </c:pt>
                <c:pt idx="174">
                  <c:v>2525</c:v>
                </c:pt>
                <c:pt idx="175">
                  <c:v>2305</c:v>
                </c:pt>
                <c:pt idx="176">
                  <c:v>2250</c:v>
                </c:pt>
                <c:pt idx="177">
                  <c:v>2265</c:v>
                </c:pt>
                <c:pt idx="178">
                  <c:v>2145</c:v>
                </c:pt>
                <c:pt idx="179">
                  <c:v>2380</c:v>
                </c:pt>
                <c:pt idx="180">
                  <c:v>2160</c:v>
                </c:pt>
                <c:pt idx="181">
                  <c:v>2880</c:v>
                </c:pt>
                <c:pt idx="182">
                  <c:v>2255</c:v>
                </c:pt>
                <c:pt idx="183">
                  <c:v>2985</c:v>
                </c:pt>
                <c:pt idx="184">
                  <c:v>5630</c:v>
                </c:pt>
                <c:pt idx="185">
                  <c:v>3770</c:v>
                </c:pt>
                <c:pt idx="186">
                  <c:v>5045</c:v>
                </c:pt>
                <c:pt idx="187">
                  <c:v>3295</c:v>
                </c:pt>
                <c:pt idx="188">
                  <c:v>2415</c:v>
                </c:pt>
                <c:pt idx="189">
                  <c:v>3275</c:v>
                </c:pt>
                <c:pt idx="190">
                  <c:v>1195</c:v>
                </c:pt>
                <c:pt idx="191">
                  <c:v>1250</c:v>
                </c:pt>
                <c:pt idx="192">
                  <c:v>1285</c:v>
                </c:pt>
                <c:pt idx="193">
                  <c:v>1240</c:v>
                </c:pt>
                <c:pt idx="194">
                  <c:v>1285</c:v>
                </c:pt>
                <c:pt idx="195">
                  <c:v>1215</c:v>
                </c:pt>
                <c:pt idx="196">
                  <c:v>1430</c:v>
                </c:pt>
                <c:pt idx="197">
                  <c:v>1405</c:v>
                </c:pt>
                <c:pt idx="198">
                  <c:v>1395</c:v>
                </c:pt>
                <c:pt idx="199">
                  <c:v>1620</c:v>
                </c:pt>
                <c:pt idx="200">
                  <c:v>1330</c:v>
                </c:pt>
                <c:pt idx="201">
                  <c:v>1325</c:v>
                </c:pt>
                <c:pt idx="202">
                  <c:v>1355</c:v>
                </c:pt>
                <c:pt idx="203">
                  <c:v>1465</c:v>
                </c:pt>
                <c:pt idx="204">
                  <c:v>2175</c:v>
                </c:pt>
                <c:pt idx="205">
                  <c:v>1635</c:v>
                </c:pt>
                <c:pt idx="206">
                  <c:v>1820</c:v>
                </c:pt>
                <c:pt idx="207">
                  <c:v>2010</c:v>
                </c:pt>
                <c:pt idx="208">
                  <c:v>2230</c:v>
                </c:pt>
                <c:pt idx="209">
                  <c:v>2605</c:v>
                </c:pt>
                <c:pt idx="210">
                  <c:v>1055</c:v>
                </c:pt>
                <c:pt idx="211">
                  <c:v>1200</c:v>
                </c:pt>
                <c:pt idx="212">
                  <c:v>1485</c:v>
                </c:pt>
                <c:pt idx="213">
                  <c:v>1945</c:v>
                </c:pt>
                <c:pt idx="214">
                  <c:v>1810</c:v>
                </c:pt>
                <c:pt idx="215">
                  <c:v>2490</c:v>
                </c:pt>
                <c:pt idx="216">
                  <c:v>4570</c:v>
                </c:pt>
                <c:pt idx="217">
                  <c:v>2200</c:v>
                </c:pt>
                <c:pt idx="218">
                  <c:v>1540</c:v>
                </c:pt>
                <c:pt idx="219">
                  <c:v>1355</c:v>
                </c:pt>
                <c:pt idx="220">
                  <c:v>1310</c:v>
                </c:pt>
                <c:pt idx="221">
                  <c:v>1865</c:v>
                </c:pt>
                <c:pt idx="222">
                  <c:v>1400</c:v>
                </c:pt>
                <c:pt idx="223">
                  <c:v>2515</c:v>
                </c:pt>
                <c:pt idx="224">
                  <c:v>2400</c:v>
                </c:pt>
                <c:pt idx="225">
                  <c:v>1485</c:v>
                </c:pt>
                <c:pt idx="226">
                  <c:v>2185</c:v>
                </c:pt>
                <c:pt idx="227">
                  <c:v>2200</c:v>
                </c:pt>
                <c:pt idx="228">
                  <c:v>1065</c:v>
                </c:pt>
                <c:pt idx="229">
                  <c:v>1090</c:v>
                </c:pt>
                <c:pt idx="230">
                  <c:v>1125</c:v>
                </c:pt>
                <c:pt idx="231">
                  <c:v>1150</c:v>
                </c:pt>
                <c:pt idx="232">
                  <c:v>1170</c:v>
                </c:pt>
                <c:pt idx="233">
                  <c:v>1025</c:v>
                </c:pt>
                <c:pt idx="234">
                  <c:v>1280</c:v>
                </c:pt>
                <c:pt idx="235">
                  <c:v>2355</c:v>
                </c:pt>
                <c:pt idx="236">
                  <c:v>1415</c:v>
                </c:pt>
                <c:pt idx="237">
                  <c:v>1150</c:v>
                </c:pt>
                <c:pt idx="238">
                  <c:v>1280</c:v>
                </c:pt>
                <c:pt idx="239">
                  <c:v>1285</c:v>
                </c:pt>
                <c:pt idx="240">
                  <c:v>955</c:v>
                </c:pt>
                <c:pt idx="241">
                  <c:v>845</c:v>
                </c:pt>
                <c:pt idx="242">
                  <c:v>1330</c:v>
                </c:pt>
                <c:pt idx="243">
                  <c:v>1355</c:v>
                </c:pt>
                <c:pt idx="244">
                  <c:v>1625</c:v>
                </c:pt>
                <c:pt idx="245">
                  <c:v>1780</c:v>
                </c:pt>
                <c:pt idx="246">
                  <c:v>1660</c:v>
                </c:pt>
                <c:pt idx="247">
                  <c:v>1415</c:v>
                </c:pt>
                <c:pt idx="248">
                  <c:v>1540</c:v>
                </c:pt>
                <c:pt idx="249">
                  <c:v>1890</c:v>
                </c:pt>
                <c:pt idx="250">
                  <c:v>3045</c:v>
                </c:pt>
                <c:pt idx="251">
                  <c:v>1975</c:v>
                </c:pt>
                <c:pt idx="252">
                  <c:v>1730</c:v>
                </c:pt>
                <c:pt idx="253">
                  <c:v>1580</c:v>
                </c:pt>
                <c:pt idx="254">
                  <c:v>1345</c:v>
                </c:pt>
                <c:pt idx="255">
                  <c:v>1655</c:v>
                </c:pt>
                <c:pt idx="256">
                  <c:v>2120</c:v>
                </c:pt>
                <c:pt idx="257">
                  <c:v>1635</c:v>
                </c:pt>
                <c:pt idx="258">
                  <c:v>2700</c:v>
                </c:pt>
                <c:pt idx="259">
                  <c:v>4445</c:v>
                </c:pt>
                <c:pt idx="260">
                  <c:v>1675</c:v>
                </c:pt>
                <c:pt idx="261">
                  <c:v>3790</c:v>
                </c:pt>
                <c:pt idx="262">
                  <c:v>1695</c:v>
                </c:pt>
                <c:pt idx="263">
                  <c:v>1895</c:v>
                </c:pt>
                <c:pt idx="264">
                  <c:v>2520</c:v>
                </c:pt>
                <c:pt idx="265">
                  <c:v>1810</c:v>
                </c:pt>
                <c:pt idx="266">
                  <c:v>2185</c:v>
                </c:pt>
                <c:pt idx="267">
                  <c:v>1890</c:v>
                </c:pt>
                <c:pt idx="268">
                  <c:v>2305</c:v>
                </c:pt>
                <c:pt idx="269">
                  <c:v>1720</c:v>
                </c:pt>
                <c:pt idx="270">
                  <c:v>1590</c:v>
                </c:pt>
                <c:pt idx="271">
                  <c:v>1880</c:v>
                </c:pt>
                <c:pt idx="272">
                  <c:v>2065</c:v>
                </c:pt>
                <c:pt idx="273">
                  <c:v>2510</c:v>
                </c:pt>
                <c:pt idx="274">
                  <c:v>1810</c:v>
                </c:pt>
                <c:pt idx="275">
                  <c:v>1585</c:v>
                </c:pt>
                <c:pt idx="276">
                  <c:v>5820</c:v>
                </c:pt>
                <c:pt idx="277">
                  <c:v>2065</c:v>
                </c:pt>
                <c:pt idx="278">
                  <c:v>1825</c:v>
                </c:pt>
                <c:pt idx="279">
                  <c:v>4515</c:v>
                </c:pt>
                <c:pt idx="280">
                  <c:v>1020</c:v>
                </c:pt>
                <c:pt idx="281">
                  <c:v>950</c:v>
                </c:pt>
                <c:pt idx="282">
                  <c:v>920</c:v>
                </c:pt>
                <c:pt idx="283">
                  <c:v>1315</c:v>
                </c:pt>
                <c:pt idx="284">
                  <c:v>1450</c:v>
                </c:pt>
                <c:pt idx="285">
                  <c:v>1575</c:v>
                </c:pt>
                <c:pt idx="286">
                  <c:v>1340</c:v>
                </c:pt>
                <c:pt idx="287">
                  <c:v>970</c:v>
                </c:pt>
                <c:pt idx="288">
                  <c:v>1030</c:v>
                </c:pt>
                <c:pt idx="289">
                  <c:v>1070</c:v>
                </c:pt>
                <c:pt idx="290">
                  <c:v>1475</c:v>
                </c:pt>
                <c:pt idx="291">
                  <c:v>1360</c:v>
                </c:pt>
                <c:pt idx="292">
                  <c:v>1190</c:v>
                </c:pt>
                <c:pt idx="293">
                  <c:v>1245</c:v>
                </c:pt>
                <c:pt idx="294">
                  <c:v>1215</c:v>
                </c:pt>
                <c:pt idx="295">
                  <c:v>1065</c:v>
                </c:pt>
                <c:pt idx="296">
                  <c:v>1055</c:v>
                </c:pt>
                <c:pt idx="297">
                  <c:v>1020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422-4B25-AC34-DAA1E64C6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143968"/>
        <c:axId val="411144360"/>
      </c:scatterChart>
      <c:valAx>
        <c:axId val="411143968"/>
        <c:scaling>
          <c:orientation val="minMax"/>
          <c:max val="7"/>
          <c:min val="0.5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24 hour maximum</a:t>
                </a:r>
              </a:p>
            </c:rich>
          </c:tx>
          <c:layout>
            <c:manualLayout>
              <c:xMode val="edge"/>
              <c:yMode val="edge"/>
              <c:x val="0.46153846153846917"/>
              <c:y val="0.9443535188216035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1144360"/>
        <c:crosses val="autoZero"/>
        <c:crossBetween val="midCat"/>
        <c:majorUnit val="0.5"/>
      </c:valAx>
      <c:valAx>
        <c:axId val="411144360"/>
        <c:scaling>
          <c:orientation val="minMax"/>
          <c:max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Elevation (ft)</a:t>
                </a:r>
              </a:p>
            </c:rich>
          </c:tx>
          <c:layout>
            <c:manualLayout>
              <c:xMode val="edge"/>
              <c:yMode val="edge"/>
              <c:x val="1.2263099219621001E-2"/>
              <c:y val="0.440261865793780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114396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Chart6">
    <tabColor indexed="41"/>
  </sheetPr>
  <sheetViews>
    <sheetView zoomScale="124" workbookViewId="0" zoomToFit="1"/>
  </sheetViews>
  <pageMargins left="0.75" right="0.75" top="1" bottom="1" header="0.5" footer="0.5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 codeName="Chart7">
    <tabColor theme="5" tint="0.39997558519241921"/>
  </sheetPr>
  <sheetViews>
    <sheetView zoomScale="112" workbookViewId="0"/>
  </sheetViews>
  <pageMargins left="0.75" right="0.75" top="1" bottom="1" header="0.5" footer="0.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 codeName="Chart8">
    <tabColor theme="5" tint="0.39997558519241921"/>
  </sheetPr>
  <sheetViews>
    <sheetView zoomScale="112" workbookViewId="0"/>
  </sheetViews>
  <pageMargins left="0.75" right="0.75" top="1" bottom="1" header="0.5" footer="0.5"/>
  <headerFooter alignWithMargins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A00-000000000000}">
  <sheetPr codeName="Chart9">
    <tabColor theme="5" tint="0.39997558519241921"/>
  </sheetPr>
  <sheetViews>
    <sheetView zoomScale="112" workbookViewId="0"/>
  </sheetViews>
  <pageMargins left="0.75" right="0.75" top="1" bottom="1" header="0.5" footer="0.5"/>
  <headerFooter alignWithMargins="0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 codeName="Chart10">
    <tabColor theme="5" tint="0.39997558519241921"/>
  </sheetPr>
  <sheetViews>
    <sheetView zoomScale="112" workbookViewId="0"/>
  </sheetViews>
  <pageMargins left="0.75" right="0.75" top="1" bottom="1" header="0.5" footer="0.5"/>
  <headerFooter alignWithMargins="0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C00-000000000000}">
  <sheetPr codeName="Chart11">
    <tabColor theme="5" tint="0.39997558519241921"/>
  </sheetPr>
  <sheetViews>
    <sheetView zoomScale="112" workbookViewId="0"/>
  </sheetViews>
  <pageMargins left="0.75" right="0.75" top="1" bottom="1" header="0.5" footer="0.5"/>
  <headerFooter alignWithMargins="0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 codeName="Chart12">
    <tabColor theme="5" tint="0.39997558519241921"/>
  </sheetPr>
  <sheetViews>
    <sheetView zoomScale="112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609598</xdr:colOff>
      <xdr:row>1</xdr:row>
      <xdr:rowOff>152400</xdr:rowOff>
    </xdr:from>
    <xdr:to>
      <xdr:col>21</xdr:col>
      <xdr:colOff>609599</xdr:colOff>
      <xdr:row>34</xdr:row>
      <xdr:rowOff>9524</xdr:rowOff>
    </xdr:to>
    <xdr:graphicFrame macro="">
      <xdr:nvGraphicFramePr>
        <xdr:cNvPr id="21506" name="Chart 2">
          <a:extLst>
            <a:ext uri="{FF2B5EF4-FFF2-40B4-BE49-F238E27FC236}">
              <a16:creationId xmlns:a16="http://schemas.microsoft.com/office/drawing/2014/main" id="{00000000-0008-0000-0500-0000025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962025</xdr:colOff>
      <xdr:row>25</xdr:row>
      <xdr:rowOff>142875</xdr:rowOff>
    </xdr:from>
    <xdr:to>
      <xdr:col>6</xdr:col>
      <xdr:colOff>466725</xdr:colOff>
      <xdr:row>25</xdr:row>
      <xdr:rowOff>142875</xdr:rowOff>
    </xdr:to>
    <xdr:sp macro="" textlink="">
      <xdr:nvSpPr>
        <xdr:cNvPr id="21507" name="Line 3">
          <a:extLst>
            <a:ext uri="{FF2B5EF4-FFF2-40B4-BE49-F238E27FC236}">
              <a16:creationId xmlns:a16="http://schemas.microsoft.com/office/drawing/2014/main" id="{00000000-0008-0000-0500-000003540000}"/>
            </a:ext>
          </a:extLst>
        </xdr:cNvPr>
        <xdr:cNvSpPr>
          <a:spLocks noChangeShapeType="1"/>
        </xdr:cNvSpPr>
      </xdr:nvSpPr>
      <xdr:spPr bwMode="auto">
        <a:xfrm>
          <a:off x="1571625" y="4838700"/>
          <a:ext cx="6657975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419100</xdr:colOff>
      <xdr:row>16</xdr:row>
      <xdr:rowOff>19050</xdr:rowOff>
    </xdr:from>
    <xdr:to>
      <xdr:col>13</xdr:col>
      <xdr:colOff>466725</xdr:colOff>
      <xdr:row>17</xdr:row>
      <xdr:rowOff>104775</xdr:rowOff>
    </xdr:to>
    <xdr:sp macro="" textlink="">
      <xdr:nvSpPr>
        <xdr:cNvPr id="21508" name="Text Box 4">
          <a:extLst>
            <a:ext uri="{FF2B5EF4-FFF2-40B4-BE49-F238E27FC236}">
              <a16:creationId xmlns:a16="http://schemas.microsoft.com/office/drawing/2014/main" id="{00000000-0008-0000-0500-000004540000}"/>
            </a:ext>
          </a:extLst>
        </xdr:cNvPr>
        <xdr:cNvSpPr txBox="1">
          <a:spLocks noChangeArrowheads="1"/>
        </xdr:cNvSpPr>
      </xdr:nvSpPr>
      <xdr:spPr bwMode="auto">
        <a:xfrm>
          <a:off x="9410700" y="2609850"/>
          <a:ext cx="657225" cy="2476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100" b="0" i="1" strike="noStrike">
              <a:solidFill>
                <a:srgbClr val="000000"/>
              </a:solidFill>
              <a:latin typeface="Microsoft Sans Serif"/>
              <a:cs typeface="Microsoft Sans Serif"/>
            </a:rPr>
            <a:t>NORMAL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57545" cy="628479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57545" cy="628479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0.08858</cdr:x>
      <cdr:y>0.47708</cdr:y>
    </cdr:from>
    <cdr:to>
      <cdr:x>0.98283</cdr:x>
      <cdr:y>0.47708</cdr:y>
    </cdr:to>
    <cdr:sp macro="" textlink="">
      <cdr:nvSpPr>
        <cdr:cNvPr id="2252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923926" y="2472038"/>
          <a:ext cx="932688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>
          <a:solidFill>
            <a:srgbClr val="000080"/>
          </a:solidFill>
          <a:round/>
          <a:headEnd/>
          <a:tailEnd/>
        </a:ln>
        <a:effectLst xmlns:a="http://schemas.openxmlformats.org/drawingml/2006/main"/>
      </cdr:spPr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0181" cy="583790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0.073</cdr:x>
      <cdr:y>0.066</cdr:y>
    </cdr:from>
    <cdr:to>
      <cdr:x>0.92</cdr:x>
      <cdr:y>0.101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3707" y="384105"/>
          <a:ext cx="7236704" cy="2036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sz="1000" b="0" i="1" strike="noStrike">
              <a:solidFill>
                <a:srgbClr val="000000"/>
              </a:solidFill>
              <a:latin typeface="Arial"/>
              <a:cs typeface="Arial"/>
            </a:rPr>
            <a:t>Flood Control District of Maricopa County ALERT Rain Gages</a:t>
          </a:r>
        </a:p>
      </cdr:txBody>
    </cdr:sp>
  </cdr:relSizeAnchor>
  <cdr:relSizeAnchor xmlns:cdr="http://schemas.openxmlformats.org/drawingml/2006/chartDrawing">
    <cdr:from>
      <cdr:x>0.29206</cdr:x>
      <cdr:y>0.15845</cdr:y>
    </cdr:from>
    <cdr:to>
      <cdr:x>0.46241</cdr:x>
      <cdr:y>0.24595</cdr:y>
    </cdr:to>
    <cdr:sp macro="" textlink="">
      <cdr:nvSpPr>
        <cdr:cNvPr id="1229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05913" y="924858"/>
          <a:ext cx="1461623" cy="51073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5875">
          <a:solidFill>
            <a:srgbClr val="003366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Rainfall Period: June 15th through September 30th of each year</a:t>
          </a:r>
        </a:p>
      </cdr:txBody>
    </cdr:sp>
  </cdr:relSizeAnchor>
  <cdr:relSizeAnchor xmlns:cdr="http://schemas.openxmlformats.org/drawingml/2006/chartDrawing">
    <cdr:from>
      <cdr:x>0.00595</cdr:x>
      <cdr:y>0.00873</cdr:y>
    </cdr:from>
    <cdr:to>
      <cdr:x>0.0332</cdr:x>
      <cdr:y>0.04148</cdr:y>
    </cdr:to>
    <cdr:sp macro="" textlink="">
      <cdr:nvSpPr>
        <cdr:cNvPr id="46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232802" cy="1905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1">
            <a:defRPr sz="1000"/>
          </a:pPr>
          <a:r>
            <a:rPr lang="en-US" sz="700" b="0" i="0" strike="noStrike">
              <a:solidFill>
                <a:srgbClr val="FFFFFF"/>
              </a:solidFill>
              <a:latin typeface="Arial"/>
              <a:cs typeface="Arial"/>
            </a:rPr>
            <a:t>240</a:t>
          </a:r>
        </a:p>
      </cdr:txBody>
    </cdr:sp>
  </cdr:relSizeAnchor>
  <cdr:relSizeAnchor xmlns:cdr="http://schemas.openxmlformats.org/drawingml/2006/chartDrawing">
    <cdr:from>
      <cdr:x>0.01031</cdr:x>
      <cdr:y>0.55226</cdr:y>
    </cdr:from>
    <cdr:to>
      <cdr:x>0.92273</cdr:x>
      <cdr:y>0.55226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5AAAE205-9FA5-40BF-A91D-827A945B3B9F}"/>
            </a:ext>
          </a:extLst>
        </cdr:cNvPr>
        <cdr:cNvCxnSpPr/>
      </cdr:nvCxnSpPr>
      <cdr:spPr bwMode="auto">
        <a:xfrm xmlns:a="http://schemas.openxmlformats.org/drawingml/2006/main">
          <a:off x="88462" y="3224050"/>
          <a:ext cx="782872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5875" cap="flat" cmpd="sng" algn="ctr">
          <a:solidFill>
            <a:srgbClr val="C00000"/>
          </a:solidFill>
          <a:prstDash val="sysDash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0.41421</cdr:x>
      <cdr:y>0.50716</cdr:y>
    </cdr:from>
    <cdr:to>
      <cdr:x>0.53729</cdr:x>
      <cdr:y>0.54467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553966" y="2960744"/>
          <a:ext cx="1056049" cy="2189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/>
            <a:t>Mean = 3.03"</a:t>
          </a:r>
        </a:p>
      </cdr:txBody>
    </cdr:sp>
  </cdr:relSizeAnchor>
  <cdr:relSizeAnchor xmlns:cdr="http://schemas.openxmlformats.org/drawingml/2006/chartDrawing">
    <cdr:from>
      <cdr:x>0.00593</cdr:x>
      <cdr:y>0.00873</cdr:y>
    </cdr:from>
    <cdr:to>
      <cdr:x>0.03318</cdr:x>
      <cdr:y>0.04148</cdr:y>
    </cdr:to>
    <cdr:sp macro="" textlink="">
      <cdr:nvSpPr>
        <cdr:cNvPr id="51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233601" cy="1905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1">
            <a:defRPr sz="1000"/>
          </a:pPr>
          <a:r>
            <a:rPr lang="en-US" sz="700" b="0" i="0" strike="noStrike">
              <a:solidFill>
                <a:srgbClr val="FFFFFF"/>
              </a:solidFill>
              <a:latin typeface="Arial"/>
              <a:cs typeface="Arial"/>
            </a:rPr>
            <a:t>266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638174</xdr:colOff>
      <xdr:row>2</xdr:row>
      <xdr:rowOff>4762</xdr:rowOff>
    </xdr:from>
    <xdr:to>
      <xdr:col>22</xdr:col>
      <xdr:colOff>609599</xdr:colOff>
      <xdr:row>35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C8FECCD-BB84-24C1-8DEE-AD13C4E401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57545" cy="628479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3214" cy="62706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3214" cy="62706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57545" cy="628479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99"/>
  </sheetPr>
  <dimension ref="A1:T379"/>
  <sheetViews>
    <sheetView tabSelected="1" defaultGridColor="0" colorId="56" zoomScaleNormal="100" workbookViewId="0">
      <pane ySplit="8" topLeftCell="A9" activePane="bottomLeft" state="frozen"/>
      <selection pane="bottomLeft" activeCell="A6" sqref="A6"/>
    </sheetView>
  </sheetViews>
  <sheetFormatPr defaultRowHeight="12.75"/>
  <cols>
    <col min="1" max="1" width="10.42578125" customWidth="1"/>
    <col min="2" max="2" width="24" customWidth="1"/>
    <col min="3" max="3" width="9.5703125" customWidth="1"/>
    <col min="4" max="4" width="9" customWidth="1"/>
    <col min="5" max="5" width="13.28515625" customWidth="1"/>
    <col min="6" max="8" width="11.140625" customWidth="1"/>
    <col min="9" max="9" width="12.5703125" customWidth="1"/>
    <col min="10" max="10" width="13.140625" customWidth="1"/>
    <col min="11" max="11" width="12.5703125" customWidth="1"/>
    <col min="12" max="12" width="13.140625" customWidth="1"/>
    <col min="13" max="13" width="12.5703125" customWidth="1"/>
    <col min="14" max="14" width="13.140625" customWidth="1"/>
    <col min="15" max="15" width="12.5703125" customWidth="1"/>
    <col min="16" max="16" width="13.140625" customWidth="1"/>
    <col min="17" max="17" width="12.5703125" customWidth="1"/>
    <col min="18" max="18" width="13.140625" customWidth="1"/>
    <col min="19" max="19" width="12.5703125" customWidth="1"/>
    <col min="20" max="20" width="13.140625" customWidth="1"/>
  </cols>
  <sheetData>
    <row r="1" spans="1:20" ht="23.45" customHeight="1">
      <c r="A1" s="4" t="s">
        <v>566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7"/>
    </row>
    <row r="2" spans="1:20" ht="11.2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7"/>
    </row>
    <row r="3" spans="1:20" ht="11.25" customHeight="1">
      <c r="A3" t="s">
        <v>601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7"/>
    </row>
    <row r="4" spans="1:20" ht="18" customHeight="1">
      <c r="A4" s="8" t="s">
        <v>592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7"/>
    </row>
    <row r="5" spans="1:20" ht="12" customHeight="1">
      <c r="A5" s="88"/>
      <c r="B5" s="3"/>
      <c r="C5" s="3"/>
      <c r="D5" s="3"/>
      <c r="E5" s="3"/>
      <c r="F5" s="3"/>
      <c r="G5" s="3"/>
      <c r="H5" s="3"/>
      <c r="I5" s="86" t="s">
        <v>426</v>
      </c>
      <c r="J5" s="3"/>
      <c r="K5" s="3"/>
      <c r="L5" s="3"/>
      <c r="M5" s="1"/>
    </row>
    <row r="6" spans="1:20" ht="12" customHeight="1">
      <c r="A6" s="109"/>
      <c r="B6" s="109"/>
      <c r="C6" s="109"/>
      <c r="D6" s="109"/>
      <c r="E6" s="109" t="s">
        <v>0</v>
      </c>
      <c r="F6" s="109"/>
      <c r="G6" s="109"/>
      <c r="H6" s="110"/>
      <c r="I6" s="111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</row>
    <row r="7" spans="1:20" ht="12" customHeight="1">
      <c r="A7" s="109"/>
      <c r="B7" s="109"/>
      <c r="C7" s="109" t="s">
        <v>192</v>
      </c>
      <c r="D7" s="109" t="s">
        <v>1</v>
      </c>
      <c r="E7" s="109" t="s">
        <v>380</v>
      </c>
      <c r="F7" s="109" t="s">
        <v>2</v>
      </c>
      <c r="G7" s="109" t="s">
        <v>2</v>
      </c>
      <c r="H7" s="110" t="s">
        <v>2</v>
      </c>
      <c r="I7" s="113" t="s">
        <v>3</v>
      </c>
      <c r="J7" s="109" t="s">
        <v>3</v>
      </c>
      <c r="K7" s="109" t="s">
        <v>4</v>
      </c>
      <c r="L7" s="109" t="s">
        <v>4</v>
      </c>
      <c r="M7" s="109" t="s">
        <v>5</v>
      </c>
      <c r="N7" s="109" t="s">
        <v>5</v>
      </c>
      <c r="O7" s="109" t="s">
        <v>198</v>
      </c>
      <c r="P7" s="109" t="s">
        <v>198</v>
      </c>
      <c r="Q7" s="109" t="s">
        <v>199</v>
      </c>
      <c r="R7" s="109" t="s">
        <v>199</v>
      </c>
      <c r="S7" s="109" t="s">
        <v>377</v>
      </c>
      <c r="T7" s="109" t="s">
        <v>377</v>
      </c>
    </row>
    <row r="8" spans="1:20" ht="12" customHeight="1">
      <c r="A8" s="191" t="s">
        <v>379</v>
      </c>
      <c r="B8" s="191" t="s">
        <v>187</v>
      </c>
      <c r="C8" s="191" t="s">
        <v>193</v>
      </c>
      <c r="D8" s="191" t="s">
        <v>191</v>
      </c>
      <c r="E8" s="114">
        <v>45200</v>
      </c>
      <c r="F8" s="109" t="s">
        <v>6</v>
      </c>
      <c r="G8" s="109" t="s">
        <v>7</v>
      </c>
      <c r="H8" s="110" t="s">
        <v>8</v>
      </c>
      <c r="I8" s="113" t="s">
        <v>9</v>
      </c>
      <c r="J8" s="109" t="s">
        <v>10</v>
      </c>
      <c r="K8" s="109" t="s">
        <v>9</v>
      </c>
      <c r="L8" s="109" t="s">
        <v>10</v>
      </c>
      <c r="M8" s="109" t="s">
        <v>9</v>
      </c>
      <c r="N8" s="109" t="s">
        <v>10</v>
      </c>
      <c r="O8" s="109" t="s">
        <v>9</v>
      </c>
      <c r="P8" s="109" t="s">
        <v>10</v>
      </c>
      <c r="Q8" s="109" t="s">
        <v>9</v>
      </c>
      <c r="R8" s="109" t="s">
        <v>10</v>
      </c>
      <c r="S8" s="109" t="s">
        <v>9</v>
      </c>
      <c r="T8" s="109" t="s">
        <v>10</v>
      </c>
    </row>
    <row r="9" spans="1:20" ht="11.45" customHeight="1">
      <c r="A9" s="192">
        <v>1000</v>
      </c>
      <c r="B9" s="193" t="s">
        <v>81</v>
      </c>
      <c r="C9" s="194">
        <v>7975</v>
      </c>
      <c r="D9" s="203">
        <v>30179</v>
      </c>
      <c r="E9" s="186">
        <f t="shared" ref="E9:E73" si="0">($E$8-D9)/365.25</f>
        <v>41.125256673511295</v>
      </c>
      <c r="F9" s="157">
        <v>216</v>
      </c>
      <c r="G9" s="157">
        <v>47</v>
      </c>
      <c r="H9" s="158">
        <v>19</v>
      </c>
      <c r="I9" s="171">
        <v>1.3</v>
      </c>
      <c r="J9" s="235">
        <v>42945</v>
      </c>
      <c r="K9" s="172">
        <v>2.2400000000000002</v>
      </c>
      <c r="L9" s="235">
        <v>42190</v>
      </c>
      <c r="M9" s="172">
        <v>3.15</v>
      </c>
      <c r="N9" s="235">
        <v>42190</v>
      </c>
      <c r="O9" s="172">
        <v>3.31</v>
      </c>
      <c r="P9" s="235">
        <v>38249</v>
      </c>
      <c r="Q9" s="172">
        <v>6.5</v>
      </c>
      <c r="R9" s="235">
        <v>45006</v>
      </c>
      <c r="S9" s="172">
        <v>8.39</v>
      </c>
      <c r="T9" s="235">
        <v>33977</v>
      </c>
    </row>
    <row r="10" spans="1:20" ht="11.45" customHeight="1">
      <c r="A10" s="192">
        <v>1200</v>
      </c>
      <c r="B10" s="193" t="s">
        <v>55</v>
      </c>
      <c r="C10" s="194">
        <v>5205</v>
      </c>
      <c r="D10" s="203">
        <v>29781</v>
      </c>
      <c r="E10" s="186">
        <f t="shared" si="0"/>
        <v>42.214921286789867</v>
      </c>
      <c r="F10" s="157">
        <v>88</v>
      </c>
      <c r="G10" s="157">
        <v>11</v>
      </c>
      <c r="H10" s="158">
        <v>0</v>
      </c>
      <c r="I10" s="171">
        <v>1.1000000000000001</v>
      </c>
      <c r="J10" s="235">
        <v>34054</v>
      </c>
      <c r="K10" s="172">
        <v>2.09</v>
      </c>
      <c r="L10" s="235">
        <v>38598</v>
      </c>
      <c r="M10" s="172">
        <v>2.3199999999999998</v>
      </c>
      <c r="N10" s="235">
        <v>38598</v>
      </c>
      <c r="O10" s="172">
        <v>2.36</v>
      </c>
      <c r="P10" s="235">
        <v>38598</v>
      </c>
      <c r="Q10" s="172">
        <v>2.99</v>
      </c>
      <c r="R10" s="235">
        <v>30589</v>
      </c>
      <c r="S10" s="172">
        <v>4.17</v>
      </c>
      <c r="T10" s="235">
        <v>40199</v>
      </c>
    </row>
    <row r="11" spans="1:20" ht="11.45" customHeight="1">
      <c r="A11" s="192">
        <v>1500</v>
      </c>
      <c r="B11" s="195" t="s">
        <v>67</v>
      </c>
      <c r="C11" s="194">
        <v>5680</v>
      </c>
      <c r="D11" s="203">
        <v>34375</v>
      </c>
      <c r="E11" s="186">
        <f t="shared" si="0"/>
        <v>29.637234770704996</v>
      </c>
      <c r="F11" s="157">
        <v>89</v>
      </c>
      <c r="G11" s="157">
        <v>27</v>
      </c>
      <c r="H11" s="158">
        <v>8</v>
      </c>
      <c r="I11" s="171">
        <v>1.02</v>
      </c>
      <c r="J11" s="235">
        <v>42931</v>
      </c>
      <c r="K11" s="172">
        <v>1.65</v>
      </c>
      <c r="L11" s="235">
        <v>35698</v>
      </c>
      <c r="M11" s="172">
        <v>3.94</v>
      </c>
      <c r="N11" s="235">
        <v>35698</v>
      </c>
      <c r="O11" s="172">
        <v>6.61</v>
      </c>
      <c r="P11" s="235">
        <v>35698</v>
      </c>
      <c r="Q11" s="172">
        <v>11.97</v>
      </c>
      <c r="R11" s="235">
        <v>35698</v>
      </c>
      <c r="S11" s="172">
        <v>12.01</v>
      </c>
      <c r="T11" s="235">
        <v>35699</v>
      </c>
    </row>
    <row r="12" spans="1:20" ht="11.45" customHeight="1">
      <c r="A12" s="192">
        <v>1600</v>
      </c>
      <c r="B12" s="193" t="s">
        <v>177</v>
      </c>
      <c r="C12" s="194">
        <v>5110</v>
      </c>
      <c r="D12" s="203">
        <v>29780</v>
      </c>
      <c r="E12" s="186">
        <f t="shared" si="0"/>
        <v>42.217659137577002</v>
      </c>
      <c r="F12" s="157">
        <v>163</v>
      </c>
      <c r="G12" s="157">
        <v>45</v>
      </c>
      <c r="H12" s="158">
        <v>11</v>
      </c>
      <c r="I12" s="171">
        <v>1.1399999999999999</v>
      </c>
      <c r="J12" s="235">
        <v>36426</v>
      </c>
      <c r="K12" s="172">
        <v>2.0499999999999998</v>
      </c>
      <c r="L12" s="235">
        <v>42584</v>
      </c>
      <c r="M12" s="172">
        <v>2.83</v>
      </c>
      <c r="N12" s="235">
        <v>35699</v>
      </c>
      <c r="O12" s="172">
        <v>4.0199999999999996</v>
      </c>
      <c r="P12" s="235">
        <v>35699</v>
      </c>
      <c r="Q12" s="172">
        <v>6.65</v>
      </c>
      <c r="R12" s="235">
        <v>35699</v>
      </c>
      <c r="S12" s="172">
        <v>6.65</v>
      </c>
      <c r="T12" s="235">
        <v>35699</v>
      </c>
    </row>
    <row r="13" spans="1:20" ht="11.45" customHeight="1">
      <c r="A13" s="192">
        <v>1700</v>
      </c>
      <c r="B13" s="196" t="s">
        <v>304</v>
      </c>
      <c r="C13" s="194">
        <v>7625</v>
      </c>
      <c r="D13" s="203">
        <v>33725</v>
      </c>
      <c r="E13" s="186">
        <f t="shared" si="0"/>
        <v>31.416837782340863</v>
      </c>
      <c r="F13" s="157">
        <v>160</v>
      </c>
      <c r="G13" s="157">
        <v>65</v>
      </c>
      <c r="H13" s="158">
        <v>25</v>
      </c>
      <c r="I13" s="171">
        <v>1.61</v>
      </c>
      <c r="J13" s="235">
        <v>44796</v>
      </c>
      <c r="K13" s="172">
        <v>3.11</v>
      </c>
      <c r="L13" s="235">
        <v>38938</v>
      </c>
      <c r="M13" s="172">
        <v>3.46</v>
      </c>
      <c r="N13" s="235">
        <v>38938</v>
      </c>
      <c r="O13" s="172">
        <v>5.47</v>
      </c>
      <c r="P13" s="235">
        <v>40199</v>
      </c>
      <c r="Q13" s="172">
        <v>8.43</v>
      </c>
      <c r="R13" s="235">
        <v>40199</v>
      </c>
      <c r="S13" s="172">
        <v>8.6999999999999993</v>
      </c>
      <c r="T13" s="235">
        <v>40199</v>
      </c>
    </row>
    <row r="14" spans="1:20" s="88" customFormat="1" ht="11.45" customHeight="1">
      <c r="A14" s="192">
        <v>1800</v>
      </c>
      <c r="B14" s="193" t="s">
        <v>206</v>
      </c>
      <c r="C14" s="194">
        <v>4000</v>
      </c>
      <c r="D14" s="203">
        <v>29677</v>
      </c>
      <c r="E14" s="186">
        <f t="shared" si="0"/>
        <v>42.499657768651609</v>
      </c>
      <c r="F14" s="159">
        <v>72</v>
      </c>
      <c r="G14" s="159">
        <v>15</v>
      </c>
      <c r="H14" s="160">
        <v>5</v>
      </c>
      <c r="I14" s="173">
        <v>1.46</v>
      </c>
      <c r="J14" s="236">
        <v>39685</v>
      </c>
      <c r="K14" s="174">
        <v>2.13</v>
      </c>
      <c r="L14" s="235">
        <v>39685</v>
      </c>
      <c r="M14" s="174">
        <v>2.36</v>
      </c>
      <c r="N14" s="235">
        <v>32376</v>
      </c>
      <c r="O14" s="174">
        <v>2.87</v>
      </c>
      <c r="P14" s="235">
        <v>41890</v>
      </c>
      <c r="Q14" s="174">
        <v>3.82</v>
      </c>
      <c r="R14" s="235">
        <v>33977</v>
      </c>
      <c r="S14" s="174">
        <v>5.47</v>
      </c>
      <c r="T14" s="235">
        <v>33977</v>
      </c>
    </row>
    <row r="15" spans="1:20" ht="11.45" customHeight="1">
      <c r="A15" s="192">
        <v>1900</v>
      </c>
      <c r="B15" s="193" t="s">
        <v>116</v>
      </c>
      <c r="C15" s="194">
        <v>3485</v>
      </c>
      <c r="D15" s="203">
        <v>32716</v>
      </c>
      <c r="E15" s="186">
        <f t="shared" si="0"/>
        <v>34.179329226557151</v>
      </c>
      <c r="F15" s="157">
        <v>48</v>
      </c>
      <c r="G15" s="157">
        <v>9</v>
      </c>
      <c r="H15" s="158">
        <v>1</v>
      </c>
      <c r="I15" s="171">
        <v>1.34</v>
      </c>
      <c r="J15" s="235">
        <v>33838</v>
      </c>
      <c r="K15" s="172">
        <v>2.0099999999999998</v>
      </c>
      <c r="L15" s="235">
        <v>33838</v>
      </c>
      <c r="M15" s="172">
        <v>2.2000000000000002</v>
      </c>
      <c r="N15" s="235">
        <v>33838</v>
      </c>
      <c r="O15" s="172">
        <v>2.8</v>
      </c>
      <c r="P15" s="235">
        <v>33838</v>
      </c>
      <c r="Q15" s="172">
        <v>3.31</v>
      </c>
      <c r="R15" s="235">
        <v>33838</v>
      </c>
      <c r="S15" s="172">
        <v>3.5</v>
      </c>
      <c r="T15" s="235">
        <v>33838</v>
      </c>
    </row>
    <row r="16" spans="1:20" ht="11.45" customHeight="1">
      <c r="A16" s="192">
        <v>2000</v>
      </c>
      <c r="B16" s="193" t="s">
        <v>118</v>
      </c>
      <c r="C16" s="194">
        <v>7140</v>
      </c>
      <c r="D16" s="203">
        <v>30252</v>
      </c>
      <c r="E16" s="186">
        <f t="shared" si="0"/>
        <v>40.925393566050651</v>
      </c>
      <c r="F16" s="157">
        <v>132</v>
      </c>
      <c r="G16" s="157">
        <v>28</v>
      </c>
      <c r="H16" s="158">
        <v>9</v>
      </c>
      <c r="I16" s="171">
        <v>1.06</v>
      </c>
      <c r="J16" s="235">
        <v>44419</v>
      </c>
      <c r="K16" s="172">
        <v>1.73</v>
      </c>
      <c r="L16" s="235">
        <v>44426</v>
      </c>
      <c r="M16" s="172">
        <v>3.07</v>
      </c>
      <c r="N16" s="235">
        <v>44426</v>
      </c>
      <c r="O16" s="172">
        <v>3.86</v>
      </c>
      <c r="P16" s="235">
        <v>44426</v>
      </c>
      <c r="Q16" s="172">
        <v>5.12</v>
      </c>
      <c r="R16" s="235">
        <v>35772</v>
      </c>
      <c r="S16" s="172">
        <v>6.5</v>
      </c>
      <c r="T16" s="235">
        <v>33298</v>
      </c>
    </row>
    <row r="17" spans="1:20" ht="11.45" customHeight="1">
      <c r="A17" s="192">
        <v>3000</v>
      </c>
      <c r="B17" s="193" t="s">
        <v>325</v>
      </c>
      <c r="C17" s="194">
        <v>1140</v>
      </c>
      <c r="D17" s="203">
        <v>37971</v>
      </c>
      <c r="E17" s="186">
        <f t="shared" si="0"/>
        <v>19.791923340177959</v>
      </c>
      <c r="F17" s="157">
        <v>25</v>
      </c>
      <c r="G17" s="157">
        <v>3</v>
      </c>
      <c r="H17" s="158">
        <v>1</v>
      </c>
      <c r="I17" s="171">
        <v>1.26</v>
      </c>
      <c r="J17" s="235">
        <v>42950</v>
      </c>
      <c r="K17" s="172">
        <v>1.61</v>
      </c>
      <c r="L17" s="235">
        <v>39688</v>
      </c>
      <c r="M17" s="172">
        <v>2.36</v>
      </c>
      <c r="N17" s="235">
        <v>41890</v>
      </c>
      <c r="O17" s="172">
        <v>3.35</v>
      </c>
      <c r="P17" s="235">
        <v>41890</v>
      </c>
      <c r="Q17" s="172">
        <v>3.39</v>
      </c>
      <c r="R17" s="235">
        <v>41890</v>
      </c>
      <c r="S17" s="172">
        <v>3.39</v>
      </c>
      <c r="T17" s="235">
        <v>41890</v>
      </c>
    </row>
    <row r="18" spans="1:20" ht="11.45" customHeight="1">
      <c r="A18" s="192">
        <v>3300</v>
      </c>
      <c r="B18" s="193" t="s">
        <v>31</v>
      </c>
      <c r="C18" s="194">
        <v>1045</v>
      </c>
      <c r="D18" s="203">
        <v>29395</v>
      </c>
      <c r="E18" s="186">
        <f t="shared" si="0"/>
        <v>43.271731690622858</v>
      </c>
      <c r="F18" s="157">
        <v>40</v>
      </c>
      <c r="G18" s="157">
        <v>9</v>
      </c>
      <c r="H18" s="158">
        <v>2</v>
      </c>
      <c r="I18" s="171">
        <v>1.18</v>
      </c>
      <c r="J18" s="235">
        <v>44421</v>
      </c>
      <c r="K18" s="172">
        <v>2.2000000000000002</v>
      </c>
      <c r="L18" s="235">
        <v>39639</v>
      </c>
      <c r="M18" s="172">
        <v>3.03</v>
      </c>
      <c r="N18" s="235">
        <v>41890</v>
      </c>
      <c r="O18" s="172">
        <v>3.94</v>
      </c>
      <c r="P18" s="235">
        <v>41890</v>
      </c>
      <c r="Q18" s="172">
        <v>3.94</v>
      </c>
      <c r="R18" s="235">
        <v>41890</v>
      </c>
      <c r="S18" s="172">
        <v>3.94</v>
      </c>
      <c r="T18" s="235">
        <v>41890</v>
      </c>
    </row>
    <row r="19" spans="1:20" ht="11.45" customHeight="1">
      <c r="A19" s="192">
        <v>3500</v>
      </c>
      <c r="B19" s="196" t="s">
        <v>383</v>
      </c>
      <c r="C19" s="194">
        <v>1125</v>
      </c>
      <c r="D19" s="203">
        <v>33267</v>
      </c>
      <c r="E19" s="186">
        <f t="shared" si="0"/>
        <v>32.670773442847363</v>
      </c>
      <c r="F19" s="157">
        <v>34</v>
      </c>
      <c r="G19" s="157">
        <v>6</v>
      </c>
      <c r="H19" s="158">
        <v>0</v>
      </c>
      <c r="I19" s="171">
        <v>0.98</v>
      </c>
      <c r="J19" s="235">
        <v>39688</v>
      </c>
      <c r="K19" s="172">
        <v>1.93</v>
      </c>
      <c r="L19" s="235">
        <v>37451</v>
      </c>
      <c r="M19" s="172">
        <v>2.2000000000000002</v>
      </c>
      <c r="N19" s="235">
        <v>37451</v>
      </c>
      <c r="O19" s="172">
        <v>2.6</v>
      </c>
      <c r="P19" s="235">
        <v>41890</v>
      </c>
      <c r="Q19" s="172">
        <v>2.8</v>
      </c>
      <c r="R19" s="235">
        <v>33809</v>
      </c>
      <c r="S19" s="172">
        <v>2.8</v>
      </c>
      <c r="T19" s="235">
        <v>33809</v>
      </c>
    </row>
    <row r="20" spans="1:20" ht="11.45" customHeight="1">
      <c r="A20" s="192">
        <v>3800</v>
      </c>
      <c r="B20" s="196" t="s">
        <v>494</v>
      </c>
      <c r="C20" s="194">
        <v>1100</v>
      </c>
      <c r="D20" s="203">
        <v>35349</v>
      </c>
      <c r="E20" s="186">
        <f t="shared" si="0"/>
        <v>26.970568104038328</v>
      </c>
      <c r="F20" s="157">
        <v>30</v>
      </c>
      <c r="G20" s="157">
        <v>8</v>
      </c>
      <c r="H20" s="158">
        <v>1</v>
      </c>
      <c r="I20" s="171">
        <v>1.34</v>
      </c>
      <c r="J20" s="235">
        <v>38566</v>
      </c>
      <c r="K20" s="172">
        <v>2.17</v>
      </c>
      <c r="L20" s="235">
        <v>38566</v>
      </c>
      <c r="M20" s="172">
        <v>2.6</v>
      </c>
      <c r="N20" s="235">
        <v>41890</v>
      </c>
      <c r="O20" s="172">
        <v>3.39</v>
      </c>
      <c r="P20" s="235">
        <v>41890</v>
      </c>
      <c r="Q20" s="172">
        <v>3.39</v>
      </c>
      <c r="R20" s="235">
        <v>41890</v>
      </c>
      <c r="S20" s="172">
        <v>3.39</v>
      </c>
      <c r="T20" s="235">
        <v>41890</v>
      </c>
    </row>
    <row r="21" spans="1:20" ht="11.45" customHeight="1">
      <c r="A21" s="192">
        <v>4000</v>
      </c>
      <c r="B21" s="193" t="s">
        <v>33</v>
      </c>
      <c r="C21" s="194">
        <v>1120</v>
      </c>
      <c r="D21" s="203">
        <v>33255</v>
      </c>
      <c r="E21" s="186">
        <f t="shared" si="0"/>
        <v>32.703627652292951</v>
      </c>
      <c r="F21" s="157">
        <v>34</v>
      </c>
      <c r="G21" s="157">
        <v>5</v>
      </c>
      <c r="H21" s="158">
        <v>1</v>
      </c>
      <c r="I21" s="171">
        <v>1.38</v>
      </c>
      <c r="J21" s="235">
        <v>42584</v>
      </c>
      <c r="K21" s="172">
        <v>2.87</v>
      </c>
      <c r="L21" s="235">
        <v>42584</v>
      </c>
      <c r="M21" s="172">
        <v>3.19</v>
      </c>
      <c r="N21" s="235">
        <v>42584</v>
      </c>
      <c r="O21" s="172">
        <v>3.19</v>
      </c>
      <c r="P21" s="235">
        <v>42584</v>
      </c>
      <c r="Q21" s="172">
        <v>3.19</v>
      </c>
      <c r="R21" s="235">
        <v>42584</v>
      </c>
      <c r="S21" s="172">
        <v>4.0599999999999996</v>
      </c>
      <c r="T21" s="235">
        <v>42584</v>
      </c>
    </row>
    <row r="22" spans="1:20" ht="11.45" customHeight="1">
      <c r="A22" s="192">
        <v>4200</v>
      </c>
      <c r="B22" s="193" t="s">
        <v>34</v>
      </c>
      <c r="C22" s="194">
        <v>1155</v>
      </c>
      <c r="D22" s="203">
        <v>33107</v>
      </c>
      <c r="E22" s="186">
        <f>($E$8-D22)/365.25</f>
        <v>33.108829568788501</v>
      </c>
      <c r="F22" s="157">
        <v>45</v>
      </c>
      <c r="G22" s="157">
        <v>5</v>
      </c>
      <c r="H22" s="158">
        <v>1</v>
      </c>
      <c r="I22" s="171">
        <v>1.54</v>
      </c>
      <c r="J22" s="235">
        <v>42950</v>
      </c>
      <c r="K22" s="172">
        <v>2.68</v>
      </c>
      <c r="L22" s="235">
        <v>42584</v>
      </c>
      <c r="M22" s="172">
        <v>3.07</v>
      </c>
      <c r="N22" s="235">
        <v>41890</v>
      </c>
      <c r="O22" s="172">
        <v>3.82</v>
      </c>
      <c r="P22" s="235">
        <v>41890</v>
      </c>
      <c r="Q22" s="172">
        <v>3.9</v>
      </c>
      <c r="R22" s="235">
        <v>41890</v>
      </c>
      <c r="S22" s="172">
        <v>3.9</v>
      </c>
      <c r="T22" s="235">
        <v>41890</v>
      </c>
    </row>
    <row r="23" spans="1:20" ht="11.45" customHeight="1">
      <c r="A23" s="192">
        <v>4300</v>
      </c>
      <c r="B23" s="196" t="s">
        <v>413</v>
      </c>
      <c r="C23" s="194">
        <v>1245</v>
      </c>
      <c r="D23" s="203">
        <v>42485</v>
      </c>
      <c r="E23" s="186">
        <f t="shared" si="0"/>
        <v>7.4332648870636548</v>
      </c>
      <c r="F23" s="157">
        <v>8</v>
      </c>
      <c r="G23" s="157">
        <v>3</v>
      </c>
      <c r="H23" s="158">
        <v>0</v>
      </c>
      <c r="I23" s="171">
        <v>0.94</v>
      </c>
      <c r="J23" s="235">
        <v>42950</v>
      </c>
      <c r="K23" s="172">
        <v>1.85</v>
      </c>
      <c r="L23" s="235">
        <v>42950</v>
      </c>
      <c r="M23" s="172">
        <v>1.85</v>
      </c>
      <c r="N23" s="235">
        <v>42950</v>
      </c>
      <c r="O23" s="172">
        <v>2.13</v>
      </c>
      <c r="P23" s="235">
        <v>43386</v>
      </c>
      <c r="Q23" s="172">
        <v>2.2000000000000002</v>
      </c>
      <c r="R23" s="235">
        <v>44400</v>
      </c>
      <c r="S23" s="172">
        <v>3.03</v>
      </c>
      <c r="T23" s="235">
        <v>44400</v>
      </c>
    </row>
    <row r="24" spans="1:20" ht="11.45" customHeight="1">
      <c r="A24" s="192">
        <v>4500</v>
      </c>
      <c r="B24" s="193" t="s">
        <v>35</v>
      </c>
      <c r="C24" s="194">
        <v>1220</v>
      </c>
      <c r="D24" s="203">
        <v>33100</v>
      </c>
      <c r="E24" s="186">
        <f t="shared" si="0"/>
        <v>33.127994524298423</v>
      </c>
      <c r="F24" s="157">
        <v>31</v>
      </c>
      <c r="G24" s="157">
        <v>3</v>
      </c>
      <c r="H24" s="158">
        <v>1</v>
      </c>
      <c r="I24" s="171">
        <v>0.98</v>
      </c>
      <c r="J24" s="235">
        <v>42247</v>
      </c>
      <c r="K24" s="172">
        <v>1.81</v>
      </c>
      <c r="L24" s="235">
        <v>41890</v>
      </c>
      <c r="M24" s="172">
        <v>2.4</v>
      </c>
      <c r="N24" s="235">
        <v>41890</v>
      </c>
      <c r="O24" s="172">
        <v>3.23</v>
      </c>
      <c r="P24" s="235">
        <v>41890</v>
      </c>
      <c r="Q24" s="172">
        <v>3.27</v>
      </c>
      <c r="R24" s="235">
        <v>41890</v>
      </c>
      <c r="S24" s="172">
        <v>3.27</v>
      </c>
      <c r="T24" s="235">
        <v>41890</v>
      </c>
    </row>
    <row r="25" spans="1:20" ht="11.45" customHeight="1">
      <c r="A25" s="192">
        <v>4700</v>
      </c>
      <c r="B25" s="193" t="s">
        <v>36</v>
      </c>
      <c r="C25" s="194">
        <v>1185</v>
      </c>
      <c r="D25" s="203">
        <v>34542</v>
      </c>
      <c r="E25" s="186">
        <f t="shared" si="0"/>
        <v>29.180013689253936</v>
      </c>
      <c r="F25" s="157">
        <v>30</v>
      </c>
      <c r="G25" s="157">
        <v>3</v>
      </c>
      <c r="H25" s="158">
        <v>1</v>
      </c>
      <c r="I25" s="171">
        <v>1.18</v>
      </c>
      <c r="J25" s="235">
        <v>41890</v>
      </c>
      <c r="K25" s="172">
        <v>2.2799999999999998</v>
      </c>
      <c r="L25" s="235">
        <v>41890</v>
      </c>
      <c r="M25" s="172">
        <v>3.19</v>
      </c>
      <c r="N25" s="235">
        <v>41890</v>
      </c>
      <c r="O25" s="172">
        <v>3.27</v>
      </c>
      <c r="P25" s="235">
        <v>41890</v>
      </c>
      <c r="Q25" s="172">
        <v>3.31</v>
      </c>
      <c r="R25" s="235">
        <v>41890</v>
      </c>
      <c r="S25" s="172">
        <v>3.31</v>
      </c>
      <c r="T25" s="235">
        <v>41890</v>
      </c>
    </row>
    <row r="26" spans="1:20" ht="11.45" customHeight="1">
      <c r="A26" s="192">
        <v>5000</v>
      </c>
      <c r="B26" s="193" t="s">
        <v>37</v>
      </c>
      <c r="C26" s="194">
        <v>1210</v>
      </c>
      <c r="D26" s="203">
        <v>33268</v>
      </c>
      <c r="E26" s="186">
        <f t="shared" si="0"/>
        <v>32.668035592060235</v>
      </c>
      <c r="F26" s="157">
        <v>37</v>
      </c>
      <c r="G26" s="157">
        <v>5</v>
      </c>
      <c r="H26" s="158">
        <v>1</v>
      </c>
      <c r="I26" s="171">
        <v>1.18</v>
      </c>
      <c r="J26" s="235">
        <v>41890</v>
      </c>
      <c r="K26" s="172">
        <v>2.3199999999999998</v>
      </c>
      <c r="L26" s="235">
        <v>41890</v>
      </c>
      <c r="M26" s="172">
        <v>3.11</v>
      </c>
      <c r="N26" s="235">
        <v>41890</v>
      </c>
      <c r="O26" s="172">
        <v>3.94</v>
      </c>
      <c r="P26" s="235">
        <v>41890</v>
      </c>
      <c r="Q26" s="172">
        <v>3.94</v>
      </c>
      <c r="R26" s="235">
        <v>41890</v>
      </c>
      <c r="S26" s="172">
        <v>3.94</v>
      </c>
      <c r="T26" s="235">
        <v>41890</v>
      </c>
    </row>
    <row r="27" spans="1:20" ht="11.45" customHeight="1">
      <c r="A27" s="192">
        <v>5500</v>
      </c>
      <c r="B27" s="193" t="s">
        <v>203</v>
      </c>
      <c r="C27" s="194">
        <v>995</v>
      </c>
      <c r="D27" s="203">
        <v>35908</v>
      </c>
      <c r="E27" s="186">
        <f t="shared" si="0"/>
        <v>25.440109514031484</v>
      </c>
      <c r="F27" s="157">
        <v>26</v>
      </c>
      <c r="G27" s="157">
        <v>4</v>
      </c>
      <c r="H27" s="158">
        <v>1</v>
      </c>
      <c r="I27" s="171">
        <v>1.54</v>
      </c>
      <c r="J27" s="235">
        <v>38566</v>
      </c>
      <c r="K27" s="172">
        <v>2.17</v>
      </c>
      <c r="L27" s="235">
        <v>38566</v>
      </c>
      <c r="M27" s="172">
        <v>2.87</v>
      </c>
      <c r="N27" s="235">
        <v>41890</v>
      </c>
      <c r="O27" s="172">
        <v>3.03</v>
      </c>
      <c r="P27" s="235">
        <v>41890</v>
      </c>
      <c r="Q27" s="172">
        <v>3.11</v>
      </c>
      <c r="R27" s="235">
        <v>41890</v>
      </c>
      <c r="S27" s="172">
        <v>3.58</v>
      </c>
      <c r="T27" s="235">
        <v>43386</v>
      </c>
    </row>
    <row r="28" spans="1:20" ht="11.45" customHeight="1">
      <c r="A28" s="192">
        <v>6000</v>
      </c>
      <c r="B28" s="196" t="s">
        <v>488</v>
      </c>
      <c r="C28" s="194">
        <v>1110</v>
      </c>
      <c r="D28" s="203">
        <v>32737</v>
      </c>
      <c r="E28" s="186">
        <f t="shared" si="0"/>
        <v>34.121834360027378</v>
      </c>
      <c r="F28" s="157">
        <v>40</v>
      </c>
      <c r="G28" s="157">
        <v>7</v>
      </c>
      <c r="H28" s="158">
        <v>2</v>
      </c>
      <c r="I28" s="171">
        <v>1.3</v>
      </c>
      <c r="J28" s="235">
        <v>41890</v>
      </c>
      <c r="K28" s="172">
        <v>2.56</v>
      </c>
      <c r="L28" s="235">
        <v>38940</v>
      </c>
      <c r="M28" s="172">
        <v>3.23</v>
      </c>
      <c r="N28" s="235">
        <v>41890</v>
      </c>
      <c r="O28" s="172">
        <v>4.0199999999999996</v>
      </c>
      <c r="P28" s="235">
        <v>41890</v>
      </c>
      <c r="Q28" s="172">
        <v>4.09</v>
      </c>
      <c r="R28" s="235">
        <v>41890</v>
      </c>
      <c r="S28" s="172">
        <v>4.09</v>
      </c>
      <c r="T28" s="235">
        <v>41890</v>
      </c>
    </row>
    <row r="29" spans="1:20" ht="11.45" customHeight="1">
      <c r="A29" s="192">
        <v>6200</v>
      </c>
      <c r="B29" s="193" t="s">
        <v>38</v>
      </c>
      <c r="C29" s="194">
        <v>1025</v>
      </c>
      <c r="D29" s="203">
        <v>35278</v>
      </c>
      <c r="E29" s="186">
        <f t="shared" si="0"/>
        <v>27.16495550992471</v>
      </c>
      <c r="F29" s="157">
        <v>28</v>
      </c>
      <c r="G29" s="157">
        <v>5</v>
      </c>
      <c r="H29" s="158">
        <v>2</v>
      </c>
      <c r="I29" s="171">
        <v>1.26</v>
      </c>
      <c r="J29" s="235">
        <v>38566</v>
      </c>
      <c r="K29" s="172">
        <v>1.93</v>
      </c>
      <c r="L29" s="235">
        <v>44402</v>
      </c>
      <c r="M29" s="172">
        <v>2.2000000000000002</v>
      </c>
      <c r="N29" s="235">
        <v>43386</v>
      </c>
      <c r="O29" s="172">
        <v>3.43</v>
      </c>
      <c r="P29" s="235">
        <v>41890</v>
      </c>
      <c r="Q29" s="172">
        <v>4.25</v>
      </c>
      <c r="R29" s="235">
        <v>41890</v>
      </c>
      <c r="S29" s="172">
        <v>4.25</v>
      </c>
      <c r="T29" s="235">
        <v>41890</v>
      </c>
    </row>
    <row r="30" spans="1:20" ht="11.45" customHeight="1">
      <c r="A30" s="192">
        <v>6500</v>
      </c>
      <c r="B30" s="193" t="s">
        <v>39</v>
      </c>
      <c r="C30" s="194">
        <v>1140</v>
      </c>
      <c r="D30" s="203">
        <v>32695</v>
      </c>
      <c r="E30" s="186">
        <f t="shared" si="0"/>
        <v>34.236824093086923</v>
      </c>
      <c r="F30" s="157">
        <v>44</v>
      </c>
      <c r="G30" s="157">
        <v>6</v>
      </c>
      <c r="H30" s="158">
        <v>1</v>
      </c>
      <c r="I30" s="171">
        <v>1.1399999999999999</v>
      </c>
      <c r="J30" s="235">
        <v>41890</v>
      </c>
      <c r="K30" s="172">
        <v>2.0499999999999998</v>
      </c>
      <c r="L30" s="235">
        <v>33119</v>
      </c>
      <c r="M30" s="172">
        <v>2.2799999999999998</v>
      </c>
      <c r="N30" s="235">
        <v>33119</v>
      </c>
      <c r="O30" s="172">
        <v>2.6</v>
      </c>
      <c r="P30" s="235">
        <v>41890</v>
      </c>
      <c r="Q30" s="172">
        <v>3.03</v>
      </c>
      <c r="R30" s="235">
        <v>41890</v>
      </c>
      <c r="S30" s="172">
        <v>3.03</v>
      </c>
      <c r="T30" s="235">
        <v>41890</v>
      </c>
    </row>
    <row r="31" spans="1:20" ht="11.45" customHeight="1">
      <c r="A31" s="192">
        <v>6700</v>
      </c>
      <c r="B31" s="193" t="s">
        <v>188</v>
      </c>
      <c r="C31" s="194">
        <v>1170</v>
      </c>
      <c r="D31" s="203">
        <v>34690</v>
      </c>
      <c r="E31" s="186">
        <f t="shared" si="0"/>
        <v>28.774811772758383</v>
      </c>
      <c r="F31" s="157">
        <v>38</v>
      </c>
      <c r="G31" s="157">
        <v>4</v>
      </c>
      <c r="H31" s="158">
        <v>0</v>
      </c>
      <c r="I31" s="171">
        <v>0.91</v>
      </c>
      <c r="J31" s="235">
        <v>40456</v>
      </c>
      <c r="K31" s="172">
        <v>2.09</v>
      </c>
      <c r="L31" s="235">
        <v>42584</v>
      </c>
      <c r="M31" s="172">
        <v>2.2400000000000002</v>
      </c>
      <c r="N31" s="235">
        <v>41890</v>
      </c>
      <c r="O31" s="172">
        <v>2.8</v>
      </c>
      <c r="P31" s="235">
        <v>41890</v>
      </c>
      <c r="Q31" s="172">
        <v>2.83</v>
      </c>
      <c r="R31" s="235">
        <v>37665</v>
      </c>
      <c r="S31" s="172">
        <v>3.07</v>
      </c>
      <c r="T31" s="235">
        <v>37665</v>
      </c>
    </row>
    <row r="32" spans="1:20" ht="11.45" customHeight="1">
      <c r="A32" s="192">
        <v>6800</v>
      </c>
      <c r="B32" s="196" t="s">
        <v>410</v>
      </c>
      <c r="C32" s="194">
        <v>1135</v>
      </c>
      <c r="D32" s="203">
        <v>42285</v>
      </c>
      <c r="E32" s="186">
        <f t="shared" si="0"/>
        <v>7.9808350444900755</v>
      </c>
      <c r="F32" s="157">
        <v>10</v>
      </c>
      <c r="G32" s="157">
        <v>4</v>
      </c>
      <c r="H32" s="158">
        <v>0</v>
      </c>
      <c r="I32" s="171">
        <v>0.98</v>
      </c>
      <c r="J32" s="235">
        <v>42584</v>
      </c>
      <c r="K32" s="172">
        <v>2.68</v>
      </c>
      <c r="L32" s="235">
        <v>42584</v>
      </c>
      <c r="M32" s="172">
        <v>2.91</v>
      </c>
      <c r="N32" s="235">
        <v>42584</v>
      </c>
      <c r="O32" s="172">
        <v>2.91</v>
      </c>
      <c r="P32" s="235">
        <v>42584</v>
      </c>
      <c r="Q32" s="172">
        <v>2.91</v>
      </c>
      <c r="R32" s="235">
        <v>42584</v>
      </c>
      <c r="S32" s="172">
        <v>3.82</v>
      </c>
      <c r="T32" s="235">
        <v>42584</v>
      </c>
    </row>
    <row r="33" spans="1:20" ht="11.45" customHeight="1">
      <c r="A33" s="192">
        <v>7000</v>
      </c>
      <c r="B33" s="196" t="s">
        <v>544</v>
      </c>
      <c r="C33" s="194">
        <v>1165</v>
      </c>
      <c r="D33" s="203">
        <v>33255</v>
      </c>
      <c r="E33" s="186">
        <f t="shared" si="0"/>
        <v>32.703627652292951</v>
      </c>
      <c r="F33" s="157">
        <v>37</v>
      </c>
      <c r="G33" s="157">
        <v>10</v>
      </c>
      <c r="H33" s="158">
        <v>1</v>
      </c>
      <c r="I33" s="171">
        <v>0.98</v>
      </c>
      <c r="J33" s="235">
        <v>38566</v>
      </c>
      <c r="K33" s="172">
        <v>1.97</v>
      </c>
      <c r="L33" s="235">
        <v>41890</v>
      </c>
      <c r="M33" s="172">
        <v>2.52</v>
      </c>
      <c r="N33" s="235">
        <v>41890</v>
      </c>
      <c r="O33" s="172">
        <v>3.19</v>
      </c>
      <c r="P33" s="235">
        <v>41890</v>
      </c>
      <c r="Q33" s="172">
        <v>3.19</v>
      </c>
      <c r="R33" s="235">
        <v>41890</v>
      </c>
      <c r="S33" s="172">
        <v>3.19</v>
      </c>
      <c r="T33" s="235">
        <v>41890</v>
      </c>
    </row>
    <row r="34" spans="1:20" ht="11.45" customHeight="1">
      <c r="A34" s="192">
        <v>7500</v>
      </c>
      <c r="B34" s="196" t="s">
        <v>543</v>
      </c>
      <c r="C34" s="194">
        <v>1140</v>
      </c>
      <c r="D34" s="203">
        <v>35257</v>
      </c>
      <c r="E34" s="186">
        <f t="shared" si="0"/>
        <v>27.222450376454482</v>
      </c>
      <c r="F34" s="157">
        <v>31</v>
      </c>
      <c r="G34" s="157">
        <v>3</v>
      </c>
      <c r="H34" s="158">
        <v>1</v>
      </c>
      <c r="I34" s="171">
        <v>0.98</v>
      </c>
      <c r="J34" s="235">
        <v>41890</v>
      </c>
      <c r="K34" s="172">
        <v>1.65</v>
      </c>
      <c r="L34" s="235">
        <v>35291</v>
      </c>
      <c r="M34" s="172">
        <v>2.2000000000000002</v>
      </c>
      <c r="N34" s="235">
        <v>41890</v>
      </c>
      <c r="O34" s="172">
        <v>2.72</v>
      </c>
      <c r="P34" s="235">
        <v>41890</v>
      </c>
      <c r="Q34" s="172">
        <v>3.11</v>
      </c>
      <c r="R34" s="235">
        <v>41890</v>
      </c>
      <c r="S34" s="172">
        <v>3.54</v>
      </c>
      <c r="T34" s="235">
        <v>41890</v>
      </c>
    </row>
    <row r="35" spans="1:20" ht="11.45" customHeight="1">
      <c r="A35" s="192">
        <v>7800</v>
      </c>
      <c r="B35" s="193" t="s">
        <v>27</v>
      </c>
      <c r="C35" s="194">
        <v>1495</v>
      </c>
      <c r="D35" s="203">
        <v>34395</v>
      </c>
      <c r="E35" s="186">
        <f t="shared" si="0"/>
        <v>29.582477754962355</v>
      </c>
      <c r="F35" s="157">
        <v>51</v>
      </c>
      <c r="G35" s="157">
        <v>8</v>
      </c>
      <c r="H35" s="158">
        <v>0</v>
      </c>
      <c r="I35" s="171">
        <v>1.02</v>
      </c>
      <c r="J35" s="235">
        <v>41870</v>
      </c>
      <c r="K35" s="172">
        <v>1.42</v>
      </c>
      <c r="L35" s="235">
        <v>41870</v>
      </c>
      <c r="M35" s="172">
        <v>1.89</v>
      </c>
      <c r="N35" s="235">
        <v>37451</v>
      </c>
      <c r="O35" s="172">
        <v>2.36</v>
      </c>
      <c r="P35" s="235">
        <v>41890</v>
      </c>
      <c r="Q35" s="172">
        <v>2.48</v>
      </c>
      <c r="R35" s="235">
        <v>41890</v>
      </c>
      <c r="S35" s="172">
        <v>2.91</v>
      </c>
      <c r="T35" s="235">
        <v>40199</v>
      </c>
    </row>
    <row r="36" spans="1:20" s="88" customFormat="1" ht="11.45" customHeight="1">
      <c r="A36" s="192">
        <v>8000</v>
      </c>
      <c r="B36" s="196" t="s">
        <v>599</v>
      </c>
      <c r="C36" s="194">
        <v>1410</v>
      </c>
      <c r="D36" s="203">
        <v>44623</v>
      </c>
      <c r="E36" s="186">
        <f t="shared" si="0"/>
        <v>1.5797399041752225</v>
      </c>
      <c r="F36" s="159">
        <v>2</v>
      </c>
      <c r="G36" s="159">
        <v>0</v>
      </c>
      <c r="H36" s="160">
        <v>0</v>
      </c>
      <c r="I36" s="173">
        <v>1.1000000000000001</v>
      </c>
      <c r="J36" s="236">
        <v>44772</v>
      </c>
      <c r="K36" s="174">
        <v>1.81</v>
      </c>
      <c r="L36" s="236">
        <v>44772</v>
      </c>
      <c r="M36" s="174">
        <v>1.89</v>
      </c>
      <c r="N36" s="236">
        <v>44772</v>
      </c>
      <c r="O36" s="174">
        <v>1.89</v>
      </c>
      <c r="P36" s="236">
        <v>44772</v>
      </c>
      <c r="Q36" s="174">
        <v>1.89</v>
      </c>
      <c r="R36" s="236">
        <v>44772</v>
      </c>
      <c r="S36" s="174">
        <v>1.89</v>
      </c>
      <c r="T36" s="236">
        <v>44772</v>
      </c>
    </row>
    <row r="37" spans="1:20" ht="11.45" customHeight="1">
      <c r="A37" s="192">
        <v>8100</v>
      </c>
      <c r="B37" s="196" t="s">
        <v>433</v>
      </c>
      <c r="C37" s="194">
        <v>1735</v>
      </c>
      <c r="D37" s="203">
        <v>42887</v>
      </c>
      <c r="E37" s="186">
        <f t="shared" si="0"/>
        <v>6.3326488706365502</v>
      </c>
      <c r="F37" s="157">
        <v>12</v>
      </c>
      <c r="G37" s="157">
        <v>3</v>
      </c>
      <c r="H37" s="158">
        <v>1</v>
      </c>
      <c r="I37" s="171">
        <v>1.02</v>
      </c>
      <c r="J37" s="235">
        <v>44772</v>
      </c>
      <c r="K37" s="172">
        <v>1.38</v>
      </c>
      <c r="L37" s="235">
        <v>44772</v>
      </c>
      <c r="M37" s="172">
        <v>1.73</v>
      </c>
      <c r="N37" s="235">
        <v>43375</v>
      </c>
      <c r="O37" s="172">
        <v>2.0099999999999998</v>
      </c>
      <c r="P37" s="235">
        <v>43375</v>
      </c>
      <c r="Q37" s="172">
        <v>3.03</v>
      </c>
      <c r="R37" s="235">
        <v>43375</v>
      </c>
      <c r="S37" s="172">
        <v>3.03</v>
      </c>
      <c r="T37" s="235">
        <v>43375</v>
      </c>
    </row>
    <row r="38" spans="1:20" s="88" customFormat="1" ht="11.45" customHeight="1">
      <c r="A38" s="192">
        <v>8200</v>
      </c>
      <c r="B38" s="193" t="s">
        <v>28</v>
      </c>
      <c r="C38" s="194">
        <v>1470</v>
      </c>
      <c r="D38" s="203">
        <v>34352</v>
      </c>
      <c r="E38" s="186">
        <f t="shared" si="0"/>
        <v>29.700205338809035</v>
      </c>
      <c r="F38" s="159">
        <v>38</v>
      </c>
      <c r="G38" s="159">
        <v>4</v>
      </c>
      <c r="H38" s="160">
        <v>0</v>
      </c>
      <c r="I38" s="173">
        <v>1.1399999999999999</v>
      </c>
      <c r="J38" s="236">
        <v>44772</v>
      </c>
      <c r="K38" s="174">
        <v>1.5</v>
      </c>
      <c r="L38" s="235">
        <v>38953</v>
      </c>
      <c r="M38" s="174">
        <v>1.54</v>
      </c>
      <c r="N38" s="235">
        <v>38567</v>
      </c>
      <c r="O38" s="174">
        <v>2.0499999999999998</v>
      </c>
      <c r="P38" s="235">
        <v>41890</v>
      </c>
      <c r="Q38" s="174">
        <v>2.6</v>
      </c>
      <c r="R38" s="235">
        <v>37665</v>
      </c>
      <c r="S38" s="174">
        <v>2.95</v>
      </c>
      <c r="T38" s="235">
        <v>37665</v>
      </c>
    </row>
    <row r="39" spans="1:20" ht="11.45" customHeight="1">
      <c r="A39" s="192">
        <v>8500</v>
      </c>
      <c r="B39" s="193" t="s">
        <v>180</v>
      </c>
      <c r="C39" s="194">
        <v>1350</v>
      </c>
      <c r="D39" s="203">
        <v>35558</v>
      </c>
      <c r="E39" s="186">
        <f t="shared" si="0"/>
        <v>26.39835728952772</v>
      </c>
      <c r="F39" s="157">
        <v>38</v>
      </c>
      <c r="G39" s="157">
        <v>3</v>
      </c>
      <c r="H39" s="158">
        <v>0</v>
      </c>
      <c r="I39" s="171">
        <v>1.18</v>
      </c>
      <c r="J39" s="235">
        <v>38566</v>
      </c>
      <c r="K39" s="172">
        <v>1.81</v>
      </c>
      <c r="L39" s="235">
        <v>44421</v>
      </c>
      <c r="M39" s="172">
        <v>2.0099999999999998</v>
      </c>
      <c r="N39" s="235">
        <v>41890</v>
      </c>
      <c r="O39" s="172">
        <v>2.64</v>
      </c>
      <c r="P39" s="235">
        <v>41890</v>
      </c>
      <c r="Q39" s="172">
        <v>2.68</v>
      </c>
      <c r="R39" s="235">
        <v>41890</v>
      </c>
      <c r="S39" s="172">
        <v>2.83</v>
      </c>
      <c r="T39" s="235">
        <v>41890</v>
      </c>
    </row>
    <row r="40" spans="1:20" ht="11.45" customHeight="1">
      <c r="A40" s="192">
        <v>8700</v>
      </c>
      <c r="B40" s="193" t="s">
        <v>30</v>
      </c>
      <c r="C40" s="194">
        <v>1430</v>
      </c>
      <c r="D40" s="203">
        <v>34590</v>
      </c>
      <c r="E40" s="186">
        <f t="shared" si="0"/>
        <v>29.048596851471594</v>
      </c>
      <c r="F40" s="157">
        <v>42</v>
      </c>
      <c r="G40" s="157">
        <v>7</v>
      </c>
      <c r="H40" s="158">
        <v>0</v>
      </c>
      <c r="I40" s="171">
        <v>1.54</v>
      </c>
      <c r="J40" s="235">
        <v>44772</v>
      </c>
      <c r="K40" s="172">
        <v>2.13</v>
      </c>
      <c r="L40" s="235">
        <v>44772</v>
      </c>
      <c r="M40" s="172">
        <v>2.13</v>
      </c>
      <c r="N40" s="235">
        <v>44772</v>
      </c>
      <c r="O40" s="172">
        <v>2.3199999999999998</v>
      </c>
      <c r="P40" s="235">
        <v>41890</v>
      </c>
      <c r="Q40" s="172">
        <v>2.64</v>
      </c>
      <c r="R40" s="235">
        <v>41890</v>
      </c>
      <c r="S40" s="172">
        <v>2.99</v>
      </c>
      <c r="T40" s="235">
        <v>37665</v>
      </c>
    </row>
    <row r="41" spans="1:20" ht="11.45" customHeight="1">
      <c r="A41" s="197">
        <v>9300</v>
      </c>
      <c r="B41" s="195" t="s">
        <v>41</v>
      </c>
      <c r="C41" s="198">
        <v>1365</v>
      </c>
      <c r="D41" s="203">
        <v>32700</v>
      </c>
      <c r="E41" s="187">
        <f t="shared" si="0"/>
        <v>34.223134839151264</v>
      </c>
      <c r="F41" s="161">
        <v>45</v>
      </c>
      <c r="G41" s="161">
        <v>6</v>
      </c>
      <c r="H41" s="162">
        <v>2</v>
      </c>
      <c r="I41" s="175">
        <v>1.46</v>
      </c>
      <c r="J41" s="237">
        <v>41890</v>
      </c>
      <c r="K41" s="176">
        <v>2.4</v>
      </c>
      <c r="L41" s="235">
        <v>41890</v>
      </c>
      <c r="M41" s="176">
        <v>3.31</v>
      </c>
      <c r="N41" s="235">
        <v>41890</v>
      </c>
      <c r="O41" s="176">
        <v>3.94</v>
      </c>
      <c r="P41" s="235">
        <v>41890</v>
      </c>
      <c r="Q41" s="176">
        <v>4.0599999999999996</v>
      </c>
      <c r="R41" s="235">
        <v>41890</v>
      </c>
      <c r="S41" s="176">
        <v>4.09</v>
      </c>
      <c r="T41" s="235">
        <v>41890</v>
      </c>
    </row>
    <row r="42" spans="1:20" ht="11.45" customHeight="1">
      <c r="A42" s="192">
        <v>9800</v>
      </c>
      <c r="B42" s="193" t="s">
        <v>42</v>
      </c>
      <c r="C42" s="194">
        <v>1415</v>
      </c>
      <c r="D42" s="203">
        <v>30705</v>
      </c>
      <c r="E42" s="186">
        <f t="shared" si="0"/>
        <v>39.685147159479811</v>
      </c>
      <c r="F42" s="157">
        <v>46</v>
      </c>
      <c r="G42" s="157">
        <v>9</v>
      </c>
      <c r="H42" s="158">
        <v>1</v>
      </c>
      <c r="I42" s="171">
        <v>0.98</v>
      </c>
      <c r="J42" s="235">
        <v>33100</v>
      </c>
      <c r="K42" s="172">
        <v>2.2400000000000002</v>
      </c>
      <c r="L42" s="235">
        <v>34248</v>
      </c>
      <c r="M42" s="172">
        <v>3.03</v>
      </c>
      <c r="N42" s="235">
        <v>34248</v>
      </c>
      <c r="O42" s="172">
        <v>3.03</v>
      </c>
      <c r="P42" s="235">
        <v>34248</v>
      </c>
      <c r="Q42" s="172">
        <v>3.07</v>
      </c>
      <c r="R42" s="235">
        <v>34248</v>
      </c>
      <c r="S42" s="172">
        <v>3.35</v>
      </c>
      <c r="T42" s="235">
        <v>33100</v>
      </c>
    </row>
    <row r="43" spans="1:20" ht="11.45" customHeight="1">
      <c r="A43" s="197">
        <v>9900</v>
      </c>
      <c r="B43" s="195" t="s">
        <v>358</v>
      </c>
      <c r="C43" s="198">
        <v>1425</v>
      </c>
      <c r="D43" s="203">
        <v>39993</v>
      </c>
      <c r="E43" s="187">
        <f t="shared" si="0"/>
        <v>14.255989048596852</v>
      </c>
      <c r="F43" s="161">
        <v>23</v>
      </c>
      <c r="G43" s="161">
        <v>4</v>
      </c>
      <c r="H43" s="162">
        <v>0</v>
      </c>
      <c r="I43" s="175">
        <v>1.06</v>
      </c>
      <c r="J43" s="237">
        <v>44421</v>
      </c>
      <c r="K43" s="176">
        <v>1.97</v>
      </c>
      <c r="L43" s="235">
        <v>44421</v>
      </c>
      <c r="M43" s="176">
        <v>2.17</v>
      </c>
      <c r="N43" s="235">
        <v>44421</v>
      </c>
      <c r="O43" s="176">
        <v>2.76</v>
      </c>
      <c r="P43" s="235">
        <v>41890</v>
      </c>
      <c r="Q43" s="176">
        <v>2.83</v>
      </c>
      <c r="R43" s="235">
        <v>41890</v>
      </c>
      <c r="S43" s="176">
        <v>3.11</v>
      </c>
      <c r="T43" s="235">
        <v>41890</v>
      </c>
    </row>
    <row r="44" spans="1:20" ht="11.45" customHeight="1">
      <c r="A44" s="192">
        <v>10000</v>
      </c>
      <c r="B44" s="193" t="s">
        <v>43</v>
      </c>
      <c r="C44" s="194">
        <v>1250</v>
      </c>
      <c r="D44" s="203">
        <v>34389</v>
      </c>
      <c r="E44" s="186">
        <f t="shared" si="0"/>
        <v>29.598904859685145</v>
      </c>
      <c r="F44" s="157">
        <v>35</v>
      </c>
      <c r="G44" s="157">
        <v>3</v>
      </c>
      <c r="H44" s="158">
        <v>2</v>
      </c>
      <c r="I44" s="171">
        <v>1.22</v>
      </c>
      <c r="J44" s="235">
        <v>41890</v>
      </c>
      <c r="K44" s="172">
        <v>2.13</v>
      </c>
      <c r="L44" s="235">
        <v>41890</v>
      </c>
      <c r="M44" s="172">
        <v>2.87</v>
      </c>
      <c r="N44" s="235">
        <v>41890</v>
      </c>
      <c r="O44" s="172">
        <v>3.46</v>
      </c>
      <c r="P44" s="235">
        <v>41890</v>
      </c>
      <c r="Q44" s="172">
        <v>3.5</v>
      </c>
      <c r="R44" s="235">
        <v>41890</v>
      </c>
      <c r="S44" s="172">
        <v>3.5</v>
      </c>
      <c r="T44" s="235">
        <v>41890</v>
      </c>
    </row>
    <row r="45" spans="1:20" ht="11.45" customHeight="1">
      <c r="A45" s="192">
        <v>10500</v>
      </c>
      <c r="B45" s="193" t="s">
        <v>44</v>
      </c>
      <c r="C45" s="194">
        <v>1240</v>
      </c>
      <c r="D45" s="203">
        <v>34374</v>
      </c>
      <c r="E45" s="186">
        <f t="shared" si="0"/>
        <v>29.639972621492127</v>
      </c>
      <c r="F45" s="157">
        <v>33</v>
      </c>
      <c r="G45" s="157">
        <v>5</v>
      </c>
      <c r="H45" s="158">
        <v>1</v>
      </c>
      <c r="I45" s="171">
        <v>1.1000000000000001</v>
      </c>
      <c r="J45" s="235">
        <v>38566</v>
      </c>
      <c r="K45" s="172">
        <v>2.0499999999999998</v>
      </c>
      <c r="L45" s="235">
        <v>38566</v>
      </c>
      <c r="M45" s="172">
        <v>2.2799999999999998</v>
      </c>
      <c r="N45" s="235">
        <v>38566</v>
      </c>
      <c r="O45" s="172">
        <v>2.8</v>
      </c>
      <c r="P45" s="235">
        <v>41890</v>
      </c>
      <c r="Q45" s="172">
        <v>3.11</v>
      </c>
      <c r="R45" s="235">
        <v>43375</v>
      </c>
      <c r="S45" s="172">
        <v>3.35</v>
      </c>
      <c r="T45" s="235">
        <v>43375</v>
      </c>
    </row>
    <row r="46" spans="1:20" ht="11.45" customHeight="1">
      <c r="A46" s="192">
        <v>11000</v>
      </c>
      <c r="B46" s="193" t="s">
        <v>45</v>
      </c>
      <c r="C46" s="194">
        <v>1320</v>
      </c>
      <c r="D46" s="203">
        <v>35361</v>
      </c>
      <c r="E46" s="186">
        <f t="shared" si="0"/>
        <v>26.937713894592743</v>
      </c>
      <c r="F46" s="157">
        <v>28</v>
      </c>
      <c r="G46" s="157">
        <v>3</v>
      </c>
      <c r="H46" s="158">
        <v>0</v>
      </c>
      <c r="I46" s="171">
        <v>1.06</v>
      </c>
      <c r="J46" s="235">
        <v>37451</v>
      </c>
      <c r="K46" s="172">
        <v>1.73</v>
      </c>
      <c r="L46" s="235">
        <v>36399</v>
      </c>
      <c r="M46" s="172">
        <v>1.85</v>
      </c>
      <c r="N46" s="235">
        <v>41890</v>
      </c>
      <c r="O46" s="172">
        <v>2.4</v>
      </c>
      <c r="P46" s="235">
        <v>41890</v>
      </c>
      <c r="Q46" s="172">
        <v>2.4</v>
      </c>
      <c r="R46" s="235">
        <v>41870</v>
      </c>
      <c r="S46" s="172">
        <v>2.52</v>
      </c>
      <c r="T46" s="248">
        <v>43903</v>
      </c>
    </row>
    <row r="47" spans="1:20" ht="11.45" customHeight="1">
      <c r="A47" s="192">
        <v>11300</v>
      </c>
      <c r="B47" s="193" t="s">
        <v>46</v>
      </c>
      <c r="C47" s="194">
        <v>1215</v>
      </c>
      <c r="D47" s="203">
        <v>33191</v>
      </c>
      <c r="E47" s="186">
        <f t="shared" si="0"/>
        <v>32.878850102669404</v>
      </c>
      <c r="F47" s="157">
        <v>50</v>
      </c>
      <c r="G47" s="157">
        <v>3</v>
      </c>
      <c r="H47" s="158">
        <v>2</v>
      </c>
      <c r="I47" s="171">
        <v>1.1000000000000001</v>
      </c>
      <c r="J47" s="235">
        <v>40456</v>
      </c>
      <c r="K47" s="172">
        <v>2.4</v>
      </c>
      <c r="L47" s="235">
        <v>41890</v>
      </c>
      <c r="M47" s="172">
        <v>2.99</v>
      </c>
      <c r="N47" s="235">
        <v>41890</v>
      </c>
      <c r="O47" s="172">
        <v>3.5</v>
      </c>
      <c r="P47" s="235">
        <v>41890</v>
      </c>
      <c r="Q47" s="172">
        <v>3.66</v>
      </c>
      <c r="R47" s="235">
        <v>41890</v>
      </c>
      <c r="S47" s="172">
        <v>3.66</v>
      </c>
      <c r="T47" s="235">
        <v>41890</v>
      </c>
    </row>
    <row r="48" spans="1:20" ht="11.45" customHeight="1">
      <c r="A48" s="192">
        <v>11500</v>
      </c>
      <c r="B48" s="196" t="s">
        <v>254</v>
      </c>
      <c r="C48" s="194">
        <v>1375</v>
      </c>
      <c r="D48" s="203">
        <v>37243</v>
      </c>
      <c r="E48" s="186">
        <f t="shared" si="0"/>
        <v>21.78507871321013</v>
      </c>
      <c r="F48" s="157">
        <v>28</v>
      </c>
      <c r="G48" s="157">
        <v>3</v>
      </c>
      <c r="H48" s="158">
        <v>1</v>
      </c>
      <c r="I48" s="171">
        <v>1.1399999999999999</v>
      </c>
      <c r="J48" s="235">
        <v>43335</v>
      </c>
      <c r="K48" s="172">
        <v>1.77</v>
      </c>
      <c r="L48" s="235">
        <v>43335</v>
      </c>
      <c r="M48" s="172">
        <v>2.44</v>
      </c>
      <c r="N48" s="235">
        <v>41890</v>
      </c>
      <c r="O48" s="172">
        <v>3.03</v>
      </c>
      <c r="P48" s="235">
        <v>41890</v>
      </c>
      <c r="Q48" s="172">
        <v>3.07</v>
      </c>
      <c r="R48" s="235">
        <v>41890</v>
      </c>
      <c r="S48" s="172">
        <v>3.07</v>
      </c>
      <c r="T48" s="235">
        <v>41890</v>
      </c>
    </row>
    <row r="49" spans="1:20" ht="11.45" customHeight="1">
      <c r="A49" s="192">
        <v>11800</v>
      </c>
      <c r="B49" s="193" t="s">
        <v>47</v>
      </c>
      <c r="C49" s="194">
        <v>1275</v>
      </c>
      <c r="D49" s="203">
        <v>33432</v>
      </c>
      <c r="E49" s="186">
        <f t="shared" si="0"/>
        <v>32.219028062970565</v>
      </c>
      <c r="F49" s="157">
        <v>35</v>
      </c>
      <c r="G49" s="157">
        <v>4</v>
      </c>
      <c r="H49" s="158">
        <v>0</v>
      </c>
      <c r="I49" s="171">
        <v>1.02</v>
      </c>
      <c r="J49" s="235">
        <v>34579</v>
      </c>
      <c r="K49" s="172">
        <v>1.57</v>
      </c>
      <c r="L49" s="235">
        <v>33809</v>
      </c>
      <c r="M49" s="172">
        <v>2.0099999999999998</v>
      </c>
      <c r="N49" s="235">
        <v>41890</v>
      </c>
      <c r="O49" s="172">
        <v>2.52</v>
      </c>
      <c r="P49" s="235">
        <v>41890</v>
      </c>
      <c r="Q49" s="172">
        <v>2.83</v>
      </c>
      <c r="R49" s="235">
        <v>37665</v>
      </c>
      <c r="S49" s="172">
        <v>3.03</v>
      </c>
      <c r="T49" s="235">
        <v>37665</v>
      </c>
    </row>
    <row r="50" spans="1:20" ht="11.45" customHeight="1">
      <c r="A50" s="192">
        <v>12000</v>
      </c>
      <c r="B50" s="193" t="s">
        <v>48</v>
      </c>
      <c r="C50" s="194">
        <v>1230</v>
      </c>
      <c r="D50" s="203">
        <v>35500</v>
      </c>
      <c r="E50" s="186">
        <f t="shared" si="0"/>
        <v>26.557152635181382</v>
      </c>
      <c r="F50" s="157">
        <v>35</v>
      </c>
      <c r="G50" s="157">
        <v>5</v>
      </c>
      <c r="H50" s="158">
        <v>1</v>
      </c>
      <c r="I50" s="171">
        <v>1.26</v>
      </c>
      <c r="J50" s="235">
        <v>37451</v>
      </c>
      <c r="K50" s="172">
        <v>2.17</v>
      </c>
      <c r="L50" s="235">
        <v>37451</v>
      </c>
      <c r="M50" s="172">
        <v>2.2400000000000002</v>
      </c>
      <c r="N50" s="235">
        <v>37451</v>
      </c>
      <c r="O50" s="172">
        <v>2.4</v>
      </c>
      <c r="P50" s="235">
        <v>41890</v>
      </c>
      <c r="Q50" s="172">
        <v>3.46</v>
      </c>
      <c r="R50" s="235">
        <v>37665</v>
      </c>
      <c r="S50" s="172">
        <v>3.66</v>
      </c>
      <c r="T50" s="235">
        <v>37665</v>
      </c>
    </row>
    <row r="51" spans="1:20" ht="11.45" customHeight="1">
      <c r="A51" s="192">
        <v>12500</v>
      </c>
      <c r="B51" s="193" t="s">
        <v>49</v>
      </c>
      <c r="C51" s="194">
        <v>1300</v>
      </c>
      <c r="D51" s="203">
        <v>33269</v>
      </c>
      <c r="E51" s="186">
        <f t="shared" si="0"/>
        <v>32.6652977412731</v>
      </c>
      <c r="F51" s="157">
        <v>43</v>
      </c>
      <c r="G51" s="157">
        <v>6</v>
      </c>
      <c r="H51" s="158">
        <v>0</v>
      </c>
      <c r="I51" s="171">
        <v>1.1000000000000001</v>
      </c>
      <c r="J51" s="235">
        <v>38566</v>
      </c>
      <c r="K51" s="172">
        <v>1.85</v>
      </c>
      <c r="L51" s="235">
        <v>41526</v>
      </c>
      <c r="M51" s="172">
        <v>2.4</v>
      </c>
      <c r="N51" s="235">
        <v>41526</v>
      </c>
      <c r="O51" s="172">
        <v>2.52</v>
      </c>
      <c r="P51" s="235">
        <v>41890</v>
      </c>
      <c r="Q51" s="172">
        <v>2.68</v>
      </c>
      <c r="R51" s="235">
        <v>41890</v>
      </c>
      <c r="S51" s="172">
        <v>2.68</v>
      </c>
      <c r="T51" s="235">
        <v>43789</v>
      </c>
    </row>
    <row r="52" spans="1:20" ht="11.45" customHeight="1">
      <c r="A52" s="192">
        <v>12700</v>
      </c>
      <c r="B52" s="196" t="s">
        <v>359</v>
      </c>
      <c r="C52" s="194">
        <v>1455</v>
      </c>
      <c r="D52" s="203">
        <v>40001</v>
      </c>
      <c r="E52" s="186">
        <f t="shared" si="0"/>
        <v>14.234086242299794</v>
      </c>
      <c r="F52" s="157">
        <v>12</v>
      </c>
      <c r="G52" s="157">
        <v>2</v>
      </c>
      <c r="H52" s="158">
        <v>1</v>
      </c>
      <c r="I52" s="171">
        <v>0.83</v>
      </c>
      <c r="J52" s="235">
        <v>41890</v>
      </c>
      <c r="K52" s="172">
        <v>1.54</v>
      </c>
      <c r="L52" s="235">
        <v>44777</v>
      </c>
      <c r="M52" s="172">
        <v>2.44</v>
      </c>
      <c r="N52" s="235">
        <v>41890</v>
      </c>
      <c r="O52" s="172">
        <v>3.07</v>
      </c>
      <c r="P52" s="235">
        <v>41890</v>
      </c>
      <c r="Q52" s="172">
        <v>3.15</v>
      </c>
      <c r="R52" s="235">
        <v>41890</v>
      </c>
      <c r="S52" s="172">
        <v>3.35</v>
      </c>
      <c r="T52" s="235">
        <v>41890</v>
      </c>
    </row>
    <row r="53" spans="1:20" ht="11.45" customHeight="1">
      <c r="A53" s="192">
        <v>13300</v>
      </c>
      <c r="B53" s="193" t="s">
        <v>220</v>
      </c>
      <c r="C53" s="194">
        <v>1385</v>
      </c>
      <c r="D53" s="203">
        <v>35355</v>
      </c>
      <c r="E53" s="186">
        <f t="shared" si="0"/>
        <v>26.954140999315538</v>
      </c>
      <c r="F53" s="157">
        <v>33</v>
      </c>
      <c r="G53" s="157">
        <v>6</v>
      </c>
      <c r="H53" s="158">
        <v>0</v>
      </c>
      <c r="I53" s="171">
        <v>1.18</v>
      </c>
      <c r="J53" s="235">
        <v>37451</v>
      </c>
      <c r="K53" s="172">
        <v>2.0099999999999998</v>
      </c>
      <c r="L53" s="235">
        <v>37451</v>
      </c>
      <c r="M53" s="172">
        <v>2.0099999999999998</v>
      </c>
      <c r="N53" s="235">
        <v>37451</v>
      </c>
      <c r="O53" s="172">
        <v>2.3199999999999998</v>
      </c>
      <c r="P53" s="235">
        <v>41890</v>
      </c>
      <c r="Q53" s="172">
        <v>2.68</v>
      </c>
      <c r="R53" s="235">
        <v>37665</v>
      </c>
      <c r="S53" s="172">
        <v>2.83</v>
      </c>
      <c r="T53" s="235">
        <v>37665</v>
      </c>
    </row>
    <row r="54" spans="1:20" ht="11.45" customHeight="1">
      <c r="A54" s="192">
        <v>13500</v>
      </c>
      <c r="B54" s="196" t="s">
        <v>565</v>
      </c>
      <c r="C54" s="194">
        <v>1330</v>
      </c>
      <c r="D54" s="203">
        <v>37224</v>
      </c>
      <c r="E54" s="186">
        <f t="shared" si="0"/>
        <v>21.83709787816564</v>
      </c>
      <c r="F54" s="157">
        <v>26</v>
      </c>
      <c r="G54" s="157">
        <v>4</v>
      </c>
      <c r="H54" s="158">
        <v>0</v>
      </c>
      <c r="I54" s="171">
        <v>0.94</v>
      </c>
      <c r="J54" s="235">
        <v>37451</v>
      </c>
      <c r="K54" s="172">
        <v>1.42</v>
      </c>
      <c r="L54" s="235">
        <v>44777</v>
      </c>
      <c r="M54" s="172">
        <v>1.81</v>
      </c>
      <c r="N54" s="235">
        <v>41890</v>
      </c>
      <c r="O54" s="172">
        <v>2.3199999999999998</v>
      </c>
      <c r="P54" s="235">
        <v>41890</v>
      </c>
      <c r="Q54" s="172">
        <v>2.72</v>
      </c>
      <c r="R54" s="235">
        <v>37665</v>
      </c>
      <c r="S54" s="172">
        <v>2.83</v>
      </c>
      <c r="T54" s="235">
        <v>37665</v>
      </c>
    </row>
    <row r="55" spans="1:20" ht="11.45" customHeight="1">
      <c r="A55" s="192">
        <v>13700</v>
      </c>
      <c r="B55" s="196" t="s">
        <v>411</v>
      </c>
      <c r="C55" s="194">
        <v>1270</v>
      </c>
      <c r="D55" s="203">
        <v>42289</v>
      </c>
      <c r="E55" s="186">
        <f t="shared" si="0"/>
        <v>7.9698836413415473</v>
      </c>
      <c r="F55" s="157">
        <v>10</v>
      </c>
      <c r="G55" s="157">
        <v>0</v>
      </c>
      <c r="H55" s="158">
        <v>0</v>
      </c>
      <c r="I55" s="171">
        <v>0.63</v>
      </c>
      <c r="J55" s="235">
        <v>44421</v>
      </c>
      <c r="K55" s="172">
        <v>1.1000000000000001</v>
      </c>
      <c r="L55" s="235">
        <v>44421</v>
      </c>
      <c r="M55" s="172">
        <v>1.22</v>
      </c>
      <c r="N55" s="235">
        <v>44421</v>
      </c>
      <c r="O55" s="172">
        <v>1.46</v>
      </c>
      <c r="P55" s="235">
        <v>44421</v>
      </c>
      <c r="Q55" s="172">
        <v>1.77</v>
      </c>
      <c r="R55" s="235">
        <v>43375</v>
      </c>
      <c r="S55" s="172">
        <v>1.93</v>
      </c>
      <c r="T55" s="235">
        <v>43789</v>
      </c>
    </row>
    <row r="56" spans="1:20" ht="11.45" customHeight="1">
      <c r="A56" s="192">
        <v>13800</v>
      </c>
      <c r="B56" s="193" t="s">
        <v>95</v>
      </c>
      <c r="C56" s="194">
        <v>1195</v>
      </c>
      <c r="D56" s="203">
        <v>33031</v>
      </c>
      <c r="E56" s="186">
        <f t="shared" si="0"/>
        <v>33.316906228610542</v>
      </c>
      <c r="F56" s="157">
        <v>50</v>
      </c>
      <c r="G56" s="157">
        <v>6</v>
      </c>
      <c r="H56" s="158">
        <v>2</v>
      </c>
      <c r="I56" s="171">
        <v>1.38</v>
      </c>
      <c r="J56" s="235">
        <v>33119</v>
      </c>
      <c r="K56" s="172">
        <v>2.87</v>
      </c>
      <c r="L56" s="235">
        <v>33119</v>
      </c>
      <c r="M56" s="172">
        <v>3.5</v>
      </c>
      <c r="N56" s="235">
        <v>33119</v>
      </c>
      <c r="O56" s="172">
        <v>3.5</v>
      </c>
      <c r="P56" s="235">
        <v>33119</v>
      </c>
      <c r="Q56" s="172">
        <v>3.5</v>
      </c>
      <c r="R56" s="235">
        <v>33119</v>
      </c>
      <c r="S56" s="172">
        <v>3.82</v>
      </c>
      <c r="T56" s="235">
        <v>40199</v>
      </c>
    </row>
    <row r="57" spans="1:20" ht="11.45" customHeight="1">
      <c r="A57" s="192">
        <v>14200</v>
      </c>
      <c r="B57" s="193" t="s">
        <v>98</v>
      </c>
      <c r="C57" s="194">
        <v>1485</v>
      </c>
      <c r="D57" s="203">
        <v>33261</v>
      </c>
      <c r="E57" s="186">
        <f t="shared" si="0"/>
        <v>32.687200547570157</v>
      </c>
      <c r="F57" s="157">
        <v>63</v>
      </c>
      <c r="G57" s="157">
        <v>5</v>
      </c>
      <c r="H57" s="158">
        <v>0</v>
      </c>
      <c r="I57" s="171">
        <v>1.02</v>
      </c>
      <c r="J57" s="235">
        <v>40388</v>
      </c>
      <c r="K57" s="172">
        <v>1.73</v>
      </c>
      <c r="L57" s="235">
        <v>38953</v>
      </c>
      <c r="M57" s="172">
        <v>2.17</v>
      </c>
      <c r="N57" s="235">
        <v>41526</v>
      </c>
      <c r="O57" s="172">
        <v>2.2400000000000002</v>
      </c>
      <c r="P57" s="235">
        <v>41526</v>
      </c>
      <c r="Q57" s="172">
        <v>2.44</v>
      </c>
      <c r="R57" s="235">
        <v>37665</v>
      </c>
      <c r="S57" s="172">
        <v>3.19</v>
      </c>
      <c r="T57" s="235">
        <v>40199</v>
      </c>
    </row>
    <row r="58" spans="1:20" ht="11.45" customHeight="1">
      <c r="A58" s="192">
        <v>14500</v>
      </c>
      <c r="B58" s="193" t="s">
        <v>326</v>
      </c>
      <c r="C58" s="194">
        <v>1270</v>
      </c>
      <c r="D58" s="203">
        <v>38764</v>
      </c>
      <c r="E58" s="186">
        <f t="shared" si="0"/>
        <v>17.620807665982205</v>
      </c>
      <c r="F58" s="157">
        <v>24</v>
      </c>
      <c r="G58" s="157">
        <v>4</v>
      </c>
      <c r="H58" s="158">
        <v>0</v>
      </c>
      <c r="I58" s="171">
        <v>1.26</v>
      </c>
      <c r="J58" s="235">
        <v>40388</v>
      </c>
      <c r="K58" s="172">
        <v>2.0499999999999998</v>
      </c>
      <c r="L58" s="235">
        <v>44421</v>
      </c>
      <c r="M58" s="172">
        <v>2.2000000000000002</v>
      </c>
      <c r="N58" s="235">
        <v>44421</v>
      </c>
      <c r="O58" s="172">
        <v>2.4</v>
      </c>
      <c r="P58" s="235">
        <v>44421</v>
      </c>
      <c r="Q58" s="172">
        <v>2.76</v>
      </c>
      <c r="R58" s="235">
        <v>40199</v>
      </c>
      <c r="S58" s="172">
        <v>3.82</v>
      </c>
      <c r="T58" s="235">
        <v>40199</v>
      </c>
    </row>
    <row r="59" spans="1:20" ht="11.45" customHeight="1">
      <c r="A59" s="192">
        <v>14700</v>
      </c>
      <c r="B59" s="193" t="s">
        <v>91</v>
      </c>
      <c r="C59" s="194">
        <v>1120</v>
      </c>
      <c r="D59" s="203">
        <v>34451</v>
      </c>
      <c r="E59" s="186">
        <f t="shared" si="0"/>
        <v>29.429158110882955</v>
      </c>
      <c r="F59" s="157">
        <v>32</v>
      </c>
      <c r="G59" s="157">
        <v>4</v>
      </c>
      <c r="H59" s="158">
        <v>0</v>
      </c>
      <c r="I59" s="171">
        <v>0.94</v>
      </c>
      <c r="J59" s="235">
        <v>41890</v>
      </c>
      <c r="K59" s="172">
        <v>1.34</v>
      </c>
      <c r="L59" s="235">
        <v>38962</v>
      </c>
      <c r="M59" s="172">
        <v>1.69</v>
      </c>
      <c r="N59" s="235">
        <v>41890</v>
      </c>
      <c r="O59" s="172">
        <v>2.13</v>
      </c>
      <c r="P59" s="235">
        <v>41890</v>
      </c>
      <c r="Q59" s="172">
        <v>2.64</v>
      </c>
      <c r="R59" s="235">
        <v>40199</v>
      </c>
      <c r="S59" s="172">
        <v>4.13</v>
      </c>
      <c r="T59" s="235">
        <v>40199</v>
      </c>
    </row>
    <row r="60" spans="1:20" ht="11.45" customHeight="1">
      <c r="A60" s="192">
        <v>15000</v>
      </c>
      <c r="B60" s="196" t="s">
        <v>363</v>
      </c>
      <c r="C60" s="194">
        <v>1825</v>
      </c>
      <c r="D60" s="203">
        <v>39765</v>
      </c>
      <c r="E60" s="186">
        <f t="shared" si="0"/>
        <v>14.880219028062971</v>
      </c>
      <c r="F60" s="157">
        <v>28</v>
      </c>
      <c r="G60" s="157">
        <v>4</v>
      </c>
      <c r="H60" s="158">
        <v>2</v>
      </c>
      <c r="I60" s="171">
        <v>0.83</v>
      </c>
      <c r="J60" s="235">
        <v>41870</v>
      </c>
      <c r="K60" s="172">
        <v>1.57</v>
      </c>
      <c r="L60" s="235">
        <v>41890</v>
      </c>
      <c r="M60" s="172">
        <v>2.17</v>
      </c>
      <c r="N60" s="235">
        <v>41890</v>
      </c>
      <c r="O60" s="172">
        <v>2.91</v>
      </c>
      <c r="P60" s="235">
        <v>41870</v>
      </c>
      <c r="Q60" s="172">
        <v>4.01</v>
      </c>
      <c r="R60" s="235">
        <v>40199</v>
      </c>
      <c r="S60" s="172">
        <v>5.47</v>
      </c>
      <c r="T60" s="235">
        <v>40199</v>
      </c>
    </row>
    <row r="61" spans="1:20" ht="11.45" customHeight="1">
      <c r="A61" s="192">
        <v>15300</v>
      </c>
      <c r="B61" s="193" t="s">
        <v>232</v>
      </c>
      <c r="C61" s="194">
        <v>1755</v>
      </c>
      <c r="D61" s="203">
        <v>37005</v>
      </c>
      <c r="E61" s="186">
        <f t="shared" si="0"/>
        <v>22.436687200547571</v>
      </c>
      <c r="F61" s="157">
        <v>41</v>
      </c>
      <c r="G61" s="157">
        <v>7</v>
      </c>
      <c r="H61" s="158">
        <v>2</v>
      </c>
      <c r="I61" s="171">
        <v>0.91</v>
      </c>
      <c r="J61" s="235">
        <v>43790</v>
      </c>
      <c r="K61" s="172">
        <v>1.26</v>
      </c>
      <c r="L61" s="235">
        <v>43311</v>
      </c>
      <c r="M61" s="172">
        <v>2.4</v>
      </c>
      <c r="N61" s="235">
        <v>41870</v>
      </c>
      <c r="O61" s="172">
        <v>3.35</v>
      </c>
      <c r="P61" s="235">
        <v>41870</v>
      </c>
      <c r="Q61" s="172">
        <v>3.62</v>
      </c>
      <c r="R61" s="235">
        <v>41870</v>
      </c>
      <c r="S61" s="172">
        <v>5.12</v>
      </c>
      <c r="T61" s="235">
        <v>40199</v>
      </c>
    </row>
    <row r="62" spans="1:20" ht="11.45" customHeight="1">
      <c r="A62" s="192">
        <v>15500</v>
      </c>
      <c r="B62" s="193" t="s">
        <v>238</v>
      </c>
      <c r="C62" s="194">
        <v>2655</v>
      </c>
      <c r="D62" s="203">
        <v>29690</v>
      </c>
      <c r="E62" s="186">
        <f t="shared" si="0"/>
        <v>42.464065708418893</v>
      </c>
      <c r="F62" s="157">
        <v>145</v>
      </c>
      <c r="G62" s="157">
        <v>24</v>
      </c>
      <c r="H62" s="158">
        <v>7</v>
      </c>
      <c r="I62" s="171">
        <v>1.38</v>
      </c>
      <c r="J62" s="235">
        <v>41144</v>
      </c>
      <c r="K62" s="172">
        <v>2.2400000000000002</v>
      </c>
      <c r="L62" s="235">
        <v>43292</v>
      </c>
      <c r="M62" s="172">
        <v>2.8</v>
      </c>
      <c r="N62" s="235">
        <v>43292</v>
      </c>
      <c r="O62" s="172">
        <v>2.8</v>
      </c>
      <c r="P62" s="235">
        <v>43292</v>
      </c>
      <c r="Q62" s="172">
        <v>4.84</v>
      </c>
      <c r="R62" s="235">
        <v>40199</v>
      </c>
      <c r="S62" s="172">
        <v>6.42</v>
      </c>
      <c r="T62" s="235">
        <v>40199</v>
      </c>
    </row>
    <row r="63" spans="1:20" ht="11.45" customHeight="1">
      <c r="A63" s="192">
        <v>15800</v>
      </c>
      <c r="B63" s="193" t="s">
        <v>105</v>
      </c>
      <c r="C63" s="194">
        <v>2385</v>
      </c>
      <c r="D63" s="203">
        <v>29794</v>
      </c>
      <c r="E63" s="186">
        <f t="shared" si="0"/>
        <v>42.179329226557151</v>
      </c>
      <c r="F63" s="157">
        <v>134</v>
      </c>
      <c r="G63" s="157">
        <v>28</v>
      </c>
      <c r="H63" s="158">
        <v>7</v>
      </c>
      <c r="I63" s="171">
        <v>1.18</v>
      </c>
      <c r="J63" s="235">
        <v>39284</v>
      </c>
      <c r="K63" s="172">
        <v>2.0499999999999998</v>
      </c>
      <c r="L63" s="235">
        <v>41863</v>
      </c>
      <c r="M63" s="172">
        <v>2.56</v>
      </c>
      <c r="N63" s="235">
        <v>41863</v>
      </c>
      <c r="O63" s="172">
        <v>2.64</v>
      </c>
      <c r="P63" s="235">
        <v>41863</v>
      </c>
      <c r="Q63" s="172">
        <v>5.51</v>
      </c>
      <c r="R63" s="235">
        <v>40199</v>
      </c>
      <c r="S63" s="172">
        <v>7.05</v>
      </c>
      <c r="T63" s="235">
        <v>40199</v>
      </c>
    </row>
    <row r="64" spans="1:20" ht="11.45" customHeight="1">
      <c r="A64" s="192">
        <v>16000</v>
      </c>
      <c r="B64" s="193" t="s">
        <v>106</v>
      </c>
      <c r="C64" s="194">
        <v>6710</v>
      </c>
      <c r="D64" s="203">
        <v>31740</v>
      </c>
      <c r="E64" s="186">
        <f t="shared" si="0"/>
        <v>36.851471594798085</v>
      </c>
      <c r="F64" s="157">
        <v>142</v>
      </c>
      <c r="G64" s="157">
        <v>42</v>
      </c>
      <c r="H64" s="158">
        <v>19</v>
      </c>
      <c r="I64" s="171">
        <v>1.38</v>
      </c>
      <c r="J64" s="235">
        <v>41104</v>
      </c>
      <c r="K64" s="172">
        <v>2.3199999999999998</v>
      </c>
      <c r="L64" s="235">
        <v>41870</v>
      </c>
      <c r="M64" s="172">
        <v>2.8</v>
      </c>
      <c r="N64" s="235">
        <v>41870</v>
      </c>
      <c r="O64" s="172">
        <v>3.98</v>
      </c>
      <c r="P64" s="235">
        <v>41870</v>
      </c>
      <c r="Q64" s="172">
        <v>5.24</v>
      </c>
      <c r="R64" s="235">
        <v>38394</v>
      </c>
      <c r="S64" s="172">
        <v>7.05</v>
      </c>
      <c r="T64" s="235">
        <v>38394</v>
      </c>
    </row>
    <row r="65" spans="1:20" ht="11.45" customHeight="1">
      <c r="A65" s="192">
        <v>16500</v>
      </c>
      <c r="B65" s="193" t="s">
        <v>107</v>
      </c>
      <c r="C65" s="194">
        <v>3410</v>
      </c>
      <c r="D65" s="203">
        <v>29778</v>
      </c>
      <c r="E65" s="186">
        <f t="shared" si="0"/>
        <v>42.223134839151264</v>
      </c>
      <c r="F65" s="157">
        <v>143</v>
      </c>
      <c r="G65" s="157">
        <v>32</v>
      </c>
      <c r="H65" s="158">
        <v>9</v>
      </c>
      <c r="I65" s="171">
        <v>0.83</v>
      </c>
      <c r="J65" s="235">
        <v>41845</v>
      </c>
      <c r="K65" s="177">
        <v>1.42</v>
      </c>
      <c r="L65" s="235">
        <v>32376</v>
      </c>
      <c r="M65" s="172">
        <v>2.13</v>
      </c>
      <c r="N65" s="235">
        <v>40199</v>
      </c>
      <c r="O65" s="172">
        <v>3.7</v>
      </c>
      <c r="P65" s="235">
        <v>40199</v>
      </c>
      <c r="Q65" s="172">
        <v>7.56</v>
      </c>
      <c r="R65" s="235">
        <v>40199</v>
      </c>
      <c r="S65" s="172">
        <v>9.33</v>
      </c>
      <c r="T65" s="235">
        <v>40199</v>
      </c>
    </row>
    <row r="66" spans="1:20" ht="11.45" customHeight="1">
      <c r="A66" s="192">
        <v>16700</v>
      </c>
      <c r="B66" s="193" t="s">
        <v>108</v>
      </c>
      <c r="C66" s="194">
        <v>3815</v>
      </c>
      <c r="D66" s="203">
        <v>29707</v>
      </c>
      <c r="E66" s="186">
        <f t="shared" si="0"/>
        <v>42.417522245037645</v>
      </c>
      <c r="F66" s="157">
        <v>107</v>
      </c>
      <c r="G66" s="157">
        <v>21</v>
      </c>
      <c r="H66" s="158">
        <v>2</v>
      </c>
      <c r="I66" s="171">
        <v>1.18</v>
      </c>
      <c r="J66" s="235">
        <v>34210</v>
      </c>
      <c r="K66" s="172">
        <v>1.5</v>
      </c>
      <c r="L66" s="235">
        <v>34937</v>
      </c>
      <c r="M66" s="172">
        <v>1.89</v>
      </c>
      <c r="N66" s="235">
        <v>37505</v>
      </c>
      <c r="O66" s="172">
        <v>2.72</v>
      </c>
      <c r="P66" s="235">
        <v>37505</v>
      </c>
      <c r="Q66" s="172">
        <v>3.94</v>
      </c>
      <c r="R66" s="235">
        <v>40199</v>
      </c>
      <c r="S66" s="172">
        <v>5.24</v>
      </c>
      <c r="T66" s="235">
        <v>40199</v>
      </c>
    </row>
    <row r="67" spans="1:20" ht="11.45" customHeight="1">
      <c r="A67" s="192">
        <v>17000</v>
      </c>
      <c r="B67" s="193" t="s">
        <v>109</v>
      </c>
      <c r="C67" s="194">
        <v>4515</v>
      </c>
      <c r="D67" s="203">
        <v>29677</v>
      </c>
      <c r="E67" s="186">
        <f t="shared" si="0"/>
        <v>42.499657768651609</v>
      </c>
      <c r="F67" s="157">
        <v>101</v>
      </c>
      <c r="G67" s="157">
        <v>9</v>
      </c>
      <c r="H67" s="158">
        <v>2</v>
      </c>
      <c r="I67" s="171">
        <v>1.06</v>
      </c>
      <c r="J67" s="235">
        <v>42934</v>
      </c>
      <c r="K67" s="172">
        <v>1.89</v>
      </c>
      <c r="L67" s="235">
        <v>37505</v>
      </c>
      <c r="M67" s="172">
        <v>2.76</v>
      </c>
      <c r="N67" s="235">
        <v>37505</v>
      </c>
      <c r="O67" s="172">
        <v>2.95</v>
      </c>
      <c r="P67" s="235">
        <v>37505</v>
      </c>
      <c r="Q67" s="172">
        <v>3.46</v>
      </c>
      <c r="R67" s="235">
        <v>40199</v>
      </c>
      <c r="S67" s="172">
        <v>4.72</v>
      </c>
      <c r="T67" s="235">
        <v>40199</v>
      </c>
    </row>
    <row r="68" spans="1:20" ht="11.45" customHeight="1">
      <c r="A68" s="192">
        <v>17300</v>
      </c>
      <c r="B68" s="193" t="s">
        <v>110</v>
      </c>
      <c r="C68" s="194">
        <v>3830</v>
      </c>
      <c r="D68" s="203">
        <v>29680</v>
      </c>
      <c r="E68" s="186">
        <f t="shared" si="0"/>
        <v>42.491444216290212</v>
      </c>
      <c r="F68" s="157">
        <v>110</v>
      </c>
      <c r="G68" s="157">
        <v>18</v>
      </c>
      <c r="H68" s="158">
        <v>1</v>
      </c>
      <c r="I68" s="171">
        <v>1.34</v>
      </c>
      <c r="J68" s="235">
        <v>37847</v>
      </c>
      <c r="K68" s="172">
        <v>1.89</v>
      </c>
      <c r="L68" s="235">
        <v>32376</v>
      </c>
      <c r="M68" s="172">
        <v>2.4</v>
      </c>
      <c r="N68" s="235">
        <v>32376</v>
      </c>
      <c r="O68" s="172">
        <v>2.44</v>
      </c>
      <c r="P68" s="235">
        <v>32376</v>
      </c>
      <c r="Q68" s="172">
        <v>3.58</v>
      </c>
      <c r="R68" s="235">
        <v>40199</v>
      </c>
      <c r="S68" s="172">
        <v>5</v>
      </c>
      <c r="T68" s="235">
        <v>40199</v>
      </c>
    </row>
    <row r="69" spans="1:20" ht="11.45" customHeight="1">
      <c r="A69" s="192">
        <v>17500</v>
      </c>
      <c r="B69" s="193" t="s">
        <v>231</v>
      </c>
      <c r="C69" s="194">
        <v>4490</v>
      </c>
      <c r="D69" s="203">
        <v>32092</v>
      </c>
      <c r="E69" s="186">
        <f t="shared" si="0"/>
        <v>35.887748117727583</v>
      </c>
      <c r="F69" s="157">
        <v>100</v>
      </c>
      <c r="G69" s="157">
        <v>7</v>
      </c>
      <c r="H69" s="158">
        <v>0</v>
      </c>
      <c r="I69" s="171">
        <v>1.1399999999999999</v>
      </c>
      <c r="J69" s="235">
        <v>44787</v>
      </c>
      <c r="K69" s="172">
        <v>1.73</v>
      </c>
      <c r="L69" s="235">
        <v>37107</v>
      </c>
      <c r="M69" s="172">
        <v>1.77</v>
      </c>
      <c r="N69" s="235">
        <v>37107</v>
      </c>
      <c r="O69" s="172">
        <v>1.93</v>
      </c>
      <c r="P69" s="235">
        <v>37107</v>
      </c>
      <c r="Q69" s="172">
        <v>2.68</v>
      </c>
      <c r="R69" s="235">
        <v>40199</v>
      </c>
      <c r="S69" s="172">
        <v>4.45</v>
      </c>
      <c r="T69" s="235">
        <v>33298</v>
      </c>
    </row>
    <row r="70" spans="1:20" s="56" customFormat="1" ht="11.45" customHeight="1">
      <c r="A70" s="192">
        <v>17800</v>
      </c>
      <c r="B70" s="193" t="s">
        <v>112</v>
      </c>
      <c r="C70" s="194">
        <v>4775</v>
      </c>
      <c r="D70" s="203">
        <v>29891</v>
      </c>
      <c r="E70" s="186">
        <f t="shared" si="0"/>
        <v>41.913757700205338</v>
      </c>
      <c r="F70" s="157">
        <v>94</v>
      </c>
      <c r="G70" s="157">
        <v>13</v>
      </c>
      <c r="H70" s="158">
        <v>1</v>
      </c>
      <c r="I70" s="171">
        <v>0.75</v>
      </c>
      <c r="J70" s="235">
        <v>42934</v>
      </c>
      <c r="K70" s="172">
        <v>1.46</v>
      </c>
      <c r="L70" s="235">
        <v>42934</v>
      </c>
      <c r="M70" s="172">
        <v>1.85</v>
      </c>
      <c r="N70" s="235">
        <v>44393</v>
      </c>
      <c r="O70" s="172">
        <v>1.89</v>
      </c>
      <c r="P70" s="235">
        <v>44393</v>
      </c>
      <c r="Q70" s="172">
        <v>3.15</v>
      </c>
      <c r="R70" s="235">
        <v>40199</v>
      </c>
      <c r="S70" s="172">
        <v>4.37</v>
      </c>
      <c r="T70" s="235">
        <v>40199</v>
      </c>
    </row>
    <row r="71" spans="1:20" ht="11.45" customHeight="1">
      <c r="A71" s="192">
        <v>18200</v>
      </c>
      <c r="B71" s="193" t="s">
        <v>251</v>
      </c>
      <c r="C71" s="194">
        <v>1090</v>
      </c>
      <c r="D71" s="203">
        <v>37141</v>
      </c>
      <c r="E71" s="186">
        <f t="shared" si="0"/>
        <v>22.064339493497606</v>
      </c>
      <c r="F71" s="157">
        <v>29</v>
      </c>
      <c r="G71" s="157">
        <v>5</v>
      </c>
      <c r="H71" s="158">
        <v>0</v>
      </c>
      <c r="I71" s="171">
        <v>0.94</v>
      </c>
      <c r="J71" s="235">
        <v>38573</v>
      </c>
      <c r="K71" s="172">
        <v>1.81</v>
      </c>
      <c r="L71" s="235">
        <v>38573</v>
      </c>
      <c r="M71" s="172">
        <v>2.17</v>
      </c>
      <c r="N71" s="235">
        <v>38573</v>
      </c>
      <c r="O71" s="172">
        <v>2.3199999999999998</v>
      </c>
      <c r="P71" s="235">
        <v>38573</v>
      </c>
      <c r="Q71" s="172">
        <v>2.44</v>
      </c>
      <c r="R71" s="235">
        <v>40199</v>
      </c>
      <c r="S71" s="172">
        <v>3.43</v>
      </c>
      <c r="T71" s="235">
        <v>40199</v>
      </c>
    </row>
    <row r="72" spans="1:20" ht="11.45" customHeight="1">
      <c r="A72" s="192">
        <v>18500</v>
      </c>
      <c r="B72" s="193" t="s">
        <v>229</v>
      </c>
      <c r="C72" s="194">
        <v>870</v>
      </c>
      <c r="D72" s="203">
        <v>36789</v>
      </c>
      <c r="E72" s="186">
        <f t="shared" si="0"/>
        <v>23.028062970568104</v>
      </c>
      <c r="F72" s="157">
        <v>23</v>
      </c>
      <c r="G72" s="157">
        <v>3</v>
      </c>
      <c r="H72" s="158">
        <v>0</v>
      </c>
      <c r="I72" s="171">
        <v>0.83</v>
      </c>
      <c r="J72" s="235">
        <v>37120</v>
      </c>
      <c r="K72" s="172">
        <v>1.38</v>
      </c>
      <c r="L72" s="235">
        <v>42940</v>
      </c>
      <c r="M72" s="172">
        <v>2.44</v>
      </c>
      <c r="N72" s="235">
        <v>42940</v>
      </c>
      <c r="O72" s="172">
        <v>2.72</v>
      </c>
      <c r="P72" s="235">
        <v>41890</v>
      </c>
      <c r="Q72" s="172">
        <v>2.76</v>
      </c>
      <c r="R72" s="235">
        <v>41890</v>
      </c>
      <c r="S72" s="172">
        <v>2.91</v>
      </c>
      <c r="T72" s="235">
        <v>40199</v>
      </c>
    </row>
    <row r="73" spans="1:20" ht="11.45" customHeight="1">
      <c r="A73" s="192">
        <v>18700</v>
      </c>
      <c r="B73" s="193" t="s">
        <v>331</v>
      </c>
      <c r="C73" s="194">
        <v>1810</v>
      </c>
      <c r="D73" s="203">
        <v>38917</v>
      </c>
      <c r="E73" s="186">
        <f t="shared" si="0"/>
        <v>17.201916495550993</v>
      </c>
      <c r="F73" s="157">
        <v>23</v>
      </c>
      <c r="G73" s="157">
        <v>3</v>
      </c>
      <c r="H73" s="158">
        <v>0</v>
      </c>
      <c r="I73" s="171">
        <v>0.94</v>
      </c>
      <c r="J73" s="235">
        <v>42584</v>
      </c>
      <c r="K73" s="172">
        <v>1.5</v>
      </c>
      <c r="L73" s="235">
        <v>44400</v>
      </c>
      <c r="M73" s="172">
        <v>1.61</v>
      </c>
      <c r="N73" s="235">
        <v>44400</v>
      </c>
      <c r="O73" s="172">
        <v>1.77</v>
      </c>
      <c r="P73" s="235">
        <v>44400</v>
      </c>
      <c r="Q73" s="172">
        <v>2.6</v>
      </c>
      <c r="R73" s="235">
        <v>39416</v>
      </c>
      <c r="S73" s="172">
        <v>3.35</v>
      </c>
      <c r="T73" s="235">
        <v>44400</v>
      </c>
    </row>
    <row r="74" spans="1:20" ht="11.45" customHeight="1">
      <c r="A74" s="192">
        <v>19000</v>
      </c>
      <c r="B74" s="193" t="s">
        <v>290</v>
      </c>
      <c r="C74" s="194">
        <v>2010</v>
      </c>
      <c r="D74" s="203">
        <v>37770</v>
      </c>
      <c r="E74" s="186">
        <f t="shared" ref="E74:E138" si="1">($E$8-D74)/365.25</f>
        <v>20.342231348391511</v>
      </c>
      <c r="F74" s="157">
        <v>60</v>
      </c>
      <c r="G74" s="163">
        <v>13</v>
      </c>
      <c r="H74" s="158">
        <v>1</v>
      </c>
      <c r="I74" s="171">
        <v>1.22</v>
      </c>
      <c r="J74" s="235">
        <v>41476</v>
      </c>
      <c r="K74" s="172">
        <v>1.97</v>
      </c>
      <c r="L74" s="235">
        <v>38566</v>
      </c>
      <c r="M74" s="172">
        <v>2.0499999999999998</v>
      </c>
      <c r="N74" s="235">
        <v>38566</v>
      </c>
      <c r="O74" s="172">
        <v>2.2400000000000002</v>
      </c>
      <c r="P74" s="235">
        <v>38566</v>
      </c>
      <c r="Q74" s="172">
        <v>3.5</v>
      </c>
      <c r="R74" s="235">
        <v>39416</v>
      </c>
      <c r="S74" s="172">
        <v>4.37</v>
      </c>
      <c r="T74" s="235">
        <v>40199</v>
      </c>
    </row>
    <row r="75" spans="1:20" ht="11.45" customHeight="1">
      <c r="A75" s="192">
        <v>19300</v>
      </c>
      <c r="B75" s="193" t="s">
        <v>327</v>
      </c>
      <c r="C75" s="194">
        <v>1865</v>
      </c>
      <c r="D75" s="203">
        <v>38778</v>
      </c>
      <c r="E75" s="186">
        <f t="shared" si="1"/>
        <v>17.582477754962355</v>
      </c>
      <c r="F75" s="157">
        <v>38</v>
      </c>
      <c r="G75" s="163">
        <v>8</v>
      </c>
      <c r="H75" s="158">
        <v>1</v>
      </c>
      <c r="I75" s="171">
        <v>0.98</v>
      </c>
      <c r="J75" s="235">
        <v>43295</v>
      </c>
      <c r="K75" s="172">
        <v>2.17</v>
      </c>
      <c r="L75" s="235">
        <v>45169</v>
      </c>
      <c r="M75" s="172">
        <v>2.8</v>
      </c>
      <c r="N75" s="235">
        <v>45169</v>
      </c>
      <c r="O75" s="172">
        <v>2.83</v>
      </c>
      <c r="P75" s="235">
        <v>45169</v>
      </c>
      <c r="Q75" s="172">
        <v>3.54</v>
      </c>
      <c r="R75" s="235">
        <v>40199</v>
      </c>
      <c r="S75" s="172">
        <v>4.96</v>
      </c>
      <c r="T75" s="235">
        <v>40199</v>
      </c>
    </row>
    <row r="76" spans="1:20" ht="11.45" customHeight="1">
      <c r="A76" s="192">
        <v>19500</v>
      </c>
      <c r="B76" s="193" t="s">
        <v>50</v>
      </c>
      <c r="C76" s="194">
        <v>1670</v>
      </c>
      <c r="D76" s="203">
        <v>30706</v>
      </c>
      <c r="E76" s="186">
        <f t="shared" si="1"/>
        <v>39.682409308692677</v>
      </c>
      <c r="F76" s="157">
        <v>32</v>
      </c>
      <c r="G76" s="157">
        <v>2</v>
      </c>
      <c r="H76" s="158">
        <v>0</v>
      </c>
      <c r="I76" s="171">
        <v>0.79</v>
      </c>
      <c r="J76" s="235">
        <v>41526</v>
      </c>
      <c r="K76" s="172">
        <v>1.89</v>
      </c>
      <c r="L76" s="235">
        <v>41526</v>
      </c>
      <c r="M76" s="172">
        <v>2.4</v>
      </c>
      <c r="N76" s="235">
        <v>41526</v>
      </c>
      <c r="O76" s="172">
        <v>2.64</v>
      </c>
      <c r="P76" s="235">
        <v>41526</v>
      </c>
      <c r="Q76" s="172">
        <v>2.87</v>
      </c>
      <c r="R76" s="235">
        <v>41526</v>
      </c>
      <c r="S76" s="172">
        <v>3.5</v>
      </c>
      <c r="T76" s="235">
        <v>41526</v>
      </c>
    </row>
    <row r="77" spans="1:20" ht="11.45" customHeight="1">
      <c r="A77" s="192">
        <v>20000</v>
      </c>
      <c r="B77" s="193" t="s">
        <v>244</v>
      </c>
      <c r="C77" s="194">
        <v>2560</v>
      </c>
      <c r="D77" s="203">
        <v>37055</v>
      </c>
      <c r="E77" s="186">
        <f t="shared" si="1"/>
        <v>22.299794661190965</v>
      </c>
      <c r="F77" s="157">
        <v>68</v>
      </c>
      <c r="G77" s="157">
        <v>12</v>
      </c>
      <c r="H77" s="158">
        <v>1</v>
      </c>
      <c r="I77" s="171">
        <v>1.22</v>
      </c>
      <c r="J77" s="235">
        <v>39294</v>
      </c>
      <c r="K77" s="172">
        <v>2.48</v>
      </c>
      <c r="L77" s="235">
        <v>39294</v>
      </c>
      <c r="M77" s="172">
        <v>2.68</v>
      </c>
      <c r="N77" s="235">
        <v>39294</v>
      </c>
      <c r="O77" s="172">
        <v>2.68</v>
      </c>
      <c r="P77" s="235">
        <v>39294</v>
      </c>
      <c r="Q77" s="172">
        <v>3.07</v>
      </c>
      <c r="R77" s="235">
        <v>39416</v>
      </c>
      <c r="S77" s="172">
        <v>4.09</v>
      </c>
      <c r="T77" s="235">
        <v>40199</v>
      </c>
    </row>
    <row r="78" spans="1:20" ht="11.45" customHeight="1">
      <c r="A78" s="192">
        <v>20200</v>
      </c>
      <c r="B78" s="193" t="s">
        <v>51</v>
      </c>
      <c r="C78" s="194">
        <v>1875</v>
      </c>
      <c r="D78" s="203">
        <v>34081</v>
      </c>
      <c r="E78" s="186">
        <f t="shared" si="1"/>
        <v>30.442162902121833</v>
      </c>
      <c r="F78" s="157">
        <v>61</v>
      </c>
      <c r="G78" s="157">
        <v>12</v>
      </c>
      <c r="H78" s="158">
        <v>1</v>
      </c>
      <c r="I78" s="171">
        <v>0.87</v>
      </c>
      <c r="J78" s="235">
        <v>41144</v>
      </c>
      <c r="K78" s="172">
        <v>1.42</v>
      </c>
      <c r="L78" s="235">
        <v>41526</v>
      </c>
      <c r="M78" s="172">
        <v>2.0099999999999998</v>
      </c>
      <c r="N78" s="235">
        <v>41526</v>
      </c>
      <c r="O78" s="172">
        <v>2.09</v>
      </c>
      <c r="P78" s="235">
        <v>41526</v>
      </c>
      <c r="Q78" s="172">
        <v>3.03</v>
      </c>
      <c r="R78" s="235">
        <v>43375</v>
      </c>
      <c r="S78" s="172">
        <v>4.6900000000000004</v>
      </c>
      <c r="T78" s="235">
        <v>40199</v>
      </c>
    </row>
    <row r="79" spans="1:20" ht="11.45" customHeight="1">
      <c r="A79" s="192">
        <v>20600</v>
      </c>
      <c r="B79" s="196" t="s">
        <v>416</v>
      </c>
      <c r="C79" s="194">
        <v>2295</v>
      </c>
      <c r="D79" s="203">
        <v>42598</v>
      </c>
      <c r="E79" s="186">
        <f t="shared" si="1"/>
        <v>7.1238877481177276</v>
      </c>
      <c r="F79" s="157">
        <v>19</v>
      </c>
      <c r="G79" s="157">
        <v>4</v>
      </c>
      <c r="H79" s="158">
        <v>1</v>
      </c>
      <c r="I79" s="171">
        <v>1.02</v>
      </c>
      <c r="J79" s="235">
        <v>44772</v>
      </c>
      <c r="K79" s="172">
        <v>1.3</v>
      </c>
      <c r="L79" s="235">
        <v>44420</v>
      </c>
      <c r="M79" s="172">
        <v>1.89</v>
      </c>
      <c r="N79" s="235">
        <v>44420</v>
      </c>
      <c r="O79" s="172">
        <v>2.13</v>
      </c>
      <c r="P79" s="235">
        <v>44420</v>
      </c>
      <c r="Q79" s="172">
        <v>3.66</v>
      </c>
      <c r="R79" s="235">
        <v>43375</v>
      </c>
      <c r="S79" s="172">
        <v>3.7</v>
      </c>
      <c r="T79" s="235">
        <v>43375</v>
      </c>
    </row>
    <row r="80" spans="1:20" s="57" customFormat="1" ht="11.45" customHeight="1">
      <c r="A80" s="192">
        <v>20700</v>
      </c>
      <c r="B80" s="196" t="s">
        <v>479</v>
      </c>
      <c r="C80" s="194">
        <v>2285</v>
      </c>
      <c r="D80" s="203">
        <v>34136</v>
      </c>
      <c r="E80" s="186">
        <f t="shared" si="1"/>
        <v>30.291581108829568</v>
      </c>
      <c r="F80" s="157">
        <v>82</v>
      </c>
      <c r="G80" s="157">
        <v>17</v>
      </c>
      <c r="H80" s="158">
        <v>2</v>
      </c>
      <c r="I80" s="171">
        <v>1.06</v>
      </c>
      <c r="J80" s="235">
        <v>44772</v>
      </c>
      <c r="K80" s="172">
        <v>1.69</v>
      </c>
      <c r="L80" s="235">
        <v>43267</v>
      </c>
      <c r="M80" s="172">
        <v>1.73</v>
      </c>
      <c r="N80" s="235">
        <v>43267</v>
      </c>
      <c r="O80" s="172">
        <v>2.8</v>
      </c>
      <c r="P80" s="235">
        <v>41870</v>
      </c>
      <c r="Q80" s="172">
        <v>4.09</v>
      </c>
      <c r="R80" s="235">
        <v>40199</v>
      </c>
      <c r="S80" s="172">
        <v>5.79</v>
      </c>
      <c r="T80" s="235">
        <v>40199</v>
      </c>
    </row>
    <row r="81" spans="1:20" ht="11.45" customHeight="1">
      <c r="A81" s="192">
        <v>21000</v>
      </c>
      <c r="B81" s="193" t="s">
        <v>53</v>
      </c>
      <c r="C81" s="194">
        <v>2980</v>
      </c>
      <c r="D81" s="203">
        <v>31243</v>
      </c>
      <c r="E81" s="186">
        <f t="shared" si="1"/>
        <v>38.212183436002739</v>
      </c>
      <c r="F81" s="157">
        <v>112</v>
      </c>
      <c r="G81" s="157">
        <v>17</v>
      </c>
      <c r="H81" s="158">
        <v>3</v>
      </c>
      <c r="I81" s="171">
        <v>1.54</v>
      </c>
      <c r="J81" s="235">
        <v>41870</v>
      </c>
      <c r="K81" s="172">
        <v>2.4</v>
      </c>
      <c r="L81" s="235">
        <v>41870</v>
      </c>
      <c r="M81" s="172">
        <v>3.15</v>
      </c>
      <c r="N81" s="235">
        <v>44426</v>
      </c>
      <c r="O81" s="172">
        <v>3.43</v>
      </c>
      <c r="P81" s="235">
        <v>41870</v>
      </c>
      <c r="Q81" s="172">
        <v>4.37</v>
      </c>
      <c r="R81" s="235">
        <v>39416</v>
      </c>
      <c r="S81" s="172">
        <v>5.24</v>
      </c>
      <c r="T81" s="235">
        <v>33977</v>
      </c>
    </row>
    <row r="82" spans="1:20" ht="11.45" customHeight="1">
      <c r="A82" s="192">
        <v>21500</v>
      </c>
      <c r="B82" s="193" t="s">
        <v>56</v>
      </c>
      <c r="C82" s="194">
        <v>4635</v>
      </c>
      <c r="D82" s="203">
        <v>29902</v>
      </c>
      <c r="E82" s="186">
        <f t="shared" si="1"/>
        <v>41.883641341546884</v>
      </c>
      <c r="F82" s="157">
        <v>155</v>
      </c>
      <c r="G82" s="157">
        <v>34</v>
      </c>
      <c r="H82" s="158">
        <v>11</v>
      </c>
      <c r="I82" s="171">
        <v>0.98</v>
      </c>
      <c r="J82" s="235">
        <v>41531</v>
      </c>
      <c r="K82" s="172">
        <v>1.77</v>
      </c>
      <c r="L82" s="235">
        <v>44785</v>
      </c>
      <c r="M82" s="172">
        <v>2.6</v>
      </c>
      <c r="N82" s="235">
        <v>41870</v>
      </c>
      <c r="O82" s="172">
        <v>3.46</v>
      </c>
      <c r="P82" s="235">
        <v>41870</v>
      </c>
      <c r="Q82" s="172">
        <v>5.71</v>
      </c>
      <c r="R82" s="235">
        <v>39416</v>
      </c>
      <c r="S82" s="172">
        <v>6.97</v>
      </c>
      <c r="T82" s="235">
        <v>40199</v>
      </c>
    </row>
    <row r="83" spans="1:20" ht="11.45" customHeight="1">
      <c r="A83" s="192">
        <v>21800</v>
      </c>
      <c r="B83" s="193" t="s">
        <v>256</v>
      </c>
      <c r="C83" s="194">
        <v>3505</v>
      </c>
      <c r="D83" s="203">
        <v>37327</v>
      </c>
      <c r="E83" s="186">
        <f t="shared" si="1"/>
        <v>21.555099247091032</v>
      </c>
      <c r="F83" s="157">
        <v>91</v>
      </c>
      <c r="G83" s="157">
        <v>23</v>
      </c>
      <c r="H83" s="158">
        <v>4</v>
      </c>
      <c r="I83" s="171">
        <v>1.26</v>
      </c>
      <c r="J83" s="235">
        <v>41159</v>
      </c>
      <c r="K83" s="172">
        <v>2.09</v>
      </c>
      <c r="L83" s="235">
        <v>39643</v>
      </c>
      <c r="M83" s="172">
        <v>2.17</v>
      </c>
      <c r="N83" s="235">
        <v>38927</v>
      </c>
      <c r="O83" s="172">
        <v>2.6</v>
      </c>
      <c r="P83" s="235">
        <v>41870</v>
      </c>
      <c r="Q83" s="172">
        <v>5.39</v>
      </c>
      <c r="R83" s="235">
        <v>40199</v>
      </c>
      <c r="S83" s="172">
        <v>7.8</v>
      </c>
      <c r="T83" s="235">
        <v>40199</v>
      </c>
    </row>
    <row r="84" spans="1:20" ht="11.45" customHeight="1">
      <c r="A84" s="192">
        <v>22000</v>
      </c>
      <c r="B84" s="196" t="s">
        <v>360</v>
      </c>
      <c r="C84" s="194">
        <v>3950</v>
      </c>
      <c r="D84" s="203">
        <v>39875</v>
      </c>
      <c r="E84" s="186">
        <f t="shared" si="1"/>
        <v>14.57905544147844</v>
      </c>
      <c r="F84" s="157">
        <v>56</v>
      </c>
      <c r="G84" s="157">
        <v>13</v>
      </c>
      <c r="H84" s="158">
        <v>4</v>
      </c>
      <c r="I84" s="171">
        <v>1.34</v>
      </c>
      <c r="J84" s="235">
        <v>44426</v>
      </c>
      <c r="K84" s="172">
        <v>2.6</v>
      </c>
      <c r="L84" s="235">
        <v>44426</v>
      </c>
      <c r="M84" s="172">
        <v>2.87</v>
      </c>
      <c r="N84" s="235">
        <v>44400</v>
      </c>
      <c r="O84" s="172">
        <v>4.49</v>
      </c>
      <c r="P84" s="235">
        <v>41870</v>
      </c>
      <c r="Q84" s="172">
        <v>5.59</v>
      </c>
      <c r="R84" s="235">
        <v>40199</v>
      </c>
      <c r="S84" s="172">
        <v>7.24</v>
      </c>
      <c r="T84" s="235">
        <v>40199</v>
      </c>
    </row>
    <row r="85" spans="1:20" ht="11.45" customHeight="1">
      <c r="A85" s="192">
        <v>22800</v>
      </c>
      <c r="B85" s="196" t="s">
        <v>393</v>
      </c>
      <c r="C85" s="194">
        <v>1015</v>
      </c>
      <c r="D85" s="203">
        <v>41183</v>
      </c>
      <c r="E85" s="186">
        <f t="shared" si="1"/>
        <v>10.997946611909651</v>
      </c>
      <c r="F85" s="157">
        <v>8</v>
      </c>
      <c r="G85" s="157">
        <v>1</v>
      </c>
      <c r="H85" s="158">
        <v>0</v>
      </c>
      <c r="I85" s="171">
        <v>0.79</v>
      </c>
      <c r="J85" s="235">
        <v>41504</v>
      </c>
      <c r="K85" s="172">
        <v>1.1399999999999999</v>
      </c>
      <c r="L85" s="235">
        <v>41504</v>
      </c>
      <c r="M85" s="172">
        <v>1.38</v>
      </c>
      <c r="N85" s="235">
        <v>44849</v>
      </c>
      <c r="O85" s="172">
        <v>1.38</v>
      </c>
      <c r="P85" s="235">
        <v>44849</v>
      </c>
      <c r="Q85" s="172">
        <v>2.2000000000000002</v>
      </c>
      <c r="R85" s="235">
        <v>41600</v>
      </c>
      <c r="S85" s="172">
        <v>2.91</v>
      </c>
      <c r="T85" s="235">
        <v>43902</v>
      </c>
    </row>
    <row r="86" spans="1:20" ht="11.45" customHeight="1">
      <c r="A86" s="192">
        <v>23000</v>
      </c>
      <c r="B86" s="195" t="s">
        <v>312</v>
      </c>
      <c r="C86" s="194">
        <v>2765</v>
      </c>
      <c r="D86" s="203">
        <v>38134</v>
      </c>
      <c r="E86" s="186">
        <f t="shared" si="1"/>
        <v>19.345653661875428</v>
      </c>
      <c r="F86" s="157">
        <v>30</v>
      </c>
      <c r="G86" s="157">
        <v>4</v>
      </c>
      <c r="H86" s="158">
        <v>1</v>
      </c>
      <c r="I86" s="171">
        <v>0.98</v>
      </c>
      <c r="J86" s="235">
        <v>44073</v>
      </c>
      <c r="K86" s="172">
        <v>1.69</v>
      </c>
      <c r="L86" s="235">
        <v>44783</v>
      </c>
      <c r="M86" s="172">
        <v>1.69</v>
      </c>
      <c r="N86" s="235">
        <v>44783</v>
      </c>
      <c r="O86" s="172">
        <v>1.69</v>
      </c>
      <c r="P86" s="235">
        <v>44783</v>
      </c>
      <c r="Q86" s="172">
        <v>4.49</v>
      </c>
      <c r="R86" s="235">
        <v>40199</v>
      </c>
      <c r="S86" s="172">
        <v>5.94</v>
      </c>
      <c r="T86" s="235">
        <v>40199</v>
      </c>
    </row>
    <row r="87" spans="1:20" ht="11.45" customHeight="1">
      <c r="A87" s="192">
        <v>23200</v>
      </c>
      <c r="B87" s="195" t="s">
        <v>291</v>
      </c>
      <c r="C87" s="194">
        <v>2005</v>
      </c>
      <c r="D87" s="203">
        <v>37797</v>
      </c>
      <c r="E87" s="186">
        <f t="shared" si="1"/>
        <v>20.268309377138944</v>
      </c>
      <c r="F87" s="157">
        <v>24</v>
      </c>
      <c r="G87" s="157">
        <v>4</v>
      </c>
      <c r="H87" s="158">
        <v>0</v>
      </c>
      <c r="I87" s="171">
        <v>1.06</v>
      </c>
      <c r="J87" s="235">
        <v>38556</v>
      </c>
      <c r="K87" s="172">
        <v>1.97</v>
      </c>
      <c r="L87" s="235">
        <v>43902</v>
      </c>
      <c r="M87" s="172">
        <v>2.44</v>
      </c>
      <c r="N87" s="235">
        <v>43902</v>
      </c>
      <c r="O87" s="172">
        <v>2.6</v>
      </c>
      <c r="P87" s="235">
        <v>42940</v>
      </c>
      <c r="Q87" s="172">
        <v>2.99</v>
      </c>
      <c r="R87" s="235">
        <v>43902</v>
      </c>
      <c r="S87" s="172">
        <v>4.37</v>
      </c>
      <c r="T87" s="235">
        <v>43902</v>
      </c>
    </row>
    <row r="88" spans="1:20" ht="11.45" customHeight="1">
      <c r="A88" s="192">
        <v>23500</v>
      </c>
      <c r="B88" s="195" t="s">
        <v>292</v>
      </c>
      <c r="C88" s="194">
        <v>1400</v>
      </c>
      <c r="D88" s="203">
        <v>37789</v>
      </c>
      <c r="E88" s="186">
        <f t="shared" si="1"/>
        <v>20.290212183436001</v>
      </c>
      <c r="F88" s="157">
        <v>23</v>
      </c>
      <c r="G88" s="157">
        <v>3</v>
      </c>
      <c r="H88" s="158">
        <v>0</v>
      </c>
      <c r="I88" s="171">
        <v>0.98</v>
      </c>
      <c r="J88" s="235">
        <v>45171</v>
      </c>
      <c r="K88" s="172">
        <v>1.57</v>
      </c>
      <c r="L88" s="235">
        <v>45171</v>
      </c>
      <c r="M88" s="172">
        <v>1.57</v>
      </c>
      <c r="N88" s="235">
        <v>45171</v>
      </c>
      <c r="O88" s="172">
        <v>1.65</v>
      </c>
      <c r="P88" s="235">
        <v>37848</v>
      </c>
      <c r="Q88" s="172">
        <v>2.3199999999999998</v>
      </c>
      <c r="R88" s="235">
        <v>40199</v>
      </c>
      <c r="S88" s="172">
        <v>3.11</v>
      </c>
      <c r="T88" s="235">
        <v>40199</v>
      </c>
    </row>
    <row r="89" spans="1:20" ht="11.45" customHeight="1">
      <c r="A89" s="192">
        <v>23700</v>
      </c>
      <c r="B89" s="193" t="s">
        <v>258</v>
      </c>
      <c r="C89" s="194">
        <v>945</v>
      </c>
      <c r="D89" s="203">
        <v>37390</v>
      </c>
      <c r="E89" s="186">
        <f t="shared" si="1"/>
        <v>21.382614647501711</v>
      </c>
      <c r="F89" s="157">
        <v>27</v>
      </c>
      <c r="G89" s="157">
        <v>9</v>
      </c>
      <c r="H89" s="158">
        <v>1</v>
      </c>
      <c r="I89" s="171">
        <v>1.02</v>
      </c>
      <c r="J89" s="235">
        <v>38939</v>
      </c>
      <c r="K89" s="172">
        <v>2.99</v>
      </c>
      <c r="L89" s="235">
        <v>38939</v>
      </c>
      <c r="M89" s="172">
        <v>3.35</v>
      </c>
      <c r="N89" s="235">
        <v>38939</v>
      </c>
      <c r="O89" s="172">
        <v>3.35</v>
      </c>
      <c r="P89" s="235">
        <v>38939</v>
      </c>
      <c r="Q89" s="172">
        <v>3.35</v>
      </c>
      <c r="R89" s="235">
        <v>38939</v>
      </c>
      <c r="S89" s="172">
        <v>4.0199999999999996</v>
      </c>
      <c r="T89" s="235">
        <v>38939</v>
      </c>
    </row>
    <row r="90" spans="1:20" ht="11.45" customHeight="1">
      <c r="A90" s="192">
        <v>24000</v>
      </c>
      <c r="B90" s="195" t="s">
        <v>226</v>
      </c>
      <c r="C90" s="194">
        <v>1200</v>
      </c>
      <c r="D90" s="203">
        <v>36690</v>
      </c>
      <c r="E90" s="186">
        <f t="shared" si="1"/>
        <v>23.299110198494184</v>
      </c>
      <c r="F90" s="157">
        <v>31</v>
      </c>
      <c r="G90" s="157">
        <v>6</v>
      </c>
      <c r="H90" s="158">
        <v>0</v>
      </c>
      <c r="I90" s="171">
        <v>1.02</v>
      </c>
      <c r="J90" s="235">
        <v>38969</v>
      </c>
      <c r="K90" s="172">
        <v>1.5</v>
      </c>
      <c r="L90" s="235">
        <v>38969</v>
      </c>
      <c r="M90" s="172">
        <v>1.97</v>
      </c>
      <c r="N90" s="235">
        <v>43731</v>
      </c>
      <c r="O90" s="172">
        <v>2.2000000000000002</v>
      </c>
      <c r="P90" s="235">
        <v>37847</v>
      </c>
      <c r="Q90" s="172">
        <v>2.8</v>
      </c>
      <c r="R90" s="235">
        <v>41600</v>
      </c>
      <c r="S90" s="172">
        <v>3.5</v>
      </c>
      <c r="T90" s="235">
        <v>41600</v>
      </c>
    </row>
    <row r="91" spans="1:20" ht="11.45" customHeight="1">
      <c r="A91" s="192">
        <v>24300</v>
      </c>
      <c r="B91" s="193" t="s">
        <v>225</v>
      </c>
      <c r="C91" s="194">
        <v>1240</v>
      </c>
      <c r="D91" s="203">
        <v>36670</v>
      </c>
      <c r="E91" s="186">
        <f t="shared" si="1"/>
        <v>23.353867214236825</v>
      </c>
      <c r="F91" s="157">
        <v>33</v>
      </c>
      <c r="G91" s="157">
        <v>5</v>
      </c>
      <c r="H91" s="158">
        <v>1</v>
      </c>
      <c r="I91" s="171">
        <v>1.38</v>
      </c>
      <c r="J91" s="235">
        <v>38969</v>
      </c>
      <c r="K91" s="172">
        <v>1.97</v>
      </c>
      <c r="L91" s="235">
        <v>37847</v>
      </c>
      <c r="M91" s="172">
        <v>2.2799999999999998</v>
      </c>
      <c r="N91" s="235">
        <v>37847</v>
      </c>
      <c r="O91" s="172">
        <v>2.68</v>
      </c>
      <c r="P91" s="235">
        <v>37847</v>
      </c>
      <c r="Q91" s="172">
        <v>3.78</v>
      </c>
      <c r="R91" s="235">
        <v>40199</v>
      </c>
      <c r="S91" s="172">
        <v>4.49</v>
      </c>
      <c r="T91" s="235">
        <v>40199</v>
      </c>
    </row>
    <row r="92" spans="1:20" ht="11.45" customHeight="1">
      <c r="A92" s="192">
        <v>24500</v>
      </c>
      <c r="B92" s="195" t="s">
        <v>259</v>
      </c>
      <c r="C92" s="194">
        <v>1030</v>
      </c>
      <c r="D92" s="203">
        <v>37398</v>
      </c>
      <c r="E92" s="186">
        <f t="shared" si="1"/>
        <v>21.360711841204655</v>
      </c>
      <c r="F92" s="157">
        <v>27</v>
      </c>
      <c r="G92" s="157">
        <v>6</v>
      </c>
      <c r="H92" s="158">
        <v>0</v>
      </c>
      <c r="I92" s="171">
        <v>1.34</v>
      </c>
      <c r="J92" s="235">
        <v>38939</v>
      </c>
      <c r="K92" s="172">
        <v>2.56</v>
      </c>
      <c r="L92" s="235">
        <v>38939</v>
      </c>
      <c r="M92" s="172">
        <v>2.8</v>
      </c>
      <c r="N92" s="235">
        <v>38939</v>
      </c>
      <c r="O92" s="172">
        <v>2.8</v>
      </c>
      <c r="P92" s="235">
        <v>38939</v>
      </c>
      <c r="Q92" s="172">
        <v>2.99</v>
      </c>
      <c r="R92" s="235">
        <v>40199</v>
      </c>
      <c r="S92" s="172">
        <v>4.21</v>
      </c>
      <c r="T92" s="235">
        <v>40199</v>
      </c>
    </row>
    <row r="93" spans="1:20" ht="11.45" customHeight="1">
      <c r="A93" s="192">
        <v>24700</v>
      </c>
      <c r="B93" s="193" t="s">
        <v>59</v>
      </c>
      <c r="C93" s="194">
        <v>850</v>
      </c>
      <c r="D93" s="203">
        <v>32913</v>
      </c>
      <c r="E93" s="186">
        <f t="shared" si="1"/>
        <v>33.639972621492127</v>
      </c>
      <c r="F93" s="157">
        <v>34</v>
      </c>
      <c r="G93" s="157">
        <v>3</v>
      </c>
      <c r="H93" s="158">
        <v>0</v>
      </c>
      <c r="I93" s="171">
        <v>0.87</v>
      </c>
      <c r="J93" s="235">
        <v>41144</v>
      </c>
      <c r="K93" s="172">
        <v>1.93</v>
      </c>
      <c r="L93" s="235">
        <v>38303</v>
      </c>
      <c r="M93" s="172">
        <v>1.97</v>
      </c>
      <c r="N93" s="235">
        <v>38303</v>
      </c>
      <c r="O93" s="172">
        <v>1.97</v>
      </c>
      <c r="P93" s="235">
        <v>38303</v>
      </c>
      <c r="Q93" s="172">
        <v>2.2000000000000002</v>
      </c>
      <c r="R93" s="235">
        <v>43902</v>
      </c>
      <c r="S93" s="172">
        <v>2.99</v>
      </c>
      <c r="T93" s="235">
        <v>41142</v>
      </c>
    </row>
    <row r="94" spans="1:20" ht="11.45" customHeight="1">
      <c r="A94" s="192">
        <v>25000</v>
      </c>
      <c r="B94" s="193" t="s">
        <v>223</v>
      </c>
      <c r="C94" s="194">
        <v>1120</v>
      </c>
      <c r="D94" s="203">
        <v>36514</v>
      </c>
      <c r="E94" s="186">
        <f t="shared" si="1"/>
        <v>23.780971937029431</v>
      </c>
      <c r="F94" s="157">
        <v>32</v>
      </c>
      <c r="G94" s="157">
        <v>4</v>
      </c>
      <c r="H94" s="158">
        <v>2</v>
      </c>
      <c r="I94" s="171">
        <v>0.83</v>
      </c>
      <c r="J94" s="235">
        <v>41890</v>
      </c>
      <c r="K94" s="172">
        <v>2.2000000000000002</v>
      </c>
      <c r="L94" s="235">
        <v>39288</v>
      </c>
      <c r="M94" s="172">
        <v>2.4</v>
      </c>
      <c r="N94" s="235">
        <v>39288</v>
      </c>
      <c r="O94" s="172">
        <v>2.72</v>
      </c>
      <c r="P94" s="235">
        <v>43731</v>
      </c>
      <c r="Q94" s="172">
        <v>3.35</v>
      </c>
      <c r="R94" s="235">
        <v>40199</v>
      </c>
      <c r="S94" s="172">
        <v>4.17</v>
      </c>
      <c r="T94" s="235">
        <v>40199</v>
      </c>
    </row>
    <row r="95" spans="1:20" ht="11.45" customHeight="1">
      <c r="A95" s="192">
        <v>25200</v>
      </c>
      <c r="B95" s="195" t="s">
        <v>60</v>
      </c>
      <c r="C95" s="194">
        <v>1185</v>
      </c>
      <c r="D95" s="203">
        <v>32493</v>
      </c>
      <c r="E95" s="186">
        <f t="shared" si="1"/>
        <v>34.789869952087614</v>
      </c>
      <c r="F95" s="157">
        <v>31</v>
      </c>
      <c r="G95" s="157">
        <v>4</v>
      </c>
      <c r="H95" s="158">
        <v>0</v>
      </c>
      <c r="I95" s="171">
        <v>0.83</v>
      </c>
      <c r="J95" s="235">
        <v>38940</v>
      </c>
      <c r="K95" s="172">
        <v>1.5</v>
      </c>
      <c r="L95" s="235">
        <v>38940</v>
      </c>
      <c r="M95" s="172">
        <v>1.93</v>
      </c>
      <c r="N95" s="235">
        <v>38573</v>
      </c>
      <c r="O95" s="172">
        <v>2.17</v>
      </c>
      <c r="P95" s="235">
        <v>38573</v>
      </c>
      <c r="Q95" s="172">
        <v>2.48</v>
      </c>
      <c r="R95" s="235">
        <v>43731</v>
      </c>
      <c r="S95" s="172">
        <v>2.83</v>
      </c>
      <c r="T95" s="235">
        <v>40199</v>
      </c>
    </row>
    <row r="96" spans="1:20" ht="11.45" customHeight="1">
      <c r="A96" s="192">
        <v>25500</v>
      </c>
      <c r="B96" s="195" t="s">
        <v>214</v>
      </c>
      <c r="C96" s="194">
        <v>1130</v>
      </c>
      <c r="D96" s="203">
        <v>36718</v>
      </c>
      <c r="E96" s="186">
        <f t="shared" si="1"/>
        <v>23.222450376454482</v>
      </c>
      <c r="F96" s="157">
        <v>32</v>
      </c>
      <c r="G96" s="157">
        <v>6</v>
      </c>
      <c r="H96" s="158">
        <v>1</v>
      </c>
      <c r="I96" s="171">
        <v>1.02</v>
      </c>
      <c r="J96" s="235">
        <v>41526</v>
      </c>
      <c r="K96" s="172">
        <v>1.73</v>
      </c>
      <c r="L96" s="235">
        <v>41526</v>
      </c>
      <c r="M96" s="172">
        <v>2.3199999999999998</v>
      </c>
      <c r="N96" s="235">
        <v>37078</v>
      </c>
      <c r="O96" s="172">
        <v>2.52</v>
      </c>
      <c r="P96" s="235">
        <v>37078</v>
      </c>
      <c r="Q96" s="172">
        <v>3.27</v>
      </c>
      <c r="R96" s="235">
        <v>40199</v>
      </c>
      <c r="S96" s="172">
        <v>4.29</v>
      </c>
      <c r="T96" s="235">
        <v>40199</v>
      </c>
    </row>
    <row r="97" spans="1:20" s="58" customFormat="1" ht="11.45" customHeight="1">
      <c r="A97" s="192">
        <v>25700</v>
      </c>
      <c r="B97" s="193" t="s">
        <v>61</v>
      </c>
      <c r="C97" s="194">
        <v>1260</v>
      </c>
      <c r="D97" s="203">
        <v>30748</v>
      </c>
      <c r="E97" s="186">
        <f t="shared" si="1"/>
        <v>39.567419575633132</v>
      </c>
      <c r="F97" s="157">
        <v>48</v>
      </c>
      <c r="G97" s="157">
        <v>8</v>
      </c>
      <c r="H97" s="158">
        <v>3</v>
      </c>
      <c r="I97" s="171">
        <v>1.1399999999999999</v>
      </c>
      <c r="J97" s="235">
        <v>43731</v>
      </c>
      <c r="K97" s="172">
        <v>2.0499999999999998</v>
      </c>
      <c r="L97" s="235">
        <v>42254</v>
      </c>
      <c r="M97" s="172">
        <v>3.15</v>
      </c>
      <c r="N97" s="235">
        <v>42254</v>
      </c>
      <c r="O97" s="172">
        <v>3.15</v>
      </c>
      <c r="P97" s="235">
        <v>42254</v>
      </c>
      <c r="Q97" s="172">
        <v>3.31</v>
      </c>
      <c r="R97" s="235">
        <v>43731</v>
      </c>
      <c r="S97" s="172">
        <v>3.98</v>
      </c>
      <c r="T97" s="235">
        <v>40199</v>
      </c>
    </row>
    <row r="98" spans="1:20" s="88" customFormat="1" ht="11.45" customHeight="1">
      <c r="A98" s="192">
        <v>25800</v>
      </c>
      <c r="B98" s="196" t="s">
        <v>598</v>
      </c>
      <c r="C98" s="194">
        <v>1420</v>
      </c>
      <c r="D98" s="203">
        <v>44699</v>
      </c>
      <c r="E98" s="186">
        <f t="shared" si="1"/>
        <v>1.3716632443531827</v>
      </c>
      <c r="F98" s="159">
        <v>0</v>
      </c>
      <c r="G98" s="159">
        <v>0</v>
      </c>
      <c r="H98" s="160">
        <v>0</v>
      </c>
      <c r="I98" s="173">
        <v>0.71</v>
      </c>
      <c r="J98" s="236">
        <v>44816</v>
      </c>
      <c r="K98" s="174">
        <v>0.79</v>
      </c>
      <c r="L98" s="236">
        <v>44785</v>
      </c>
      <c r="M98" s="174">
        <v>0.98</v>
      </c>
      <c r="N98" s="236">
        <v>44785</v>
      </c>
      <c r="O98" s="174">
        <v>0.98</v>
      </c>
      <c r="P98" s="236">
        <v>44785</v>
      </c>
      <c r="Q98" s="174">
        <v>0.98</v>
      </c>
      <c r="R98" s="236">
        <v>44785</v>
      </c>
      <c r="S98" s="174">
        <v>1.02</v>
      </c>
      <c r="T98" s="236">
        <v>45170</v>
      </c>
    </row>
    <row r="99" spans="1:20" ht="11.45" customHeight="1">
      <c r="A99" s="192">
        <v>26000</v>
      </c>
      <c r="B99" s="195" t="s">
        <v>62</v>
      </c>
      <c r="C99" s="194">
        <v>1415</v>
      </c>
      <c r="D99" s="203">
        <v>34227</v>
      </c>
      <c r="E99" s="186">
        <f t="shared" si="1"/>
        <v>30.042436687200549</v>
      </c>
      <c r="F99" s="157">
        <v>23</v>
      </c>
      <c r="G99" s="157">
        <v>3</v>
      </c>
      <c r="H99" s="158">
        <v>0</v>
      </c>
      <c r="I99" s="171">
        <v>0.75</v>
      </c>
      <c r="J99" s="235">
        <v>36697</v>
      </c>
      <c r="K99" s="172">
        <v>1.5</v>
      </c>
      <c r="L99" s="235">
        <v>39639</v>
      </c>
      <c r="M99" s="172">
        <v>2.0499999999999998</v>
      </c>
      <c r="N99" s="235">
        <v>39639</v>
      </c>
      <c r="O99" s="172">
        <v>2.2000000000000002</v>
      </c>
      <c r="P99" s="235">
        <v>39639</v>
      </c>
      <c r="Q99" s="172">
        <v>2.52</v>
      </c>
      <c r="R99" s="235">
        <v>40199</v>
      </c>
      <c r="S99" s="172">
        <v>3.11</v>
      </c>
      <c r="T99" s="235">
        <v>40199</v>
      </c>
    </row>
    <row r="100" spans="1:20" ht="11.45" customHeight="1">
      <c r="A100" s="192">
        <v>26300</v>
      </c>
      <c r="B100" s="193" t="s">
        <v>63</v>
      </c>
      <c r="C100" s="194">
        <v>2175</v>
      </c>
      <c r="D100" s="203">
        <v>29891</v>
      </c>
      <c r="E100" s="186">
        <f t="shared" si="1"/>
        <v>41.913757700205338</v>
      </c>
      <c r="F100" s="157">
        <v>67</v>
      </c>
      <c r="G100" s="157">
        <v>6</v>
      </c>
      <c r="H100" s="158">
        <v>2</v>
      </c>
      <c r="I100" s="171">
        <v>1.1399999999999999</v>
      </c>
      <c r="J100" s="235">
        <v>41137</v>
      </c>
      <c r="K100" s="172">
        <v>1.73</v>
      </c>
      <c r="L100" s="235">
        <v>41137</v>
      </c>
      <c r="M100" s="172">
        <v>1.93</v>
      </c>
      <c r="N100" s="235">
        <v>41104</v>
      </c>
      <c r="O100" s="172">
        <v>3.23</v>
      </c>
      <c r="P100" s="235">
        <v>41104</v>
      </c>
      <c r="Q100" s="172">
        <v>3.82</v>
      </c>
      <c r="R100" s="235">
        <v>35699</v>
      </c>
      <c r="S100" s="172">
        <v>4.45</v>
      </c>
      <c r="T100" s="235">
        <v>41104</v>
      </c>
    </row>
    <row r="101" spans="1:20" ht="11.45" customHeight="1">
      <c r="A101" s="192">
        <v>26500</v>
      </c>
      <c r="B101" s="193" t="s">
        <v>249</v>
      </c>
      <c r="C101" s="194">
        <v>1210</v>
      </c>
      <c r="D101" s="203">
        <v>37077</v>
      </c>
      <c r="E101" s="186">
        <f t="shared" si="1"/>
        <v>22.239561943874058</v>
      </c>
      <c r="F101" s="157">
        <v>30</v>
      </c>
      <c r="G101" s="157">
        <v>6</v>
      </c>
      <c r="H101" s="158">
        <v>0</v>
      </c>
      <c r="I101" s="171">
        <v>1.1399999999999999</v>
      </c>
      <c r="J101" s="235">
        <v>39295</v>
      </c>
      <c r="K101" s="172">
        <v>2.56</v>
      </c>
      <c r="L101" s="235">
        <v>39295</v>
      </c>
      <c r="M101" s="172">
        <v>2.56</v>
      </c>
      <c r="N101" s="235">
        <v>39295</v>
      </c>
      <c r="O101" s="172">
        <v>2.6</v>
      </c>
      <c r="P101" s="235">
        <v>38573</v>
      </c>
      <c r="Q101" s="172">
        <v>2.72</v>
      </c>
      <c r="R101" s="235">
        <v>40199</v>
      </c>
      <c r="S101" s="172">
        <v>3.66</v>
      </c>
      <c r="T101" s="235">
        <v>40199</v>
      </c>
    </row>
    <row r="102" spans="1:20" ht="11.45" customHeight="1">
      <c r="A102" s="192">
        <v>26700</v>
      </c>
      <c r="B102" s="196" t="s">
        <v>480</v>
      </c>
      <c r="C102" s="194">
        <v>1815</v>
      </c>
      <c r="D102" s="203">
        <v>43675</v>
      </c>
      <c r="E102" s="186">
        <f t="shared" si="1"/>
        <v>4.1752224503764541</v>
      </c>
      <c r="F102" s="157">
        <v>7</v>
      </c>
      <c r="G102" s="157">
        <v>1</v>
      </c>
      <c r="H102" s="158">
        <v>0</v>
      </c>
      <c r="I102" s="171">
        <v>1.26</v>
      </c>
      <c r="J102" s="235">
        <v>44816</v>
      </c>
      <c r="K102" s="172">
        <v>1.57</v>
      </c>
      <c r="L102" s="235">
        <v>44785</v>
      </c>
      <c r="M102" s="172">
        <v>2.56</v>
      </c>
      <c r="N102" s="235">
        <v>44785</v>
      </c>
      <c r="O102" s="172">
        <v>2.56</v>
      </c>
      <c r="P102" s="235">
        <v>44785</v>
      </c>
      <c r="Q102" s="172">
        <v>2.56</v>
      </c>
      <c r="R102" s="248" t="s">
        <v>568</v>
      </c>
      <c r="S102" s="172">
        <v>3.11</v>
      </c>
      <c r="T102" s="235">
        <v>44791</v>
      </c>
    </row>
    <row r="103" spans="1:20" s="88" customFormat="1" ht="11.45" customHeight="1">
      <c r="A103" s="192">
        <v>26800</v>
      </c>
      <c r="B103" s="195" t="s">
        <v>64</v>
      </c>
      <c r="C103" s="194">
        <v>1615</v>
      </c>
      <c r="D103" s="203">
        <v>34598</v>
      </c>
      <c r="E103" s="186">
        <f t="shared" si="1"/>
        <v>29.026694045174537</v>
      </c>
      <c r="F103" s="159">
        <v>32</v>
      </c>
      <c r="G103" s="159">
        <v>4</v>
      </c>
      <c r="H103" s="160">
        <v>1</v>
      </c>
      <c r="I103" s="173">
        <v>1.1000000000000001</v>
      </c>
      <c r="J103" s="236">
        <v>41526</v>
      </c>
      <c r="K103" s="174">
        <v>2.09</v>
      </c>
      <c r="L103" s="236">
        <v>41526</v>
      </c>
      <c r="M103" s="174">
        <v>2.4</v>
      </c>
      <c r="N103" s="236">
        <v>41526</v>
      </c>
      <c r="O103" s="174">
        <v>2.48</v>
      </c>
      <c r="P103" s="236">
        <v>41526</v>
      </c>
      <c r="Q103" s="174">
        <v>4.17</v>
      </c>
      <c r="R103" s="236">
        <v>35699</v>
      </c>
      <c r="S103" s="174">
        <v>4.21</v>
      </c>
      <c r="T103" s="236">
        <v>35699</v>
      </c>
    </row>
    <row r="104" spans="1:20" s="88" customFormat="1" ht="11.45" customHeight="1">
      <c r="A104" s="192">
        <v>27000</v>
      </c>
      <c r="B104" s="193" t="s">
        <v>221</v>
      </c>
      <c r="C104" s="194">
        <v>1875</v>
      </c>
      <c r="D104" s="203">
        <v>36418</v>
      </c>
      <c r="E104" s="186">
        <f t="shared" si="1"/>
        <v>24.043805612594113</v>
      </c>
      <c r="F104" s="159">
        <v>41</v>
      </c>
      <c r="G104" s="159">
        <v>7</v>
      </c>
      <c r="H104" s="160">
        <v>0</v>
      </c>
      <c r="I104" s="173">
        <v>1.22</v>
      </c>
      <c r="J104" s="236">
        <v>42582</v>
      </c>
      <c r="K104" s="174">
        <v>2.2000000000000002</v>
      </c>
      <c r="L104" s="235">
        <v>42582</v>
      </c>
      <c r="M104" s="174">
        <v>2.2799999999999998</v>
      </c>
      <c r="N104" s="235">
        <v>41510</v>
      </c>
      <c r="O104" s="174">
        <v>2.36</v>
      </c>
      <c r="P104" s="235">
        <v>41510</v>
      </c>
      <c r="Q104" s="174">
        <v>2.91</v>
      </c>
      <c r="R104" s="235">
        <v>38281</v>
      </c>
      <c r="S104" s="174">
        <v>3.74</v>
      </c>
      <c r="T104" s="235">
        <v>41510</v>
      </c>
    </row>
    <row r="105" spans="1:20" ht="11.45" customHeight="1">
      <c r="A105" s="192">
        <v>27200</v>
      </c>
      <c r="B105" s="193" t="s">
        <v>153</v>
      </c>
      <c r="C105" s="194">
        <v>755</v>
      </c>
      <c r="D105" s="203">
        <v>34436</v>
      </c>
      <c r="E105" s="186">
        <f t="shared" si="1"/>
        <v>29.470225872689937</v>
      </c>
      <c r="F105" s="157">
        <v>25</v>
      </c>
      <c r="G105" s="157">
        <v>4</v>
      </c>
      <c r="H105" s="158">
        <v>0</v>
      </c>
      <c r="I105" s="171">
        <v>1.1399999999999999</v>
      </c>
      <c r="J105" s="235">
        <v>38939</v>
      </c>
      <c r="K105" s="172">
        <v>1.93</v>
      </c>
      <c r="L105" s="235">
        <v>41142</v>
      </c>
      <c r="M105" s="172">
        <v>2.2400000000000002</v>
      </c>
      <c r="N105" s="235">
        <v>41142</v>
      </c>
      <c r="O105" s="172">
        <v>2.3199999999999998</v>
      </c>
      <c r="P105" s="235">
        <v>41142</v>
      </c>
      <c r="Q105" s="172">
        <v>2.48</v>
      </c>
      <c r="R105" s="235">
        <v>36821</v>
      </c>
      <c r="S105" s="172">
        <v>3.23</v>
      </c>
      <c r="T105" s="235">
        <v>40199</v>
      </c>
    </row>
    <row r="106" spans="1:20" ht="11.45" customHeight="1">
      <c r="A106" s="192">
        <v>27500</v>
      </c>
      <c r="B106" s="195" t="s">
        <v>470</v>
      </c>
      <c r="C106" s="194">
        <v>1865</v>
      </c>
      <c r="D106" s="203">
        <v>36040</v>
      </c>
      <c r="E106" s="186">
        <f t="shared" si="1"/>
        <v>25.078713210130047</v>
      </c>
      <c r="F106" s="157">
        <v>33</v>
      </c>
      <c r="G106" s="157">
        <v>7</v>
      </c>
      <c r="H106" s="158">
        <v>2</v>
      </c>
      <c r="I106" s="171">
        <v>1.22</v>
      </c>
      <c r="J106" s="235">
        <v>42184</v>
      </c>
      <c r="K106" s="172">
        <v>2.52</v>
      </c>
      <c r="L106" s="235">
        <v>41890</v>
      </c>
      <c r="M106" s="172">
        <v>2.87</v>
      </c>
      <c r="N106" s="235">
        <v>41890</v>
      </c>
      <c r="O106" s="172">
        <v>2.87</v>
      </c>
      <c r="P106" s="235">
        <v>41890</v>
      </c>
      <c r="Q106" s="172">
        <v>4.76</v>
      </c>
      <c r="R106" s="235">
        <v>41890</v>
      </c>
      <c r="S106" s="172">
        <v>4.76</v>
      </c>
      <c r="T106" s="235">
        <v>41890</v>
      </c>
    </row>
    <row r="107" spans="1:20" ht="11.45" customHeight="1">
      <c r="A107" s="192">
        <v>27700</v>
      </c>
      <c r="B107" s="195" t="s">
        <v>293</v>
      </c>
      <c r="C107" s="194">
        <v>2290</v>
      </c>
      <c r="D107" s="203">
        <v>37561</v>
      </c>
      <c r="E107" s="188">
        <f t="shared" si="1"/>
        <v>20.914442162902123</v>
      </c>
      <c r="F107" s="157">
        <v>34</v>
      </c>
      <c r="G107" s="157">
        <v>6</v>
      </c>
      <c r="H107" s="158">
        <v>1</v>
      </c>
      <c r="I107" s="171">
        <v>1.1399999999999999</v>
      </c>
      <c r="J107" s="235">
        <v>38940</v>
      </c>
      <c r="K107" s="172">
        <v>1.81</v>
      </c>
      <c r="L107" s="235">
        <v>38940</v>
      </c>
      <c r="M107" s="172">
        <v>1.97</v>
      </c>
      <c r="N107" s="235">
        <v>38940</v>
      </c>
      <c r="O107" s="172">
        <v>2.0499999999999998</v>
      </c>
      <c r="P107" s="235">
        <v>39685</v>
      </c>
      <c r="Q107" s="172">
        <v>3.98</v>
      </c>
      <c r="R107" s="235">
        <v>38940</v>
      </c>
      <c r="S107" s="172">
        <v>4.0599999999999996</v>
      </c>
      <c r="T107" s="235">
        <v>38940</v>
      </c>
    </row>
    <row r="108" spans="1:20" ht="11.45" customHeight="1">
      <c r="A108" s="192">
        <v>28000</v>
      </c>
      <c r="B108" s="193" t="s">
        <v>230</v>
      </c>
      <c r="C108" s="194">
        <v>1690</v>
      </c>
      <c r="D108" s="203">
        <v>34578</v>
      </c>
      <c r="E108" s="186">
        <f t="shared" si="1"/>
        <v>29.081451060917178</v>
      </c>
      <c r="F108" s="157">
        <v>34</v>
      </c>
      <c r="G108" s="157">
        <v>4</v>
      </c>
      <c r="H108" s="158">
        <v>2</v>
      </c>
      <c r="I108" s="171">
        <v>1.3</v>
      </c>
      <c r="J108" s="235">
        <v>41890</v>
      </c>
      <c r="K108" s="172">
        <v>2.76</v>
      </c>
      <c r="L108" s="235">
        <v>41890</v>
      </c>
      <c r="M108" s="172">
        <v>2.87</v>
      </c>
      <c r="N108" s="235">
        <v>41890</v>
      </c>
      <c r="O108" s="172">
        <v>2.87</v>
      </c>
      <c r="P108" s="235">
        <v>41890</v>
      </c>
      <c r="Q108" s="172">
        <v>3.46</v>
      </c>
      <c r="R108" s="235">
        <v>41890</v>
      </c>
      <c r="S108" s="172">
        <v>4.72</v>
      </c>
      <c r="T108" s="235">
        <v>43902</v>
      </c>
    </row>
    <row r="109" spans="1:20" ht="11.45" customHeight="1">
      <c r="A109" s="192">
        <v>28300</v>
      </c>
      <c r="B109" s="195" t="s">
        <v>401</v>
      </c>
      <c r="C109" s="194">
        <v>2170</v>
      </c>
      <c r="D109" s="203">
        <v>37153</v>
      </c>
      <c r="E109" s="186">
        <f t="shared" si="1"/>
        <v>22.031485284052017</v>
      </c>
      <c r="F109" s="157">
        <v>34</v>
      </c>
      <c r="G109" s="157">
        <v>4</v>
      </c>
      <c r="H109" s="158">
        <v>2</v>
      </c>
      <c r="I109" s="171">
        <v>1.1000000000000001</v>
      </c>
      <c r="J109" s="235">
        <v>44785</v>
      </c>
      <c r="K109" s="172">
        <v>1.77</v>
      </c>
      <c r="L109" s="235">
        <v>44785</v>
      </c>
      <c r="M109" s="172">
        <v>1.97</v>
      </c>
      <c r="N109" s="235">
        <v>44785</v>
      </c>
      <c r="O109" s="172">
        <v>2.13</v>
      </c>
      <c r="P109" s="235">
        <v>40199</v>
      </c>
      <c r="Q109" s="172">
        <v>4.0199999999999996</v>
      </c>
      <c r="R109" s="235">
        <v>40199</v>
      </c>
      <c r="S109" s="172">
        <v>4.6900000000000004</v>
      </c>
      <c r="T109" s="235">
        <v>40199</v>
      </c>
    </row>
    <row r="110" spans="1:20" ht="11.45" customHeight="1">
      <c r="A110" s="192">
        <v>28500</v>
      </c>
      <c r="B110" s="195" t="s">
        <v>260</v>
      </c>
      <c r="C110" s="194">
        <v>2675</v>
      </c>
      <c r="D110" s="203">
        <v>37389</v>
      </c>
      <c r="E110" s="186">
        <f t="shared" si="1"/>
        <v>21.385352498288842</v>
      </c>
      <c r="F110" s="157">
        <v>48</v>
      </c>
      <c r="G110" s="157">
        <v>7</v>
      </c>
      <c r="H110" s="158">
        <v>3</v>
      </c>
      <c r="I110" s="171">
        <v>1.22</v>
      </c>
      <c r="J110" s="235">
        <v>39288</v>
      </c>
      <c r="K110" s="172">
        <v>2.17</v>
      </c>
      <c r="L110" s="235">
        <v>41104</v>
      </c>
      <c r="M110" s="172">
        <v>2.99</v>
      </c>
      <c r="N110" s="235">
        <v>41104</v>
      </c>
      <c r="O110" s="172">
        <v>3.03</v>
      </c>
      <c r="P110" s="235">
        <v>41104</v>
      </c>
      <c r="Q110" s="172">
        <v>3.43</v>
      </c>
      <c r="R110" s="235">
        <v>40199</v>
      </c>
      <c r="S110" s="172">
        <v>4.8</v>
      </c>
      <c r="T110" s="235">
        <v>40199</v>
      </c>
    </row>
    <row r="111" spans="1:20" ht="11.45" customHeight="1">
      <c r="A111" s="192">
        <v>28800</v>
      </c>
      <c r="B111" s="193" t="s">
        <v>65</v>
      </c>
      <c r="C111" s="194">
        <v>2205</v>
      </c>
      <c r="D111" s="203">
        <v>30190</v>
      </c>
      <c r="E111" s="186">
        <f t="shared" si="1"/>
        <v>41.095140314852841</v>
      </c>
      <c r="F111" s="157">
        <v>55</v>
      </c>
      <c r="G111" s="157">
        <v>7</v>
      </c>
      <c r="H111" s="158">
        <v>2</v>
      </c>
      <c r="I111" s="171">
        <v>0.94</v>
      </c>
      <c r="J111" s="235">
        <v>39288</v>
      </c>
      <c r="K111" s="172">
        <v>1.73</v>
      </c>
      <c r="L111" s="235">
        <v>39288</v>
      </c>
      <c r="M111" s="172">
        <v>2.0499999999999998</v>
      </c>
      <c r="N111" s="235">
        <v>35698</v>
      </c>
      <c r="O111" s="172">
        <v>2.95</v>
      </c>
      <c r="P111" s="235">
        <v>40199</v>
      </c>
      <c r="Q111" s="172">
        <v>4.49</v>
      </c>
      <c r="R111" s="235">
        <v>40199</v>
      </c>
      <c r="S111" s="172">
        <v>5.04</v>
      </c>
      <c r="T111" s="235">
        <v>40199</v>
      </c>
    </row>
    <row r="112" spans="1:20" ht="11.45" customHeight="1">
      <c r="A112" s="192">
        <v>29000</v>
      </c>
      <c r="B112" s="195" t="s">
        <v>261</v>
      </c>
      <c r="C112" s="194">
        <v>2275</v>
      </c>
      <c r="D112" s="203">
        <v>37047</v>
      </c>
      <c r="E112" s="186">
        <f t="shared" si="1"/>
        <v>22.321697467488022</v>
      </c>
      <c r="F112" s="157">
        <v>43</v>
      </c>
      <c r="G112" s="157">
        <v>6</v>
      </c>
      <c r="H112" s="158">
        <v>0</v>
      </c>
      <c r="I112" s="171">
        <v>1.1000000000000001</v>
      </c>
      <c r="J112" s="235">
        <v>39685</v>
      </c>
      <c r="K112" s="172">
        <v>1.85</v>
      </c>
      <c r="L112" s="235">
        <v>41510</v>
      </c>
      <c r="M112" s="172">
        <v>2.0099999999999998</v>
      </c>
      <c r="N112" s="235">
        <v>39685</v>
      </c>
      <c r="O112" s="172">
        <v>2.3199999999999998</v>
      </c>
      <c r="P112" s="235">
        <v>37860</v>
      </c>
      <c r="Q112" s="172">
        <v>2.99</v>
      </c>
      <c r="R112" s="235">
        <v>38281</v>
      </c>
      <c r="S112" s="172">
        <v>3.54</v>
      </c>
      <c r="T112" s="235">
        <v>41510</v>
      </c>
    </row>
    <row r="113" spans="1:20" ht="11.45" customHeight="1">
      <c r="A113" s="192">
        <v>29200</v>
      </c>
      <c r="B113" s="193" t="s">
        <v>66</v>
      </c>
      <c r="C113" s="194">
        <v>2425</v>
      </c>
      <c r="D113" s="203">
        <v>29909</v>
      </c>
      <c r="E113" s="186">
        <f t="shared" si="1"/>
        <v>41.864476386036962</v>
      </c>
      <c r="F113" s="157">
        <v>61</v>
      </c>
      <c r="G113" s="157">
        <v>13</v>
      </c>
      <c r="H113" s="158">
        <v>3</v>
      </c>
      <c r="I113" s="171">
        <v>1.38</v>
      </c>
      <c r="J113" s="235">
        <v>31444</v>
      </c>
      <c r="K113" s="172">
        <v>2.36</v>
      </c>
      <c r="L113" s="235">
        <v>31444</v>
      </c>
      <c r="M113" s="172">
        <v>2.95</v>
      </c>
      <c r="N113" s="235">
        <v>31444</v>
      </c>
      <c r="O113" s="172">
        <v>3.11</v>
      </c>
      <c r="P113" s="235">
        <v>31444</v>
      </c>
      <c r="Q113" s="172">
        <v>4.53</v>
      </c>
      <c r="R113" s="235">
        <v>35699</v>
      </c>
      <c r="S113" s="172">
        <v>4.53</v>
      </c>
      <c r="T113" s="235">
        <v>35699</v>
      </c>
    </row>
    <row r="114" spans="1:20" ht="11.45" customHeight="1">
      <c r="A114" s="192">
        <v>29400</v>
      </c>
      <c r="B114" s="196" t="s">
        <v>423</v>
      </c>
      <c r="C114" s="194">
        <v>2445</v>
      </c>
      <c r="D114" s="203">
        <v>42327</v>
      </c>
      <c r="E114" s="186">
        <f t="shared" si="1"/>
        <v>7.8658453114305269</v>
      </c>
      <c r="F114" s="157">
        <v>11</v>
      </c>
      <c r="G114" s="157">
        <v>2</v>
      </c>
      <c r="H114" s="158">
        <v>0</v>
      </c>
      <c r="I114" s="171">
        <v>0.98</v>
      </c>
      <c r="J114" s="235">
        <v>43709</v>
      </c>
      <c r="K114" s="172">
        <v>1.61</v>
      </c>
      <c r="L114" s="235">
        <v>43709</v>
      </c>
      <c r="M114" s="172">
        <v>1.65</v>
      </c>
      <c r="N114" s="235">
        <v>43709</v>
      </c>
      <c r="O114" s="172">
        <v>1.69</v>
      </c>
      <c r="P114" s="235">
        <v>43709</v>
      </c>
      <c r="Q114" s="172">
        <v>2.52</v>
      </c>
      <c r="R114" s="235">
        <v>43480</v>
      </c>
      <c r="S114" s="172">
        <v>2.87</v>
      </c>
      <c r="T114" s="235">
        <v>43902</v>
      </c>
    </row>
    <row r="115" spans="1:20" ht="11.45" customHeight="1">
      <c r="A115" s="192">
        <v>29500</v>
      </c>
      <c r="B115" s="193" t="s">
        <v>68</v>
      </c>
      <c r="C115" s="194">
        <v>5150</v>
      </c>
      <c r="D115" s="203">
        <v>29342</v>
      </c>
      <c r="E115" s="187">
        <f t="shared" si="1"/>
        <v>43.416837782340863</v>
      </c>
      <c r="F115" s="157">
        <v>74</v>
      </c>
      <c r="G115" s="157">
        <v>11</v>
      </c>
      <c r="H115" s="158">
        <v>2</v>
      </c>
      <c r="I115" s="171">
        <v>1.26</v>
      </c>
      <c r="J115" s="235">
        <v>38587</v>
      </c>
      <c r="K115" s="172">
        <v>1.97</v>
      </c>
      <c r="L115" s="235">
        <v>32376</v>
      </c>
      <c r="M115" s="172">
        <v>2.68</v>
      </c>
      <c r="N115" s="235">
        <v>32376</v>
      </c>
      <c r="O115" s="172">
        <v>2.8</v>
      </c>
      <c r="P115" s="235">
        <v>32376</v>
      </c>
      <c r="Q115" s="172">
        <v>3.27</v>
      </c>
      <c r="R115" s="235">
        <v>36821</v>
      </c>
      <c r="S115" s="172">
        <v>4.0599999999999996</v>
      </c>
      <c r="T115" s="235">
        <v>32376</v>
      </c>
    </row>
    <row r="116" spans="1:20" ht="11.45" customHeight="1">
      <c r="A116" s="192">
        <v>29700</v>
      </c>
      <c r="B116" s="193" t="s">
        <v>250</v>
      </c>
      <c r="C116" s="194">
        <v>2465</v>
      </c>
      <c r="D116" s="203">
        <v>37124</v>
      </c>
      <c r="E116" s="186">
        <f t="shared" si="1"/>
        <v>22.11088295687885</v>
      </c>
      <c r="F116" s="157">
        <v>43</v>
      </c>
      <c r="G116" s="157">
        <v>5</v>
      </c>
      <c r="H116" s="158">
        <v>0</v>
      </c>
      <c r="I116" s="171">
        <v>1.69</v>
      </c>
      <c r="J116" s="235">
        <v>42948</v>
      </c>
      <c r="K116" s="172">
        <v>2.2799999999999998</v>
      </c>
      <c r="L116" s="235">
        <v>42948</v>
      </c>
      <c r="M116" s="172">
        <v>2.3199999999999998</v>
      </c>
      <c r="N116" s="235">
        <v>42948</v>
      </c>
      <c r="O116" s="172">
        <v>2.3199999999999998</v>
      </c>
      <c r="P116" s="235">
        <v>42948</v>
      </c>
      <c r="Q116" s="172">
        <v>2.6</v>
      </c>
      <c r="R116" s="235">
        <v>40199</v>
      </c>
      <c r="S116" s="172">
        <v>3.54</v>
      </c>
      <c r="T116" s="235">
        <v>40199</v>
      </c>
    </row>
    <row r="117" spans="1:20" ht="11.45" customHeight="1">
      <c r="A117" s="192">
        <v>30000</v>
      </c>
      <c r="B117" s="193" t="s">
        <v>298</v>
      </c>
      <c r="C117" s="194">
        <v>2580</v>
      </c>
      <c r="D117" s="203">
        <v>37581</v>
      </c>
      <c r="E117" s="188">
        <f t="shared" si="1"/>
        <v>20.859685147159478</v>
      </c>
      <c r="F117" s="157">
        <v>39</v>
      </c>
      <c r="G117" s="157">
        <v>7</v>
      </c>
      <c r="H117" s="158">
        <v>1</v>
      </c>
      <c r="I117" s="171">
        <v>1.1000000000000001</v>
      </c>
      <c r="J117" s="235">
        <v>41527</v>
      </c>
      <c r="K117" s="172">
        <v>1.89</v>
      </c>
      <c r="L117" s="235">
        <v>39685</v>
      </c>
      <c r="M117" s="172">
        <v>2.0099999999999998</v>
      </c>
      <c r="N117" s="235">
        <v>40047</v>
      </c>
      <c r="O117" s="172">
        <v>2.17</v>
      </c>
      <c r="P117" s="235">
        <v>39685</v>
      </c>
      <c r="Q117" s="172">
        <v>3.19</v>
      </c>
      <c r="R117" s="235">
        <v>38281</v>
      </c>
      <c r="S117" s="172">
        <v>3.19</v>
      </c>
      <c r="T117" s="235">
        <v>38281</v>
      </c>
    </row>
    <row r="118" spans="1:20" ht="11.45" customHeight="1">
      <c r="A118" s="192">
        <v>30300</v>
      </c>
      <c r="B118" s="193" t="s">
        <v>299</v>
      </c>
      <c r="C118" s="194">
        <v>2420</v>
      </c>
      <c r="D118" s="203">
        <v>37580</v>
      </c>
      <c r="E118" s="188">
        <f t="shared" si="1"/>
        <v>20.862422997946613</v>
      </c>
      <c r="F118" s="157">
        <v>39</v>
      </c>
      <c r="G118" s="157">
        <v>4</v>
      </c>
      <c r="H118" s="158">
        <v>1</v>
      </c>
      <c r="I118" s="171">
        <v>0.94</v>
      </c>
      <c r="J118" s="235">
        <v>38576</v>
      </c>
      <c r="K118" s="172">
        <v>1.46</v>
      </c>
      <c r="L118" s="235">
        <v>38576</v>
      </c>
      <c r="M118" s="172">
        <v>1.61</v>
      </c>
      <c r="N118" s="235">
        <v>44927</v>
      </c>
      <c r="O118" s="172">
        <v>2.17</v>
      </c>
      <c r="P118" s="235">
        <v>38281</v>
      </c>
      <c r="Q118" s="172">
        <v>3.43</v>
      </c>
      <c r="R118" s="235">
        <v>38281</v>
      </c>
      <c r="S118" s="172">
        <v>3.46</v>
      </c>
      <c r="T118" s="235">
        <v>40199</v>
      </c>
    </row>
    <row r="119" spans="1:20" ht="11.45" customHeight="1">
      <c r="A119" s="192">
        <v>30500</v>
      </c>
      <c r="B119" s="193" t="s">
        <v>266</v>
      </c>
      <c r="C119" s="194">
        <v>2840</v>
      </c>
      <c r="D119" s="203">
        <v>37320</v>
      </c>
      <c r="E119" s="186">
        <f t="shared" si="1"/>
        <v>21.574264202600958</v>
      </c>
      <c r="F119" s="157">
        <v>49</v>
      </c>
      <c r="G119" s="157">
        <v>5</v>
      </c>
      <c r="H119" s="158">
        <v>2</v>
      </c>
      <c r="I119" s="171">
        <v>1.1000000000000001</v>
      </c>
      <c r="J119" s="235">
        <v>40047</v>
      </c>
      <c r="K119" s="172">
        <v>1.89</v>
      </c>
      <c r="L119" s="235">
        <v>40047</v>
      </c>
      <c r="M119" s="172">
        <v>2.17</v>
      </c>
      <c r="N119" s="235">
        <v>40047</v>
      </c>
      <c r="O119" s="172">
        <v>2.17</v>
      </c>
      <c r="P119" s="235">
        <v>40047</v>
      </c>
      <c r="Q119" s="172">
        <v>3.19</v>
      </c>
      <c r="R119" s="235">
        <v>40199</v>
      </c>
      <c r="S119" s="172">
        <v>3.9</v>
      </c>
      <c r="T119" s="235">
        <v>40199</v>
      </c>
    </row>
    <row r="120" spans="1:20" ht="11.45" customHeight="1">
      <c r="A120" s="192">
        <v>30600</v>
      </c>
      <c r="B120" s="196" t="s">
        <v>434</v>
      </c>
      <c r="C120" s="194">
        <v>1275</v>
      </c>
      <c r="D120" s="203">
        <v>42723</v>
      </c>
      <c r="E120" s="186">
        <f t="shared" si="1"/>
        <v>6.7816563997262147</v>
      </c>
      <c r="F120" s="157">
        <v>7</v>
      </c>
      <c r="G120" s="157">
        <v>0</v>
      </c>
      <c r="H120" s="158">
        <v>0</v>
      </c>
      <c r="I120" s="171">
        <v>0.55000000000000004</v>
      </c>
      <c r="J120" s="235">
        <v>43676</v>
      </c>
      <c r="K120" s="172">
        <v>0.63</v>
      </c>
      <c r="L120" s="235">
        <v>44421</v>
      </c>
      <c r="M120" s="172">
        <v>0.83</v>
      </c>
      <c r="N120" s="235">
        <v>43798</v>
      </c>
      <c r="O120" s="172">
        <v>1.02</v>
      </c>
      <c r="P120" s="235">
        <v>44421</v>
      </c>
      <c r="Q120" s="172">
        <v>1.81</v>
      </c>
      <c r="R120" s="235">
        <v>43517</v>
      </c>
      <c r="S120" s="172">
        <v>1.93</v>
      </c>
      <c r="T120" s="235">
        <v>43517</v>
      </c>
    </row>
    <row r="121" spans="1:20" s="88" customFormat="1" ht="11.45" customHeight="1">
      <c r="A121" s="192">
        <v>30700</v>
      </c>
      <c r="B121" s="196" t="s">
        <v>581</v>
      </c>
      <c r="C121" s="194">
        <v>1220</v>
      </c>
      <c r="D121" s="203">
        <v>42754</v>
      </c>
      <c r="E121" s="186">
        <f t="shared" si="1"/>
        <v>6.6967830253251197</v>
      </c>
      <c r="F121" s="159">
        <v>9</v>
      </c>
      <c r="G121" s="159">
        <v>0</v>
      </c>
      <c r="H121" s="160">
        <v>0</v>
      </c>
      <c r="I121" s="173">
        <v>0.79</v>
      </c>
      <c r="J121" s="236">
        <v>43322</v>
      </c>
      <c r="K121" s="174">
        <v>1.81</v>
      </c>
      <c r="L121" s="235">
        <v>43322</v>
      </c>
      <c r="M121" s="174">
        <v>1.85</v>
      </c>
      <c r="N121" s="235">
        <v>43322</v>
      </c>
      <c r="O121" s="174">
        <v>1.85</v>
      </c>
      <c r="P121" s="235">
        <v>43322</v>
      </c>
      <c r="Q121" s="174">
        <v>1.89</v>
      </c>
      <c r="R121" s="235">
        <v>43322</v>
      </c>
      <c r="S121" s="174">
        <v>2.4</v>
      </c>
      <c r="T121" s="235">
        <v>44401</v>
      </c>
    </row>
    <row r="122" spans="1:20" s="88" customFormat="1" ht="11.45" customHeight="1">
      <c r="A122" s="192">
        <v>30800</v>
      </c>
      <c r="B122" s="193" t="s">
        <v>17</v>
      </c>
      <c r="C122" s="194">
        <v>1215</v>
      </c>
      <c r="D122" s="203">
        <v>33323</v>
      </c>
      <c r="E122" s="186">
        <f t="shared" si="1"/>
        <v>32.517453798767967</v>
      </c>
      <c r="F122" s="159">
        <v>35</v>
      </c>
      <c r="G122" s="159">
        <v>3</v>
      </c>
      <c r="H122" s="160">
        <v>1</v>
      </c>
      <c r="I122" s="173">
        <v>0.83</v>
      </c>
      <c r="J122" s="236">
        <v>34970</v>
      </c>
      <c r="K122" s="174">
        <v>1.34</v>
      </c>
      <c r="L122" s="235">
        <v>41890</v>
      </c>
      <c r="M122" s="174">
        <v>2.09</v>
      </c>
      <c r="N122" s="235">
        <v>41890</v>
      </c>
      <c r="O122" s="174">
        <v>3.86</v>
      </c>
      <c r="P122" s="235">
        <v>41890</v>
      </c>
      <c r="Q122" s="174">
        <v>4.17</v>
      </c>
      <c r="R122" s="235">
        <v>41890</v>
      </c>
      <c r="S122" s="174">
        <v>4.17</v>
      </c>
      <c r="T122" s="235">
        <v>41890</v>
      </c>
    </row>
    <row r="123" spans="1:20" ht="11.45" customHeight="1">
      <c r="A123" s="192">
        <v>30900</v>
      </c>
      <c r="B123" s="196" t="s">
        <v>435</v>
      </c>
      <c r="C123" s="194">
        <v>1225</v>
      </c>
      <c r="D123" s="203">
        <v>42723</v>
      </c>
      <c r="E123" s="186">
        <f t="shared" si="1"/>
        <v>6.7816563997262147</v>
      </c>
      <c r="F123" s="157">
        <v>6</v>
      </c>
      <c r="G123" s="157">
        <v>0</v>
      </c>
      <c r="H123" s="158">
        <v>0</v>
      </c>
      <c r="I123" s="171">
        <v>0.55000000000000004</v>
      </c>
      <c r="J123" s="235">
        <v>44423</v>
      </c>
      <c r="K123" s="172">
        <v>0.71</v>
      </c>
      <c r="L123" s="235">
        <v>44759</v>
      </c>
      <c r="M123" s="172">
        <v>0.94</v>
      </c>
      <c r="N123" s="235">
        <v>42940</v>
      </c>
      <c r="O123" s="172">
        <v>1.1000000000000001</v>
      </c>
      <c r="P123" s="235">
        <v>42940</v>
      </c>
      <c r="Q123" s="172">
        <v>1.85</v>
      </c>
      <c r="R123" s="235">
        <v>43517</v>
      </c>
      <c r="S123" s="172">
        <v>2.0099999999999998</v>
      </c>
      <c r="T123" s="235">
        <v>43517</v>
      </c>
    </row>
    <row r="124" spans="1:20" s="88" customFormat="1" ht="11.45" customHeight="1">
      <c r="A124" s="192">
        <v>31000</v>
      </c>
      <c r="B124" s="193" t="s">
        <v>18</v>
      </c>
      <c r="C124" s="194">
        <v>1250</v>
      </c>
      <c r="D124" s="203">
        <v>33324</v>
      </c>
      <c r="E124" s="186">
        <f t="shared" si="1"/>
        <v>32.514715947980832</v>
      </c>
      <c r="F124" s="159">
        <v>38</v>
      </c>
      <c r="G124" s="159">
        <v>4</v>
      </c>
      <c r="H124" s="160">
        <v>1</v>
      </c>
      <c r="I124" s="173">
        <v>0.91</v>
      </c>
      <c r="J124" s="236">
        <v>41890</v>
      </c>
      <c r="K124" s="174">
        <v>1.42</v>
      </c>
      <c r="L124" s="235">
        <v>41890</v>
      </c>
      <c r="M124" s="174">
        <v>2.0499999999999998</v>
      </c>
      <c r="N124" s="235">
        <v>41890</v>
      </c>
      <c r="O124" s="174">
        <v>3.7</v>
      </c>
      <c r="P124" s="235">
        <v>41890</v>
      </c>
      <c r="Q124" s="174">
        <v>4.0599999999999996</v>
      </c>
      <c r="R124" s="235">
        <v>41890</v>
      </c>
      <c r="S124" s="174">
        <v>4.0599999999999996</v>
      </c>
      <c r="T124" s="235">
        <v>41890</v>
      </c>
    </row>
    <row r="125" spans="1:20" ht="11.45" customHeight="1">
      <c r="A125" s="192">
        <v>31100</v>
      </c>
      <c r="B125" s="196" t="s">
        <v>493</v>
      </c>
      <c r="C125" s="194">
        <v>1240</v>
      </c>
      <c r="D125" s="203">
        <v>42745</v>
      </c>
      <c r="E125" s="186">
        <f t="shared" si="1"/>
        <v>6.7214236824093083</v>
      </c>
      <c r="F125" s="157">
        <v>10</v>
      </c>
      <c r="G125" s="157">
        <v>1</v>
      </c>
      <c r="H125" s="158">
        <v>0</v>
      </c>
      <c r="I125" s="171">
        <v>0.67</v>
      </c>
      <c r="J125" s="235">
        <v>42950</v>
      </c>
      <c r="K125" s="172">
        <v>1.3</v>
      </c>
      <c r="L125" s="235">
        <v>42950</v>
      </c>
      <c r="M125" s="172">
        <v>1.34</v>
      </c>
      <c r="N125" s="235">
        <v>42950</v>
      </c>
      <c r="O125" s="172">
        <v>1.34</v>
      </c>
      <c r="P125" s="235">
        <v>42950</v>
      </c>
      <c r="Q125" s="172">
        <v>2.0099999999999998</v>
      </c>
      <c r="R125" s="235">
        <v>43517</v>
      </c>
      <c r="S125" s="172">
        <v>2.17</v>
      </c>
      <c r="T125" s="235">
        <v>43517</v>
      </c>
    </row>
    <row r="126" spans="1:20" s="88" customFormat="1" ht="11.45" customHeight="1">
      <c r="A126" s="192">
        <v>31200</v>
      </c>
      <c r="B126" s="193" t="s">
        <v>19</v>
      </c>
      <c r="C126" s="194">
        <v>1280</v>
      </c>
      <c r="D126" s="203">
        <v>33318</v>
      </c>
      <c r="E126" s="186">
        <f t="shared" si="1"/>
        <v>32.531143052703626</v>
      </c>
      <c r="F126" s="159">
        <v>44</v>
      </c>
      <c r="G126" s="159">
        <v>3</v>
      </c>
      <c r="H126" s="160">
        <v>1</v>
      </c>
      <c r="I126" s="173">
        <v>1.26</v>
      </c>
      <c r="J126" s="236">
        <v>38573</v>
      </c>
      <c r="K126" s="174">
        <v>2.56</v>
      </c>
      <c r="L126" s="235">
        <v>38573</v>
      </c>
      <c r="M126" s="174">
        <v>2.6</v>
      </c>
      <c r="N126" s="235">
        <v>38573</v>
      </c>
      <c r="O126" s="174">
        <v>3.15</v>
      </c>
      <c r="P126" s="235">
        <v>41890</v>
      </c>
      <c r="Q126" s="174">
        <v>3.78</v>
      </c>
      <c r="R126" s="235">
        <v>41890</v>
      </c>
      <c r="S126" s="174">
        <v>3.78</v>
      </c>
      <c r="T126" s="235">
        <v>41890</v>
      </c>
    </row>
    <row r="127" spans="1:20" ht="11.45" customHeight="1">
      <c r="A127" s="192">
        <v>31300</v>
      </c>
      <c r="B127" s="196" t="s">
        <v>436</v>
      </c>
      <c r="C127" s="194">
        <v>1260</v>
      </c>
      <c r="D127" s="203">
        <v>42745</v>
      </c>
      <c r="E127" s="186">
        <f t="shared" si="1"/>
        <v>6.7214236824093083</v>
      </c>
      <c r="F127" s="157">
        <v>9</v>
      </c>
      <c r="G127" s="157">
        <v>0</v>
      </c>
      <c r="H127" s="158">
        <v>0</v>
      </c>
      <c r="I127" s="171">
        <v>0.75</v>
      </c>
      <c r="J127" s="235">
        <v>43290</v>
      </c>
      <c r="K127" s="172">
        <v>0.91</v>
      </c>
      <c r="L127" s="235">
        <v>43290</v>
      </c>
      <c r="M127" s="172">
        <v>0.91</v>
      </c>
      <c r="N127" s="235">
        <v>43290</v>
      </c>
      <c r="O127" s="172">
        <v>1.02</v>
      </c>
      <c r="P127" s="248" t="s">
        <v>471</v>
      </c>
      <c r="Q127" s="172">
        <v>1.73</v>
      </c>
      <c r="R127" s="235">
        <v>43517</v>
      </c>
      <c r="S127" s="172">
        <v>1.97</v>
      </c>
      <c r="T127" s="235">
        <v>43517</v>
      </c>
    </row>
    <row r="128" spans="1:20" s="88" customFormat="1" ht="11.45" customHeight="1">
      <c r="A128" s="192">
        <v>31400</v>
      </c>
      <c r="B128" s="196" t="s">
        <v>437</v>
      </c>
      <c r="C128" s="194">
        <v>1310</v>
      </c>
      <c r="D128" s="203">
        <v>42723</v>
      </c>
      <c r="E128" s="186">
        <f t="shared" si="1"/>
        <v>6.7816563997262147</v>
      </c>
      <c r="F128" s="159">
        <v>7</v>
      </c>
      <c r="G128" s="159">
        <v>1</v>
      </c>
      <c r="H128" s="160">
        <v>0</v>
      </c>
      <c r="I128" s="173">
        <v>0.75</v>
      </c>
      <c r="J128" s="236">
        <v>44420</v>
      </c>
      <c r="K128" s="174">
        <v>1.18</v>
      </c>
      <c r="L128" s="235">
        <v>44422</v>
      </c>
      <c r="M128" s="174">
        <v>1.38</v>
      </c>
      <c r="N128" s="235">
        <v>44422</v>
      </c>
      <c r="O128" s="174">
        <v>1.54</v>
      </c>
      <c r="P128" s="235">
        <v>44422</v>
      </c>
      <c r="Q128" s="174">
        <v>2.0499999999999998</v>
      </c>
      <c r="R128" s="235">
        <v>44422</v>
      </c>
      <c r="S128" s="174">
        <v>3.58</v>
      </c>
      <c r="T128" s="235">
        <v>44422</v>
      </c>
    </row>
    <row r="129" spans="1:20" s="88" customFormat="1" ht="11.45" customHeight="1">
      <c r="A129" s="192">
        <v>31500</v>
      </c>
      <c r="B129" s="193" t="s">
        <v>242</v>
      </c>
      <c r="C129" s="194">
        <v>1175</v>
      </c>
      <c r="D129" s="203">
        <v>36935</v>
      </c>
      <c r="E129" s="186">
        <f t="shared" si="1"/>
        <v>22.628336755646817</v>
      </c>
      <c r="F129" s="159">
        <v>37</v>
      </c>
      <c r="G129" s="159">
        <v>2</v>
      </c>
      <c r="H129" s="160">
        <v>1</v>
      </c>
      <c r="I129" s="173">
        <v>0.83</v>
      </c>
      <c r="J129" s="236">
        <v>41890</v>
      </c>
      <c r="K129" s="174">
        <v>1.65</v>
      </c>
      <c r="L129" s="235">
        <v>41890</v>
      </c>
      <c r="M129" s="174">
        <v>2.56</v>
      </c>
      <c r="N129" s="235">
        <v>41890</v>
      </c>
      <c r="O129" s="174">
        <v>3.86</v>
      </c>
      <c r="P129" s="235">
        <v>41890</v>
      </c>
      <c r="Q129" s="174">
        <v>4.21</v>
      </c>
      <c r="R129" s="235">
        <v>41890</v>
      </c>
      <c r="S129" s="174">
        <v>4.25</v>
      </c>
      <c r="T129" s="235">
        <v>41890</v>
      </c>
    </row>
    <row r="130" spans="1:20" ht="11.45" customHeight="1">
      <c r="A130" s="192">
        <v>31600</v>
      </c>
      <c r="B130" s="196" t="s">
        <v>438</v>
      </c>
      <c r="C130" s="194">
        <v>1240</v>
      </c>
      <c r="D130" s="203">
        <v>42745</v>
      </c>
      <c r="E130" s="186">
        <f t="shared" si="1"/>
        <v>6.7214236824093083</v>
      </c>
      <c r="F130" s="157">
        <v>10</v>
      </c>
      <c r="G130" s="157">
        <v>0</v>
      </c>
      <c r="H130" s="158">
        <v>0</v>
      </c>
      <c r="I130" s="171">
        <v>0.59</v>
      </c>
      <c r="J130" s="235">
        <v>43322</v>
      </c>
      <c r="K130" s="172">
        <v>1.1000000000000001</v>
      </c>
      <c r="L130" s="235">
        <v>43322</v>
      </c>
      <c r="M130" s="172">
        <v>1.1000000000000001</v>
      </c>
      <c r="N130" s="235">
        <v>43322</v>
      </c>
      <c r="O130" s="172">
        <v>1.1399999999999999</v>
      </c>
      <c r="P130" s="235">
        <v>43386</v>
      </c>
      <c r="Q130" s="172">
        <v>1.77</v>
      </c>
      <c r="R130" s="235">
        <v>43517</v>
      </c>
      <c r="S130" s="172">
        <v>1.93</v>
      </c>
      <c r="T130" s="235">
        <v>43517</v>
      </c>
    </row>
    <row r="131" spans="1:20" s="88" customFormat="1" ht="11.45" customHeight="1">
      <c r="A131" s="192">
        <v>31700</v>
      </c>
      <c r="B131" s="193" t="s">
        <v>128</v>
      </c>
      <c r="C131" s="194">
        <v>1190</v>
      </c>
      <c r="D131" s="203">
        <v>33323</v>
      </c>
      <c r="E131" s="186">
        <f t="shared" si="1"/>
        <v>32.517453798767967</v>
      </c>
      <c r="F131" s="159">
        <v>32</v>
      </c>
      <c r="G131" s="159">
        <v>2</v>
      </c>
      <c r="H131" s="160">
        <v>1</v>
      </c>
      <c r="I131" s="173">
        <v>1.18</v>
      </c>
      <c r="J131" s="236">
        <v>38566</v>
      </c>
      <c r="K131" s="174">
        <v>2.2000000000000002</v>
      </c>
      <c r="L131" s="235">
        <v>41526</v>
      </c>
      <c r="M131" s="174">
        <v>2.64</v>
      </c>
      <c r="N131" s="235">
        <v>41890</v>
      </c>
      <c r="O131" s="174">
        <v>4.45</v>
      </c>
      <c r="P131" s="235">
        <v>41890</v>
      </c>
      <c r="Q131" s="174">
        <v>5.12</v>
      </c>
      <c r="R131" s="235">
        <v>41890</v>
      </c>
      <c r="S131" s="174">
        <v>5.16</v>
      </c>
      <c r="T131" s="235">
        <v>41890</v>
      </c>
    </row>
    <row r="132" spans="1:20" ht="11.45" customHeight="1">
      <c r="A132" s="192">
        <v>32000</v>
      </c>
      <c r="B132" s="196" t="s">
        <v>439</v>
      </c>
      <c r="C132" s="194">
        <v>1215</v>
      </c>
      <c r="D132" s="203">
        <v>35271</v>
      </c>
      <c r="E132" s="186">
        <f t="shared" si="1"/>
        <v>27.184120465434635</v>
      </c>
      <c r="F132" s="157">
        <v>36</v>
      </c>
      <c r="G132" s="157">
        <v>5</v>
      </c>
      <c r="H132" s="158">
        <v>1</v>
      </c>
      <c r="I132" s="171">
        <v>1.1399999999999999</v>
      </c>
      <c r="J132" s="235">
        <v>38923</v>
      </c>
      <c r="K132" s="172">
        <v>2.2799999999999998</v>
      </c>
      <c r="L132" s="235">
        <v>38923</v>
      </c>
      <c r="M132" s="172">
        <v>2.56</v>
      </c>
      <c r="N132" s="235">
        <v>41890</v>
      </c>
      <c r="O132" s="172">
        <v>5.12</v>
      </c>
      <c r="P132" s="235">
        <v>41890</v>
      </c>
      <c r="Q132" s="172">
        <v>5.51</v>
      </c>
      <c r="R132" s="235">
        <v>41890</v>
      </c>
      <c r="S132" s="172">
        <v>5.83</v>
      </c>
      <c r="T132" s="235">
        <v>41890</v>
      </c>
    </row>
    <row r="133" spans="1:20" ht="11.45" customHeight="1">
      <c r="A133" s="192">
        <v>32300</v>
      </c>
      <c r="B133" s="193" t="s">
        <v>129</v>
      </c>
      <c r="C133" s="194">
        <v>1215</v>
      </c>
      <c r="D133" s="203">
        <v>32708</v>
      </c>
      <c r="E133" s="186">
        <f t="shared" si="1"/>
        <v>34.201232032854207</v>
      </c>
      <c r="F133" s="157">
        <v>36</v>
      </c>
      <c r="G133" s="157">
        <v>2</v>
      </c>
      <c r="H133" s="158">
        <v>1</v>
      </c>
      <c r="I133" s="171">
        <v>0.98</v>
      </c>
      <c r="J133" s="235">
        <v>40456</v>
      </c>
      <c r="K133" s="172">
        <v>1.85</v>
      </c>
      <c r="L133" s="235">
        <v>41890</v>
      </c>
      <c r="M133" s="172">
        <v>2.6</v>
      </c>
      <c r="N133" s="235">
        <v>41890</v>
      </c>
      <c r="O133" s="172">
        <v>4.25</v>
      </c>
      <c r="P133" s="235">
        <v>41890</v>
      </c>
      <c r="Q133" s="172">
        <v>4.45</v>
      </c>
      <c r="R133" s="235">
        <v>41890</v>
      </c>
      <c r="S133" s="172">
        <v>4.45</v>
      </c>
      <c r="T133" s="235">
        <v>41890</v>
      </c>
    </row>
    <row r="134" spans="1:20" ht="11.45" customHeight="1">
      <c r="A134" s="192">
        <v>32500</v>
      </c>
      <c r="B134" s="193" t="s">
        <v>324</v>
      </c>
      <c r="C134" s="194">
        <v>1230</v>
      </c>
      <c r="D134" s="203">
        <v>38743</v>
      </c>
      <c r="E134" s="186">
        <f t="shared" si="1"/>
        <v>17.678302532511978</v>
      </c>
      <c r="F134" s="157">
        <v>23</v>
      </c>
      <c r="G134" s="157">
        <v>3</v>
      </c>
      <c r="H134" s="158">
        <v>2</v>
      </c>
      <c r="I134" s="171">
        <v>0.91</v>
      </c>
      <c r="J134" s="235">
        <v>43335</v>
      </c>
      <c r="K134" s="172">
        <v>2.13</v>
      </c>
      <c r="L134" s="235">
        <v>44418</v>
      </c>
      <c r="M134" s="172">
        <v>2.72</v>
      </c>
      <c r="N134" s="235">
        <v>44418</v>
      </c>
      <c r="O134" s="172">
        <v>3.46</v>
      </c>
      <c r="P134" s="235">
        <v>41890</v>
      </c>
      <c r="Q134" s="172">
        <v>3.78</v>
      </c>
      <c r="R134" s="235">
        <v>41890</v>
      </c>
      <c r="S134" s="172">
        <v>3.82</v>
      </c>
      <c r="T134" s="235">
        <v>41890</v>
      </c>
    </row>
    <row r="135" spans="1:20" ht="11.45" customHeight="1">
      <c r="A135" s="192">
        <v>32600</v>
      </c>
      <c r="B135" s="196" t="s">
        <v>569</v>
      </c>
      <c r="C135" s="194">
        <v>1270</v>
      </c>
      <c r="D135" s="203">
        <v>42723</v>
      </c>
      <c r="E135" s="186">
        <f t="shared" si="1"/>
        <v>6.7816563997262147</v>
      </c>
      <c r="F135" s="157">
        <v>9</v>
      </c>
      <c r="G135" s="157">
        <v>1</v>
      </c>
      <c r="H135" s="158">
        <v>0</v>
      </c>
      <c r="I135" s="171">
        <v>0.71</v>
      </c>
      <c r="J135" s="235">
        <v>44421</v>
      </c>
      <c r="K135" s="172">
        <v>1.22</v>
      </c>
      <c r="L135" s="235">
        <v>43322</v>
      </c>
      <c r="M135" s="172">
        <v>1.38</v>
      </c>
      <c r="N135" s="235">
        <v>43322</v>
      </c>
      <c r="O135" s="172">
        <v>1.38</v>
      </c>
      <c r="P135" s="235">
        <v>43322</v>
      </c>
      <c r="Q135" s="172">
        <v>2.13</v>
      </c>
      <c r="R135" s="235">
        <v>43517</v>
      </c>
      <c r="S135" s="172">
        <v>2.4</v>
      </c>
      <c r="T135" s="235">
        <v>44422</v>
      </c>
    </row>
    <row r="136" spans="1:20" s="88" customFormat="1" ht="11.45" customHeight="1">
      <c r="A136" s="192">
        <v>32800</v>
      </c>
      <c r="B136" s="193" t="s">
        <v>135</v>
      </c>
      <c r="C136" s="194">
        <v>1245</v>
      </c>
      <c r="D136" s="203">
        <v>35052</v>
      </c>
      <c r="E136" s="186">
        <f t="shared" si="1"/>
        <v>27.783709787816566</v>
      </c>
      <c r="F136" s="159">
        <v>29</v>
      </c>
      <c r="G136" s="159">
        <v>5</v>
      </c>
      <c r="H136" s="160">
        <v>1</v>
      </c>
      <c r="I136" s="173">
        <v>0.79</v>
      </c>
      <c r="J136" s="236">
        <v>38923</v>
      </c>
      <c r="K136" s="174">
        <v>1.93</v>
      </c>
      <c r="L136" s="236">
        <v>38923</v>
      </c>
      <c r="M136" s="174">
        <v>2.3199999999999998</v>
      </c>
      <c r="N136" s="236">
        <v>38923</v>
      </c>
      <c r="O136" s="174">
        <v>3.03</v>
      </c>
      <c r="P136" s="236">
        <v>41890</v>
      </c>
      <c r="Q136" s="174">
        <v>3.39</v>
      </c>
      <c r="R136" s="236">
        <v>41890</v>
      </c>
      <c r="S136" s="174">
        <v>3.39</v>
      </c>
      <c r="T136" s="236">
        <v>41890</v>
      </c>
    </row>
    <row r="137" spans="1:20" ht="11.45" customHeight="1">
      <c r="A137" s="192">
        <v>33000</v>
      </c>
      <c r="B137" s="193" t="s">
        <v>137</v>
      </c>
      <c r="C137" s="194">
        <v>1265</v>
      </c>
      <c r="D137" s="203">
        <v>35051</v>
      </c>
      <c r="E137" s="186">
        <f t="shared" si="1"/>
        <v>27.786447638603697</v>
      </c>
      <c r="F137" s="157">
        <v>30</v>
      </c>
      <c r="G137" s="157">
        <v>4</v>
      </c>
      <c r="H137" s="158">
        <v>0</v>
      </c>
      <c r="I137" s="171">
        <v>1.61</v>
      </c>
      <c r="J137" s="235">
        <v>41104</v>
      </c>
      <c r="K137" s="172">
        <v>2.83</v>
      </c>
      <c r="L137" s="235">
        <v>41104</v>
      </c>
      <c r="M137" s="172">
        <v>2.87</v>
      </c>
      <c r="N137" s="235">
        <v>41104</v>
      </c>
      <c r="O137" s="172">
        <v>2.87</v>
      </c>
      <c r="P137" s="235">
        <v>41104</v>
      </c>
      <c r="Q137" s="172">
        <v>2.87</v>
      </c>
      <c r="R137" s="235">
        <v>41104</v>
      </c>
      <c r="S137" s="172">
        <v>3.23</v>
      </c>
      <c r="T137" s="235">
        <v>38923</v>
      </c>
    </row>
    <row r="138" spans="1:20" ht="11.45" customHeight="1">
      <c r="A138" s="192">
        <v>33200</v>
      </c>
      <c r="B138" s="193" t="s">
        <v>329</v>
      </c>
      <c r="C138" s="194">
        <v>1760</v>
      </c>
      <c r="D138" s="203">
        <v>38820</v>
      </c>
      <c r="E138" s="186">
        <f t="shared" si="1"/>
        <v>17.467488021902806</v>
      </c>
      <c r="F138" s="157">
        <v>33</v>
      </c>
      <c r="G138" s="157">
        <v>9</v>
      </c>
      <c r="H138" s="158">
        <v>1</v>
      </c>
      <c r="I138" s="171">
        <v>0.87</v>
      </c>
      <c r="J138" s="235">
        <v>44419</v>
      </c>
      <c r="K138" s="172">
        <v>1.5</v>
      </c>
      <c r="L138" s="235">
        <v>44419</v>
      </c>
      <c r="M138" s="172">
        <v>2.09</v>
      </c>
      <c r="N138" s="235">
        <v>41890</v>
      </c>
      <c r="O138" s="172">
        <v>3.58</v>
      </c>
      <c r="P138" s="235">
        <v>41890</v>
      </c>
      <c r="Q138" s="172">
        <v>3.86</v>
      </c>
      <c r="R138" s="235">
        <v>41890</v>
      </c>
      <c r="S138" s="172">
        <v>3.98</v>
      </c>
      <c r="T138" s="235">
        <v>44422</v>
      </c>
    </row>
    <row r="139" spans="1:20" ht="11.45" customHeight="1">
      <c r="A139" s="192">
        <v>33500</v>
      </c>
      <c r="B139" s="193" t="s">
        <v>330</v>
      </c>
      <c r="C139" s="194">
        <v>1915</v>
      </c>
      <c r="D139" s="203">
        <v>38830</v>
      </c>
      <c r="E139" s="186">
        <f t="shared" ref="E139:E203" si="2">($E$8-D139)/365.25</f>
        <v>17.440109514031484</v>
      </c>
      <c r="F139" s="157">
        <v>39</v>
      </c>
      <c r="G139" s="157">
        <v>9</v>
      </c>
      <c r="H139" s="158">
        <v>1</v>
      </c>
      <c r="I139" s="171">
        <v>1.02</v>
      </c>
      <c r="J139" s="235">
        <v>44424</v>
      </c>
      <c r="K139" s="172">
        <v>2.3199999999999998</v>
      </c>
      <c r="L139" s="235">
        <v>44770</v>
      </c>
      <c r="M139" s="172">
        <v>2.56</v>
      </c>
      <c r="N139" s="235">
        <v>40407</v>
      </c>
      <c r="O139" s="172">
        <v>3.58</v>
      </c>
      <c r="P139" s="235">
        <v>41890</v>
      </c>
      <c r="Q139" s="172">
        <v>4.09</v>
      </c>
      <c r="R139" s="235">
        <v>41890</v>
      </c>
      <c r="S139" s="172">
        <v>4.09</v>
      </c>
      <c r="T139" s="235">
        <v>41890</v>
      </c>
    </row>
    <row r="140" spans="1:20" ht="11.45" customHeight="1">
      <c r="A140" s="192">
        <v>33700</v>
      </c>
      <c r="B140" s="196" t="s">
        <v>396</v>
      </c>
      <c r="C140" s="194">
        <v>1320</v>
      </c>
      <c r="D140" s="203">
        <v>41744</v>
      </c>
      <c r="E140" s="186">
        <f t="shared" si="2"/>
        <v>9.462012320328542</v>
      </c>
      <c r="F140" s="157">
        <v>9</v>
      </c>
      <c r="G140" s="157">
        <v>1</v>
      </c>
      <c r="H140" s="158">
        <v>0</v>
      </c>
      <c r="I140" s="171">
        <v>0.79</v>
      </c>
      <c r="J140" s="235">
        <v>41863</v>
      </c>
      <c r="K140" s="172">
        <v>0.83</v>
      </c>
      <c r="L140" s="235">
        <v>41863</v>
      </c>
      <c r="M140" s="172">
        <v>1.18</v>
      </c>
      <c r="N140" s="235">
        <v>41863</v>
      </c>
      <c r="O140" s="172">
        <v>2.13</v>
      </c>
      <c r="P140" s="235">
        <v>41890</v>
      </c>
      <c r="Q140" s="172">
        <v>2.56</v>
      </c>
      <c r="R140" s="235">
        <v>41890</v>
      </c>
      <c r="S140" s="172">
        <v>2.64</v>
      </c>
      <c r="T140" s="235">
        <v>41890</v>
      </c>
    </row>
    <row r="141" spans="1:20" ht="11.45" customHeight="1">
      <c r="A141" s="192">
        <v>34000</v>
      </c>
      <c r="B141" s="193" t="s">
        <v>20</v>
      </c>
      <c r="C141" s="194">
        <v>1370</v>
      </c>
      <c r="D141" s="203">
        <v>34973</v>
      </c>
      <c r="E141" s="186">
        <f t="shared" si="2"/>
        <v>28</v>
      </c>
      <c r="F141" s="157">
        <v>39</v>
      </c>
      <c r="G141" s="157">
        <v>9</v>
      </c>
      <c r="H141" s="158">
        <v>1</v>
      </c>
      <c r="I141" s="171">
        <v>1.02</v>
      </c>
      <c r="J141" s="235">
        <v>44421</v>
      </c>
      <c r="K141" s="172">
        <v>2.17</v>
      </c>
      <c r="L141" s="235">
        <v>44421</v>
      </c>
      <c r="M141" s="172">
        <v>2.36</v>
      </c>
      <c r="N141" s="235">
        <v>44422</v>
      </c>
      <c r="O141" s="172">
        <v>3.31</v>
      </c>
      <c r="P141" s="235">
        <v>41890</v>
      </c>
      <c r="Q141" s="172">
        <v>3.5</v>
      </c>
      <c r="R141" s="235">
        <v>41890</v>
      </c>
      <c r="S141" s="172">
        <v>4.96</v>
      </c>
      <c r="T141" s="235">
        <v>44422</v>
      </c>
    </row>
    <row r="142" spans="1:20" ht="11.45" customHeight="1">
      <c r="A142" s="192">
        <v>34200</v>
      </c>
      <c r="B142" s="196" t="s">
        <v>440</v>
      </c>
      <c r="C142" s="194">
        <v>1335</v>
      </c>
      <c r="D142" s="203">
        <v>42723</v>
      </c>
      <c r="E142" s="186">
        <f t="shared" si="2"/>
        <v>6.7816563997262147</v>
      </c>
      <c r="F142" s="157">
        <v>10</v>
      </c>
      <c r="G142" s="157">
        <v>0</v>
      </c>
      <c r="H142" s="158">
        <v>0</v>
      </c>
      <c r="I142" s="171">
        <v>0.87</v>
      </c>
      <c r="J142" s="235">
        <v>43290</v>
      </c>
      <c r="K142" s="172">
        <v>1.18</v>
      </c>
      <c r="L142" s="235">
        <v>43731</v>
      </c>
      <c r="M142" s="172">
        <v>1.22</v>
      </c>
      <c r="N142" s="235">
        <v>43731</v>
      </c>
      <c r="O142" s="172">
        <v>1.46</v>
      </c>
      <c r="P142" s="235">
        <v>43731</v>
      </c>
      <c r="Q142" s="172">
        <v>1.97</v>
      </c>
      <c r="R142" s="235">
        <v>43517</v>
      </c>
      <c r="S142" s="172">
        <v>2.0499999999999998</v>
      </c>
      <c r="T142" s="235">
        <v>43517</v>
      </c>
    </row>
    <row r="143" spans="1:20" s="88" customFormat="1" ht="11.45" customHeight="1">
      <c r="A143" s="192">
        <v>34300</v>
      </c>
      <c r="B143" s="193" t="s">
        <v>132</v>
      </c>
      <c r="C143" s="194">
        <v>1335</v>
      </c>
      <c r="D143" s="203">
        <v>32730</v>
      </c>
      <c r="E143" s="186">
        <f t="shared" si="2"/>
        <v>34.1409993155373</v>
      </c>
      <c r="F143" s="159">
        <v>46</v>
      </c>
      <c r="G143" s="159">
        <v>5</v>
      </c>
      <c r="H143" s="160">
        <v>1</v>
      </c>
      <c r="I143" s="173">
        <v>0.91</v>
      </c>
      <c r="J143" s="236">
        <v>41159</v>
      </c>
      <c r="K143" s="174">
        <v>2.2000000000000002</v>
      </c>
      <c r="L143" s="236">
        <v>41159</v>
      </c>
      <c r="M143" s="174">
        <v>2.87</v>
      </c>
      <c r="N143" s="236">
        <v>41159</v>
      </c>
      <c r="O143" s="174">
        <v>3.19</v>
      </c>
      <c r="P143" s="236">
        <v>41890</v>
      </c>
      <c r="Q143" s="174">
        <v>3.58</v>
      </c>
      <c r="R143" s="236">
        <v>41890</v>
      </c>
      <c r="S143" s="174">
        <v>3.58</v>
      </c>
      <c r="T143" s="236">
        <v>41890</v>
      </c>
    </row>
    <row r="144" spans="1:20" ht="11.45" customHeight="1">
      <c r="A144" s="192">
        <v>34400</v>
      </c>
      <c r="B144" s="196" t="s">
        <v>441</v>
      </c>
      <c r="C144" s="194">
        <v>1450</v>
      </c>
      <c r="D144" s="203">
        <v>42723</v>
      </c>
      <c r="E144" s="186">
        <f t="shared" si="2"/>
        <v>6.7816563997262147</v>
      </c>
      <c r="F144" s="157">
        <v>13</v>
      </c>
      <c r="G144" s="157">
        <v>3</v>
      </c>
      <c r="H144" s="158">
        <v>0</v>
      </c>
      <c r="I144" s="171">
        <v>0.98</v>
      </c>
      <c r="J144" s="235">
        <v>44421</v>
      </c>
      <c r="K144" s="172">
        <v>1.77</v>
      </c>
      <c r="L144" s="235">
        <v>44421</v>
      </c>
      <c r="M144" s="172">
        <v>2.0099999999999998</v>
      </c>
      <c r="N144" s="235">
        <v>44422</v>
      </c>
      <c r="O144" s="172">
        <v>2.13</v>
      </c>
      <c r="P144" s="235">
        <v>44422</v>
      </c>
      <c r="Q144" s="172">
        <v>2.48</v>
      </c>
      <c r="R144" s="235">
        <v>44422</v>
      </c>
      <c r="S144" s="172">
        <v>4.6100000000000003</v>
      </c>
      <c r="T144" s="235">
        <v>44422</v>
      </c>
    </row>
    <row r="145" spans="1:20" s="88" customFormat="1" ht="11.45" customHeight="1">
      <c r="A145" s="192">
        <v>34500</v>
      </c>
      <c r="B145" s="193" t="s">
        <v>248</v>
      </c>
      <c r="C145" s="194">
        <v>1455</v>
      </c>
      <c r="D145" s="203">
        <v>37075</v>
      </c>
      <c r="E145" s="186">
        <f t="shared" si="2"/>
        <v>22.245037645448324</v>
      </c>
      <c r="F145" s="159">
        <v>35</v>
      </c>
      <c r="G145" s="159">
        <v>5</v>
      </c>
      <c r="H145" s="160">
        <v>0</v>
      </c>
      <c r="I145" s="173">
        <v>1.02</v>
      </c>
      <c r="J145" s="236">
        <v>41863</v>
      </c>
      <c r="K145" s="174">
        <v>1.5</v>
      </c>
      <c r="L145" s="236">
        <v>38969</v>
      </c>
      <c r="M145" s="174">
        <v>1.73</v>
      </c>
      <c r="N145" s="236">
        <v>41909</v>
      </c>
      <c r="O145" s="174">
        <v>1.93</v>
      </c>
      <c r="P145" s="236">
        <v>37101</v>
      </c>
      <c r="Q145" s="174">
        <v>2.56</v>
      </c>
      <c r="R145" s="236">
        <v>38787</v>
      </c>
      <c r="S145" s="174">
        <v>4.0599999999999996</v>
      </c>
      <c r="T145" s="236">
        <v>44402</v>
      </c>
    </row>
    <row r="146" spans="1:20" ht="11.45" customHeight="1">
      <c r="A146" s="192">
        <v>34600</v>
      </c>
      <c r="B146" s="196" t="s">
        <v>442</v>
      </c>
      <c r="C146" s="194">
        <v>1405</v>
      </c>
      <c r="D146" s="203">
        <v>42725</v>
      </c>
      <c r="E146" s="186">
        <f t="shared" si="2"/>
        <v>6.7761806981519506</v>
      </c>
      <c r="F146" s="157">
        <v>10</v>
      </c>
      <c r="G146" s="157">
        <v>2</v>
      </c>
      <c r="H146" s="158">
        <v>0</v>
      </c>
      <c r="I146" s="171">
        <v>0.98</v>
      </c>
      <c r="J146" s="235">
        <v>43321</v>
      </c>
      <c r="K146" s="172">
        <v>1.42</v>
      </c>
      <c r="L146" s="235">
        <v>43322</v>
      </c>
      <c r="M146" s="172">
        <v>1.69</v>
      </c>
      <c r="N146" s="235">
        <v>43322</v>
      </c>
      <c r="O146" s="172">
        <v>1.69</v>
      </c>
      <c r="P146" s="235">
        <v>43322</v>
      </c>
      <c r="Q146" s="172">
        <v>2.68</v>
      </c>
      <c r="R146" s="235">
        <v>44420</v>
      </c>
      <c r="S146" s="172">
        <v>3.43</v>
      </c>
      <c r="T146" s="235">
        <v>44420</v>
      </c>
    </row>
    <row r="147" spans="1:20" s="88" customFormat="1" ht="11.45" customHeight="1">
      <c r="A147" s="192">
        <v>34700</v>
      </c>
      <c r="B147" s="196" t="s">
        <v>443</v>
      </c>
      <c r="C147" s="194">
        <v>1590</v>
      </c>
      <c r="D147" s="203">
        <v>42754</v>
      </c>
      <c r="E147" s="186">
        <f t="shared" si="2"/>
        <v>6.6967830253251197</v>
      </c>
      <c r="F147" s="159">
        <v>10</v>
      </c>
      <c r="G147" s="159">
        <v>2</v>
      </c>
      <c r="H147" s="160">
        <v>0</v>
      </c>
      <c r="I147" s="173">
        <v>1.26</v>
      </c>
      <c r="J147" s="236">
        <v>43321</v>
      </c>
      <c r="K147" s="174">
        <v>2.2799999999999998</v>
      </c>
      <c r="L147" s="236">
        <v>43322</v>
      </c>
      <c r="M147" s="174">
        <v>2.44</v>
      </c>
      <c r="N147" s="236">
        <v>43322</v>
      </c>
      <c r="O147" s="174">
        <v>2.44</v>
      </c>
      <c r="P147" s="236">
        <v>43322</v>
      </c>
      <c r="Q147" s="174">
        <v>2.72</v>
      </c>
      <c r="R147" s="236">
        <v>44420</v>
      </c>
      <c r="S147" s="174">
        <v>3.9</v>
      </c>
      <c r="T147" s="236">
        <v>44420</v>
      </c>
    </row>
    <row r="148" spans="1:20" s="88" customFormat="1" ht="11.45" customHeight="1">
      <c r="A148" s="192">
        <v>34800</v>
      </c>
      <c r="B148" s="193" t="s">
        <v>133</v>
      </c>
      <c r="C148" s="194">
        <v>1305</v>
      </c>
      <c r="D148" s="203">
        <v>32526</v>
      </c>
      <c r="E148" s="186">
        <f t="shared" si="2"/>
        <v>34.699520876112253</v>
      </c>
      <c r="F148" s="159">
        <v>35</v>
      </c>
      <c r="G148" s="159">
        <v>4</v>
      </c>
      <c r="H148" s="160">
        <v>1</v>
      </c>
      <c r="I148" s="173">
        <v>0.94</v>
      </c>
      <c r="J148" s="236">
        <v>36370</v>
      </c>
      <c r="K148" s="174">
        <v>1.85</v>
      </c>
      <c r="L148" s="236">
        <v>36370</v>
      </c>
      <c r="M148" s="174">
        <v>2.0499999999999998</v>
      </c>
      <c r="N148" s="236">
        <v>41890</v>
      </c>
      <c r="O148" s="174">
        <v>2.91</v>
      </c>
      <c r="P148" s="236">
        <v>41890</v>
      </c>
      <c r="Q148" s="174">
        <v>3.31</v>
      </c>
      <c r="R148" s="236">
        <v>41890</v>
      </c>
      <c r="S148" s="174">
        <v>3.35</v>
      </c>
      <c r="T148" s="236">
        <v>41890</v>
      </c>
    </row>
    <row r="149" spans="1:20" ht="11.45" customHeight="1">
      <c r="A149" s="192">
        <v>34900</v>
      </c>
      <c r="B149" s="196" t="s">
        <v>444</v>
      </c>
      <c r="C149" s="194">
        <v>1395</v>
      </c>
      <c r="D149" s="203">
        <v>42725</v>
      </c>
      <c r="E149" s="186">
        <f t="shared" si="2"/>
        <v>6.7761806981519506</v>
      </c>
      <c r="F149" s="157">
        <v>11</v>
      </c>
      <c r="G149" s="157">
        <v>4</v>
      </c>
      <c r="H149" s="158">
        <v>0</v>
      </c>
      <c r="I149" s="171">
        <v>0.94</v>
      </c>
      <c r="J149" s="235">
        <v>43290</v>
      </c>
      <c r="K149" s="172">
        <v>1.89</v>
      </c>
      <c r="L149" s="235">
        <v>43322</v>
      </c>
      <c r="M149" s="172">
        <v>2.2000000000000002</v>
      </c>
      <c r="N149" s="235">
        <v>43731</v>
      </c>
      <c r="O149" s="172">
        <v>2.48</v>
      </c>
      <c r="P149" s="235">
        <v>43001</v>
      </c>
      <c r="Q149" s="172">
        <v>2.48</v>
      </c>
      <c r="R149" s="235">
        <v>42940</v>
      </c>
      <c r="S149" s="172">
        <v>2.52</v>
      </c>
      <c r="T149" s="235">
        <v>43322</v>
      </c>
    </row>
    <row r="150" spans="1:20" s="88" customFormat="1" ht="11.45" customHeight="1">
      <c r="A150" s="192">
        <v>35000</v>
      </c>
      <c r="B150" s="196" t="s">
        <v>570</v>
      </c>
      <c r="C150" s="194">
        <v>1390</v>
      </c>
      <c r="D150" s="203">
        <v>37068</v>
      </c>
      <c r="E150" s="186">
        <f t="shared" si="2"/>
        <v>22.264202600958249</v>
      </c>
      <c r="F150" s="159">
        <v>34</v>
      </c>
      <c r="G150" s="159">
        <v>3</v>
      </c>
      <c r="H150" s="160">
        <v>0</v>
      </c>
      <c r="I150" s="173">
        <v>1.3</v>
      </c>
      <c r="J150" s="236">
        <v>39288</v>
      </c>
      <c r="K150" s="174">
        <v>1.54</v>
      </c>
      <c r="L150" s="236">
        <v>43322</v>
      </c>
      <c r="M150" s="174">
        <v>1.65</v>
      </c>
      <c r="N150" s="236">
        <v>43322</v>
      </c>
      <c r="O150" s="174">
        <v>2.17</v>
      </c>
      <c r="P150" s="236">
        <v>41890</v>
      </c>
      <c r="Q150" s="174">
        <v>2.6</v>
      </c>
      <c r="R150" s="236">
        <v>41890</v>
      </c>
      <c r="S150" s="174">
        <v>2.95</v>
      </c>
      <c r="T150" s="236">
        <v>40199</v>
      </c>
    </row>
    <row r="151" spans="1:20" ht="11.45" customHeight="1">
      <c r="A151" s="192">
        <v>35100</v>
      </c>
      <c r="B151" s="196" t="s">
        <v>445</v>
      </c>
      <c r="C151" s="194">
        <v>1295</v>
      </c>
      <c r="D151" s="203">
        <v>42912</v>
      </c>
      <c r="E151" s="186">
        <f t="shared" si="2"/>
        <v>6.2642026009582477</v>
      </c>
      <c r="F151" s="157">
        <v>9</v>
      </c>
      <c r="G151" s="157">
        <v>1</v>
      </c>
      <c r="H151" s="158">
        <v>0</v>
      </c>
      <c r="I151" s="171">
        <v>1.26</v>
      </c>
      <c r="J151" s="235">
        <v>43322</v>
      </c>
      <c r="K151" s="172">
        <v>1.97</v>
      </c>
      <c r="L151" s="235">
        <v>43322</v>
      </c>
      <c r="M151" s="172">
        <v>1.97</v>
      </c>
      <c r="N151" s="235">
        <v>43322</v>
      </c>
      <c r="O151" s="172">
        <v>1.97</v>
      </c>
      <c r="P151" s="235">
        <v>43322</v>
      </c>
      <c r="Q151" s="172">
        <v>2.09</v>
      </c>
      <c r="R151" s="235">
        <v>43517</v>
      </c>
      <c r="S151" s="172">
        <v>2.8</v>
      </c>
      <c r="T151" s="235">
        <v>43322</v>
      </c>
    </row>
    <row r="152" spans="1:20" s="88" customFormat="1" ht="11.45" customHeight="1">
      <c r="A152" s="192">
        <v>35200</v>
      </c>
      <c r="B152" s="193" t="s">
        <v>134</v>
      </c>
      <c r="C152" s="194">
        <v>1215</v>
      </c>
      <c r="D152" s="203">
        <v>32638</v>
      </c>
      <c r="E152" s="186">
        <f t="shared" si="2"/>
        <v>34.392881587953454</v>
      </c>
      <c r="F152" s="159">
        <v>45</v>
      </c>
      <c r="G152" s="159">
        <v>7</v>
      </c>
      <c r="H152" s="160">
        <v>0</v>
      </c>
      <c r="I152" s="173">
        <v>1.1000000000000001</v>
      </c>
      <c r="J152" s="236">
        <v>42584</v>
      </c>
      <c r="K152" s="174">
        <v>1.89</v>
      </c>
      <c r="L152" s="236">
        <v>42939</v>
      </c>
      <c r="M152" s="174">
        <v>1.97</v>
      </c>
      <c r="N152" s="236">
        <v>42939</v>
      </c>
      <c r="O152" s="174">
        <v>2.13</v>
      </c>
      <c r="P152" s="236">
        <v>42939</v>
      </c>
      <c r="Q152" s="174">
        <v>2.72</v>
      </c>
      <c r="R152" s="236">
        <v>42939</v>
      </c>
      <c r="S152" s="174">
        <v>3.07</v>
      </c>
      <c r="T152" s="236">
        <v>34288</v>
      </c>
    </row>
    <row r="153" spans="1:20" ht="11.45" customHeight="1">
      <c r="A153" s="192">
        <v>35700</v>
      </c>
      <c r="B153" s="193" t="s">
        <v>204</v>
      </c>
      <c r="C153" s="194">
        <v>1350</v>
      </c>
      <c r="D153" s="203">
        <v>36014</v>
      </c>
      <c r="E153" s="186">
        <f t="shared" si="2"/>
        <v>25.149897330595483</v>
      </c>
      <c r="F153" s="157">
        <v>38</v>
      </c>
      <c r="G153" s="157">
        <v>5</v>
      </c>
      <c r="H153" s="158">
        <v>0</v>
      </c>
      <c r="I153" s="171">
        <v>0.79</v>
      </c>
      <c r="J153" s="235">
        <v>42950</v>
      </c>
      <c r="K153" s="172">
        <v>1.81</v>
      </c>
      <c r="L153" s="235">
        <v>36403</v>
      </c>
      <c r="M153" s="172">
        <v>1.89</v>
      </c>
      <c r="N153" s="235">
        <v>36403</v>
      </c>
      <c r="O153" s="172">
        <v>2.4</v>
      </c>
      <c r="P153" s="235">
        <v>41890</v>
      </c>
      <c r="Q153" s="172">
        <v>2.87</v>
      </c>
      <c r="R153" s="235">
        <v>41890</v>
      </c>
      <c r="S153" s="172">
        <v>3.03</v>
      </c>
      <c r="T153" s="235">
        <v>41890</v>
      </c>
    </row>
    <row r="154" spans="1:20" ht="11.45" customHeight="1">
      <c r="A154" s="192">
        <v>35800</v>
      </c>
      <c r="B154" s="196" t="s">
        <v>446</v>
      </c>
      <c r="C154" s="194">
        <v>1470</v>
      </c>
      <c r="D154" s="203">
        <v>42745</v>
      </c>
      <c r="E154" s="186">
        <f t="shared" si="2"/>
        <v>6.7214236824093083</v>
      </c>
      <c r="F154" s="157">
        <v>14</v>
      </c>
      <c r="G154" s="157">
        <v>2</v>
      </c>
      <c r="H154" s="158">
        <v>0</v>
      </c>
      <c r="I154" s="171">
        <v>1.06</v>
      </c>
      <c r="J154" s="235">
        <v>43731</v>
      </c>
      <c r="K154" s="172">
        <v>1.69</v>
      </c>
      <c r="L154" s="235">
        <v>43731</v>
      </c>
      <c r="M154" s="172">
        <v>2.13</v>
      </c>
      <c r="N154" s="235">
        <v>43731</v>
      </c>
      <c r="O154" s="172">
        <v>2.17</v>
      </c>
      <c r="P154" s="235">
        <v>43731</v>
      </c>
      <c r="Q154" s="172">
        <v>2.2400000000000002</v>
      </c>
      <c r="R154" s="235">
        <v>43731</v>
      </c>
      <c r="S154" s="172">
        <v>2.52</v>
      </c>
      <c r="T154" s="235">
        <v>43731</v>
      </c>
    </row>
    <row r="155" spans="1:20" s="88" customFormat="1" ht="11.45" customHeight="1">
      <c r="A155" s="192">
        <v>36000</v>
      </c>
      <c r="B155" s="193" t="s">
        <v>136</v>
      </c>
      <c r="C155" s="194">
        <v>1405</v>
      </c>
      <c r="D155" s="203">
        <v>30072</v>
      </c>
      <c r="E155" s="186">
        <f t="shared" si="2"/>
        <v>41.418206707734427</v>
      </c>
      <c r="F155" s="159">
        <v>55</v>
      </c>
      <c r="G155" s="159">
        <v>7</v>
      </c>
      <c r="H155" s="160">
        <v>0</v>
      </c>
      <c r="I155" s="173">
        <v>1.06</v>
      </c>
      <c r="J155" s="236">
        <v>37855</v>
      </c>
      <c r="K155" s="174">
        <v>1.38</v>
      </c>
      <c r="L155" s="236">
        <v>33100</v>
      </c>
      <c r="M155" s="174">
        <v>2.09</v>
      </c>
      <c r="N155" s="236">
        <v>41909</v>
      </c>
      <c r="O155" s="174">
        <v>2.13</v>
      </c>
      <c r="P155" s="236">
        <v>41909</v>
      </c>
      <c r="Q155" s="174">
        <v>2.64</v>
      </c>
      <c r="R155" s="236">
        <v>33100</v>
      </c>
      <c r="S155" s="174">
        <v>2.99</v>
      </c>
      <c r="T155" s="236">
        <v>40199</v>
      </c>
    </row>
    <row r="156" spans="1:20" ht="11.45" customHeight="1">
      <c r="A156" s="192">
        <v>36200</v>
      </c>
      <c r="B156" s="196" t="s">
        <v>447</v>
      </c>
      <c r="C156" s="194">
        <v>1530</v>
      </c>
      <c r="D156" s="203">
        <v>42745</v>
      </c>
      <c r="E156" s="186">
        <f t="shared" si="2"/>
        <v>6.7214236824093083</v>
      </c>
      <c r="F156" s="157">
        <v>11</v>
      </c>
      <c r="G156" s="157">
        <v>2</v>
      </c>
      <c r="H156" s="158">
        <v>1</v>
      </c>
      <c r="I156" s="171">
        <v>0.83</v>
      </c>
      <c r="J156" s="235">
        <v>42940</v>
      </c>
      <c r="K156" s="172">
        <v>1.38</v>
      </c>
      <c r="L156" s="235">
        <v>42940</v>
      </c>
      <c r="M156" s="172">
        <v>1.77</v>
      </c>
      <c r="N156" s="235">
        <v>42940</v>
      </c>
      <c r="O156" s="172">
        <v>1.77</v>
      </c>
      <c r="P156" s="235">
        <v>42940</v>
      </c>
      <c r="Q156" s="172">
        <v>3.35</v>
      </c>
      <c r="R156" s="235">
        <v>42940</v>
      </c>
      <c r="S156" s="172">
        <v>3.35</v>
      </c>
      <c r="T156" s="235">
        <v>42940</v>
      </c>
    </row>
    <row r="157" spans="1:20" s="88" customFormat="1" ht="11.45" customHeight="1">
      <c r="A157" s="192">
        <v>36300</v>
      </c>
      <c r="B157" s="196" t="s">
        <v>420</v>
      </c>
      <c r="C157" s="194">
        <v>1385</v>
      </c>
      <c r="D157" s="203">
        <v>34082</v>
      </c>
      <c r="E157" s="186">
        <f t="shared" si="2"/>
        <v>30.439425051334702</v>
      </c>
      <c r="F157" s="159">
        <v>41</v>
      </c>
      <c r="G157" s="159">
        <v>5</v>
      </c>
      <c r="H157" s="160">
        <v>1</v>
      </c>
      <c r="I157" s="173">
        <v>0.94</v>
      </c>
      <c r="J157" s="236">
        <v>44424</v>
      </c>
      <c r="K157" s="174">
        <v>1.77</v>
      </c>
      <c r="L157" s="236">
        <v>41890</v>
      </c>
      <c r="M157" s="174">
        <v>2.09</v>
      </c>
      <c r="N157" s="236">
        <v>41890</v>
      </c>
      <c r="O157" s="174">
        <v>2.83</v>
      </c>
      <c r="P157" s="236">
        <v>41890</v>
      </c>
      <c r="Q157" s="174">
        <v>3.46</v>
      </c>
      <c r="R157" s="236">
        <v>41890</v>
      </c>
      <c r="S157" s="174">
        <v>3.62</v>
      </c>
      <c r="T157" s="236">
        <v>41890</v>
      </c>
    </row>
    <row r="158" spans="1:20" ht="11.45" customHeight="1">
      <c r="A158" s="192">
        <v>36500</v>
      </c>
      <c r="B158" s="193" t="s">
        <v>141</v>
      </c>
      <c r="C158" s="194">
        <v>1740</v>
      </c>
      <c r="D158" s="203">
        <v>34073</v>
      </c>
      <c r="E158" s="186">
        <f t="shared" si="2"/>
        <v>30.464065708418889</v>
      </c>
      <c r="F158" s="157">
        <v>50</v>
      </c>
      <c r="G158" s="157">
        <v>10</v>
      </c>
      <c r="H158" s="158">
        <v>0</v>
      </c>
      <c r="I158" s="171">
        <v>1.38</v>
      </c>
      <c r="J158" s="235">
        <v>42591</v>
      </c>
      <c r="K158" s="172">
        <v>1.89</v>
      </c>
      <c r="L158" s="235">
        <v>42591</v>
      </c>
      <c r="M158" s="172">
        <v>2.0499999999999998</v>
      </c>
      <c r="N158" s="235">
        <v>42591</v>
      </c>
      <c r="O158" s="172">
        <v>2.17</v>
      </c>
      <c r="P158" s="235">
        <v>41890</v>
      </c>
      <c r="Q158" s="172">
        <v>2.83</v>
      </c>
      <c r="R158" s="235">
        <v>41890</v>
      </c>
      <c r="S158" s="172">
        <v>4.25</v>
      </c>
      <c r="T158" s="235">
        <v>34288</v>
      </c>
    </row>
    <row r="159" spans="1:20" s="88" customFormat="1" ht="11.45" customHeight="1">
      <c r="A159" s="192">
        <v>36600</v>
      </c>
      <c r="B159" s="196" t="s">
        <v>571</v>
      </c>
      <c r="C159" s="194">
        <v>2180</v>
      </c>
      <c r="D159" s="203">
        <v>44292</v>
      </c>
      <c r="E159" s="186">
        <f t="shared" si="2"/>
        <v>2.4859685147159478</v>
      </c>
      <c r="F159" s="159">
        <v>6</v>
      </c>
      <c r="G159" s="159">
        <v>2</v>
      </c>
      <c r="H159" s="160">
        <v>0</v>
      </c>
      <c r="I159" s="173">
        <v>1.1000000000000001</v>
      </c>
      <c r="J159" s="236">
        <v>44770</v>
      </c>
      <c r="K159" s="174">
        <v>2.0499999999999998</v>
      </c>
      <c r="L159" s="236">
        <v>44770</v>
      </c>
      <c r="M159" s="174">
        <v>2.17</v>
      </c>
      <c r="N159" s="236">
        <v>44770</v>
      </c>
      <c r="O159" s="174">
        <v>2.17</v>
      </c>
      <c r="P159" s="236">
        <v>44770</v>
      </c>
      <c r="Q159" s="174">
        <v>2.64</v>
      </c>
      <c r="R159" s="236">
        <v>44770</v>
      </c>
      <c r="S159" s="174">
        <v>2.64</v>
      </c>
      <c r="T159" s="236">
        <v>44770</v>
      </c>
    </row>
    <row r="160" spans="1:20" ht="11.45" customHeight="1">
      <c r="A160" s="192">
        <v>36900</v>
      </c>
      <c r="B160" s="196" t="s">
        <v>414</v>
      </c>
      <c r="C160" s="194">
        <v>1745</v>
      </c>
      <c r="D160" s="203">
        <v>42501</v>
      </c>
      <c r="E160" s="186">
        <f t="shared" si="2"/>
        <v>7.3894592744695418</v>
      </c>
      <c r="F160" s="157">
        <v>16</v>
      </c>
      <c r="G160" s="157">
        <v>2</v>
      </c>
      <c r="H160" s="158">
        <v>0</v>
      </c>
      <c r="I160" s="171">
        <v>1.38</v>
      </c>
      <c r="J160" s="235">
        <v>42591</v>
      </c>
      <c r="K160" s="172">
        <v>1.81</v>
      </c>
      <c r="L160" s="235">
        <v>42591</v>
      </c>
      <c r="M160" s="172">
        <v>1.85</v>
      </c>
      <c r="N160" s="235">
        <v>42591</v>
      </c>
      <c r="O160" s="172">
        <v>1.85</v>
      </c>
      <c r="P160" s="235">
        <v>42591</v>
      </c>
      <c r="Q160" s="172">
        <v>2.2000000000000002</v>
      </c>
      <c r="R160" s="235">
        <v>42591</v>
      </c>
      <c r="S160" s="172">
        <v>2.52</v>
      </c>
      <c r="T160" s="235">
        <v>43517</v>
      </c>
    </row>
    <row r="161" spans="1:20" ht="11.45" customHeight="1">
      <c r="A161" s="192">
        <v>37000</v>
      </c>
      <c r="B161" s="193" t="s">
        <v>142</v>
      </c>
      <c r="C161" s="194">
        <v>1575</v>
      </c>
      <c r="D161" s="203">
        <v>30622</v>
      </c>
      <c r="E161" s="186">
        <f t="shared" si="2"/>
        <v>39.912388774811774</v>
      </c>
      <c r="F161" s="157">
        <v>62</v>
      </c>
      <c r="G161" s="157">
        <v>5</v>
      </c>
      <c r="H161" s="158">
        <v>0</v>
      </c>
      <c r="I161" s="171">
        <v>0.94</v>
      </c>
      <c r="J161" s="235">
        <v>43321</v>
      </c>
      <c r="K161" s="172">
        <v>1.77</v>
      </c>
      <c r="L161" s="235">
        <v>36364</v>
      </c>
      <c r="M161" s="172">
        <v>1.77</v>
      </c>
      <c r="N161" s="235">
        <v>42940</v>
      </c>
      <c r="O161" s="172">
        <v>1.85</v>
      </c>
      <c r="P161" s="235">
        <v>42940</v>
      </c>
      <c r="Q161" s="172">
        <v>2.44</v>
      </c>
      <c r="R161" s="235">
        <v>38787</v>
      </c>
      <c r="S161" s="172">
        <v>2.76</v>
      </c>
      <c r="T161" s="235">
        <v>34288</v>
      </c>
    </row>
    <row r="162" spans="1:20" ht="11.45" customHeight="1">
      <c r="A162" s="192">
        <v>37100</v>
      </c>
      <c r="B162" s="196" t="s">
        <v>417</v>
      </c>
      <c r="C162" s="194">
        <v>1985</v>
      </c>
      <c r="D162" s="203">
        <v>42598</v>
      </c>
      <c r="E162" s="186">
        <f t="shared" si="2"/>
        <v>7.1238877481177276</v>
      </c>
      <c r="F162" s="157">
        <v>19</v>
      </c>
      <c r="G162" s="157">
        <v>3</v>
      </c>
      <c r="H162" s="158">
        <v>0</v>
      </c>
      <c r="I162" s="171">
        <v>1.1399999999999999</v>
      </c>
      <c r="J162" s="235">
        <v>44424</v>
      </c>
      <c r="K162" s="172">
        <v>1.73</v>
      </c>
      <c r="L162" s="235">
        <v>44424</v>
      </c>
      <c r="M162" s="172">
        <v>1.73</v>
      </c>
      <c r="N162" s="235">
        <v>44424</v>
      </c>
      <c r="O162" s="172">
        <v>1.77</v>
      </c>
      <c r="P162" s="235">
        <v>44424</v>
      </c>
      <c r="Q162" s="172">
        <v>2.72</v>
      </c>
      <c r="R162" s="235">
        <v>42940</v>
      </c>
      <c r="S162" s="172">
        <v>3.39</v>
      </c>
      <c r="T162" s="235">
        <v>43789</v>
      </c>
    </row>
    <row r="163" spans="1:20" ht="11.45" customHeight="1">
      <c r="A163" s="192">
        <v>37200</v>
      </c>
      <c r="B163" s="193" t="s">
        <v>143</v>
      </c>
      <c r="C163" s="194">
        <v>1595</v>
      </c>
      <c r="D163" s="203">
        <v>32413</v>
      </c>
      <c r="E163" s="186">
        <f t="shared" si="2"/>
        <v>35.008898015058179</v>
      </c>
      <c r="F163" s="157">
        <v>37</v>
      </c>
      <c r="G163" s="157">
        <v>2</v>
      </c>
      <c r="H163" s="158">
        <v>0</v>
      </c>
      <c r="I163" s="171">
        <v>0.83</v>
      </c>
      <c r="J163" s="235">
        <v>44424</v>
      </c>
      <c r="K163" s="172">
        <v>1.5</v>
      </c>
      <c r="L163" s="235">
        <v>38969</v>
      </c>
      <c r="M163" s="172">
        <v>1.54</v>
      </c>
      <c r="N163" s="235">
        <v>44424</v>
      </c>
      <c r="O163" s="172">
        <v>1.93</v>
      </c>
      <c r="P163" s="235">
        <v>41890</v>
      </c>
      <c r="Q163" s="172">
        <v>2.36</v>
      </c>
      <c r="R163" s="235">
        <v>41890</v>
      </c>
      <c r="S163" s="172">
        <v>2.64</v>
      </c>
      <c r="T163" s="235">
        <v>40199</v>
      </c>
    </row>
    <row r="164" spans="1:20" ht="11.45" customHeight="1">
      <c r="A164" s="192">
        <v>37300</v>
      </c>
      <c r="B164" s="196" t="s">
        <v>418</v>
      </c>
      <c r="C164" s="194">
        <v>2210</v>
      </c>
      <c r="D164" s="203">
        <v>42598</v>
      </c>
      <c r="E164" s="186">
        <f t="shared" si="2"/>
        <v>7.1238877481177276</v>
      </c>
      <c r="F164" s="157">
        <v>25</v>
      </c>
      <c r="G164" s="157">
        <v>2</v>
      </c>
      <c r="H164" s="158">
        <v>0</v>
      </c>
      <c r="I164" s="171">
        <v>1.06</v>
      </c>
      <c r="J164" s="235">
        <v>42948</v>
      </c>
      <c r="K164" s="172">
        <v>1.61</v>
      </c>
      <c r="L164" s="235">
        <v>42948</v>
      </c>
      <c r="M164" s="172">
        <v>1.69</v>
      </c>
      <c r="N164" s="235">
        <v>42948</v>
      </c>
      <c r="O164" s="172">
        <v>1.69</v>
      </c>
      <c r="P164" s="235">
        <v>42948</v>
      </c>
      <c r="Q164" s="172">
        <v>2.3199999999999998</v>
      </c>
      <c r="R164" s="235">
        <v>43517</v>
      </c>
      <c r="S164" s="172">
        <v>2.76</v>
      </c>
      <c r="T164" s="235">
        <v>43517</v>
      </c>
    </row>
    <row r="165" spans="1:20" ht="11.45" customHeight="1">
      <c r="A165" s="192">
        <v>37500</v>
      </c>
      <c r="B165" s="196" t="s">
        <v>354</v>
      </c>
      <c r="C165" s="194">
        <v>1390</v>
      </c>
      <c r="D165" s="203">
        <v>39491</v>
      </c>
      <c r="E165" s="186">
        <f t="shared" si="2"/>
        <v>15.630390143737166</v>
      </c>
      <c r="F165" s="157">
        <v>22</v>
      </c>
      <c r="G165" s="157">
        <v>3</v>
      </c>
      <c r="H165" s="158">
        <v>0</v>
      </c>
      <c r="I165" s="171">
        <v>0.94</v>
      </c>
      <c r="J165" s="235">
        <v>43321</v>
      </c>
      <c r="K165" s="172">
        <v>1.57</v>
      </c>
      <c r="L165" s="235">
        <v>43322</v>
      </c>
      <c r="M165" s="172">
        <v>1.57</v>
      </c>
      <c r="N165" s="235">
        <v>43322</v>
      </c>
      <c r="O165" s="172">
        <v>1.69</v>
      </c>
      <c r="P165" s="235">
        <v>41890</v>
      </c>
      <c r="Q165" s="172">
        <v>2.09</v>
      </c>
      <c r="R165" s="235">
        <v>43517</v>
      </c>
      <c r="S165" s="172">
        <v>2.8</v>
      </c>
      <c r="T165" s="235">
        <v>40199</v>
      </c>
    </row>
    <row r="166" spans="1:20" ht="11.45" customHeight="1">
      <c r="A166" s="192">
        <v>37600</v>
      </c>
      <c r="B166" s="196" t="s">
        <v>448</v>
      </c>
      <c r="C166" s="194">
        <v>1465</v>
      </c>
      <c r="D166" s="203">
        <v>42732</v>
      </c>
      <c r="E166" s="186">
        <f t="shared" si="2"/>
        <v>6.7570157426420261</v>
      </c>
      <c r="F166" s="157">
        <v>7</v>
      </c>
      <c r="G166" s="157">
        <v>1</v>
      </c>
      <c r="H166" s="158">
        <v>0</v>
      </c>
      <c r="I166" s="171">
        <v>0.98</v>
      </c>
      <c r="J166" s="235">
        <v>43321</v>
      </c>
      <c r="K166" s="172">
        <v>1.34</v>
      </c>
      <c r="L166" s="235">
        <v>43322</v>
      </c>
      <c r="M166" s="172">
        <v>1.38</v>
      </c>
      <c r="N166" s="235">
        <v>43322</v>
      </c>
      <c r="O166" s="172">
        <v>1.38</v>
      </c>
      <c r="P166" s="235">
        <v>43322</v>
      </c>
      <c r="Q166" s="172">
        <v>2.0099999999999998</v>
      </c>
      <c r="R166" s="235">
        <v>43517</v>
      </c>
      <c r="S166" s="172">
        <v>2.3199999999999998</v>
      </c>
      <c r="T166" s="235">
        <v>43517</v>
      </c>
    </row>
    <row r="167" spans="1:20" s="88" customFormat="1" ht="11.45" customHeight="1">
      <c r="A167" s="192">
        <v>37700</v>
      </c>
      <c r="B167" s="196" t="s">
        <v>449</v>
      </c>
      <c r="C167" s="194">
        <v>1445</v>
      </c>
      <c r="D167" s="203">
        <v>34226</v>
      </c>
      <c r="E167" s="186">
        <f t="shared" si="2"/>
        <v>30.04517453798768</v>
      </c>
      <c r="F167" s="159">
        <v>55</v>
      </c>
      <c r="G167" s="159">
        <v>6</v>
      </c>
      <c r="H167" s="160">
        <v>1</v>
      </c>
      <c r="I167" s="173">
        <v>1.22</v>
      </c>
      <c r="J167" s="236">
        <v>40411</v>
      </c>
      <c r="K167" s="174">
        <v>1.69</v>
      </c>
      <c r="L167" s="236">
        <v>39639</v>
      </c>
      <c r="M167" s="174">
        <v>2.13</v>
      </c>
      <c r="N167" s="236">
        <v>38953</v>
      </c>
      <c r="O167" s="174">
        <v>2.2400000000000002</v>
      </c>
      <c r="P167" s="236">
        <v>38953</v>
      </c>
      <c r="Q167" s="174">
        <v>3.66</v>
      </c>
      <c r="R167" s="236">
        <v>38787</v>
      </c>
      <c r="S167" s="174">
        <v>3.66</v>
      </c>
      <c r="T167" s="236">
        <v>38787</v>
      </c>
    </row>
    <row r="168" spans="1:20" ht="11.45" customHeight="1">
      <c r="A168" s="192">
        <v>38000</v>
      </c>
      <c r="B168" s="193" t="s">
        <v>268</v>
      </c>
      <c r="C168" s="194">
        <v>1580</v>
      </c>
      <c r="D168" s="203">
        <v>36174</v>
      </c>
      <c r="E168" s="186">
        <f t="shared" si="2"/>
        <v>24.711841204654345</v>
      </c>
      <c r="F168" s="157">
        <v>35</v>
      </c>
      <c r="G168" s="157">
        <v>5</v>
      </c>
      <c r="H168" s="158">
        <v>0</v>
      </c>
      <c r="I168" s="171">
        <v>0.98</v>
      </c>
      <c r="J168" s="235">
        <v>41516</v>
      </c>
      <c r="K168" s="172">
        <v>2.3199999999999998</v>
      </c>
      <c r="L168" s="235">
        <v>41516</v>
      </c>
      <c r="M168" s="172">
        <v>2.52</v>
      </c>
      <c r="N168" s="235">
        <v>41516</v>
      </c>
      <c r="O168" s="172">
        <v>2.56</v>
      </c>
      <c r="P168" s="235">
        <v>41516</v>
      </c>
      <c r="Q168" s="172">
        <v>2.56</v>
      </c>
      <c r="R168" s="235">
        <v>41516</v>
      </c>
      <c r="S168" s="172">
        <v>2.83</v>
      </c>
      <c r="T168" s="235">
        <v>40199</v>
      </c>
    </row>
    <row r="169" spans="1:20" ht="11.45" customHeight="1">
      <c r="A169" s="192">
        <v>38300</v>
      </c>
      <c r="B169" s="193" t="s">
        <v>349</v>
      </c>
      <c r="C169" s="194">
        <v>2055</v>
      </c>
      <c r="D169" s="203">
        <v>39275</v>
      </c>
      <c r="E169" s="186">
        <f t="shared" si="2"/>
        <v>16.2217659137577</v>
      </c>
      <c r="F169" s="157">
        <v>39</v>
      </c>
      <c r="G169" s="157">
        <v>7</v>
      </c>
      <c r="H169" s="158">
        <v>1</v>
      </c>
      <c r="I169" s="171">
        <v>1.18</v>
      </c>
      <c r="J169" s="235">
        <v>44770</v>
      </c>
      <c r="K169" s="172">
        <v>2.6</v>
      </c>
      <c r="L169" s="235">
        <v>44770</v>
      </c>
      <c r="M169" s="172">
        <v>3.31</v>
      </c>
      <c r="N169" s="235">
        <v>43731</v>
      </c>
      <c r="O169" s="172">
        <v>4.09</v>
      </c>
      <c r="P169" s="235">
        <v>43731</v>
      </c>
      <c r="Q169" s="172">
        <v>4.17</v>
      </c>
      <c r="R169" s="235">
        <v>43731</v>
      </c>
      <c r="S169" s="172">
        <v>4.21</v>
      </c>
      <c r="T169" s="235">
        <v>43731</v>
      </c>
    </row>
    <row r="170" spans="1:20" ht="11.45" customHeight="1">
      <c r="A170" s="192">
        <v>38500</v>
      </c>
      <c r="B170" s="193" t="s">
        <v>145</v>
      </c>
      <c r="C170" s="194">
        <v>1840</v>
      </c>
      <c r="D170" s="203">
        <v>30164</v>
      </c>
      <c r="E170" s="186">
        <f t="shared" si="2"/>
        <v>41.166324435318273</v>
      </c>
      <c r="F170" s="157">
        <v>72</v>
      </c>
      <c r="G170" s="157">
        <v>10</v>
      </c>
      <c r="H170" s="158">
        <v>1</v>
      </c>
      <c r="I170" s="171">
        <v>1.18</v>
      </c>
      <c r="J170" s="235">
        <v>44424</v>
      </c>
      <c r="K170" s="172">
        <v>2.44</v>
      </c>
      <c r="L170" s="235">
        <v>33838</v>
      </c>
      <c r="M170" s="172">
        <v>2.48</v>
      </c>
      <c r="N170" s="235">
        <v>33838</v>
      </c>
      <c r="O170" s="172">
        <v>2.48</v>
      </c>
      <c r="P170" s="235">
        <v>39639</v>
      </c>
      <c r="Q170" s="172">
        <v>3.54</v>
      </c>
      <c r="R170" s="235">
        <v>33838</v>
      </c>
      <c r="S170" s="172">
        <v>3.82</v>
      </c>
      <c r="T170" s="235">
        <v>33838</v>
      </c>
    </row>
    <row r="171" spans="1:20" ht="11.45" customHeight="1">
      <c r="A171" s="192">
        <v>38800</v>
      </c>
      <c r="B171" s="193" t="s">
        <v>350</v>
      </c>
      <c r="C171" s="194">
        <v>2085</v>
      </c>
      <c r="D171" s="203">
        <v>39274</v>
      </c>
      <c r="E171" s="186">
        <f t="shared" si="2"/>
        <v>16.224503764544831</v>
      </c>
      <c r="F171" s="157">
        <v>47</v>
      </c>
      <c r="G171" s="157">
        <v>12</v>
      </c>
      <c r="H171" s="158">
        <v>4</v>
      </c>
      <c r="I171" s="171">
        <v>1.34</v>
      </c>
      <c r="J171" s="235">
        <v>40407</v>
      </c>
      <c r="K171" s="172">
        <v>3.23</v>
      </c>
      <c r="L171" s="235">
        <v>40407</v>
      </c>
      <c r="M171" s="172">
        <v>3.35</v>
      </c>
      <c r="N171" s="235">
        <v>40407</v>
      </c>
      <c r="O171" s="172">
        <v>3.62</v>
      </c>
      <c r="P171" s="235">
        <v>43731</v>
      </c>
      <c r="Q171" s="172">
        <v>3.74</v>
      </c>
      <c r="R171" s="235">
        <v>41890</v>
      </c>
      <c r="S171" s="172">
        <v>4.29</v>
      </c>
      <c r="T171" s="235">
        <v>44421</v>
      </c>
    </row>
    <row r="172" spans="1:20" ht="11.45" customHeight="1">
      <c r="A172" s="192">
        <v>39000</v>
      </c>
      <c r="B172" s="193" t="s">
        <v>146</v>
      </c>
      <c r="C172" s="194">
        <v>2160</v>
      </c>
      <c r="D172" s="203">
        <v>29842</v>
      </c>
      <c r="E172" s="186">
        <f t="shared" si="2"/>
        <v>42.047912388774812</v>
      </c>
      <c r="F172" s="157">
        <v>72</v>
      </c>
      <c r="G172" s="157">
        <v>12</v>
      </c>
      <c r="H172" s="158">
        <v>0</v>
      </c>
      <c r="I172" s="171">
        <v>0.94</v>
      </c>
      <c r="J172" s="235">
        <v>38215</v>
      </c>
      <c r="K172" s="172">
        <v>1.73</v>
      </c>
      <c r="L172" s="235">
        <v>35998</v>
      </c>
      <c r="M172" s="172">
        <v>2.44</v>
      </c>
      <c r="N172" s="235">
        <v>35998</v>
      </c>
      <c r="O172" s="172">
        <v>2.44</v>
      </c>
      <c r="P172" s="235">
        <v>35998</v>
      </c>
      <c r="Q172" s="172">
        <v>2.52</v>
      </c>
      <c r="R172" s="235">
        <v>33100</v>
      </c>
      <c r="S172" s="172">
        <v>3.07</v>
      </c>
      <c r="T172" s="235">
        <v>40199</v>
      </c>
    </row>
    <row r="173" spans="1:20" ht="11.45" customHeight="1">
      <c r="A173" s="192">
        <v>39200</v>
      </c>
      <c r="B173" s="196" t="s">
        <v>356</v>
      </c>
      <c r="C173" s="194">
        <v>1630</v>
      </c>
      <c r="D173" s="203">
        <v>39595</v>
      </c>
      <c r="E173" s="186">
        <f t="shared" si="2"/>
        <v>15.345653661875428</v>
      </c>
      <c r="F173" s="157">
        <v>20</v>
      </c>
      <c r="G173" s="157">
        <v>3</v>
      </c>
      <c r="H173" s="158">
        <v>0</v>
      </c>
      <c r="I173" s="171">
        <v>0.91</v>
      </c>
      <c r="J173" s="235">
        <v>43335</v>
      </c>
      <c r="K173" s="172">
        <v>1.34</v>
      </c>
      <c r="L173" s="235">
        <v>43335</v>
      </c>
      <c r="M173" s="172">
        <v>1.89</v>
      </c>
      <c r="N173" s="235">
        <v>42940</v>
      </c>
      <c r="O173" s="172">
        <v>2.0099999999999998</v>
      </c>
      <c r="P173" s="235">
        <v>41890</v>
      </c>
      <c r="Q173" s="172">
        <v>2.76</v>
      </c>
      <c r="R173" s="235">
        <v>42940</v>
      </c>
      <c r="S173" s="172">
        <v>3.27</v>
      </c>
      <c r="T173" s="235">
        <v>41890</v>
      </c>
    </row>
    <row r="174" spans="1:20" ht="11.45" customHeight="1">
      <c r="A174" s="192">
        <v>39500</v>
      </c>
      <c r="B174" s="196" t="s">
        <v>373</v>
      </c>
      <c r="C174" s="194">
        <v>1265</v>
      </c>
      <c r="D174" s="203">
        <v>40646</v>
      </c>
      <c r="E174" s="186">
        <f t="shared" si="2"/>
        <v>12.46817248459959</v>
      </c>
      <c r="F174" s="157">
        <v>20</v>
      </c>
      <c r="G174" s="157">
        <v>2</v>
      </c>
      <c r="H174" s="158">
        <v>1</v>
      </c>
      <c r="I174" s="171">
        <v>0.75</v>
      </c>
      <c r="J174" s="235">
        <v>43668</v>
      </c>
      <c r="K174" s="172">
        <v>1.18</v>
      </c>
      <c r="L174" s="235">
        <v>42584</v>
      </c>
      <c r="M174" s="172">
        <v>1.69</v>
      </c>
      <c r="N174" s="235">
        <v>41890</v>
      </c>
      <c r="O174" s="172">
        <v>2.99</v>
      </c>
      <c r="P174" s="235">
        <v>41890</v>
      </c>
      <c r="Q174" s="172">
        <v>3.15</v>
      </c>
      <c r="R174" s="235">
        <v>41890</v>
      </c>
      <c r="S174" s="172">
        <v>3.78</v>
      </c>
      <c r="T174" s="235">
        <v>44421</v>
      </c>
    </row>
    <row r="175" spans="1:20" ht="11.45" customHeight="1">
      <c r="A175" s="192">
        <v>39700</v>
      </c>
      <c r="B175" s="196" t="s">
        <v>186</v>
      </c>
      <c r="C175" s="199">
        <v>1290</v>
      </c>
      <c r="D175" s="203">
        <v>35825</v>
      </c>
      <c r="E175" s="186">
        <f t="shared" si="2"/>
        <v>25.66735112936345</v>
      </c>
      <c r="F175" s="164">
        <v>46</v>
      </c>
      <c r="G175" s="249">
        <v>2</v>
      </c>
      <c r="H175" s="158">
        <v>1</v>
      </c>
      <c r="I175" s="171">
        <v>1.22</v>
      </c>
      <c r="J175" s="238">
        <v>42584</v>
      </c>
      <c r="K175" s="172">
        <v>1.81</v>
      </c>
      <c r="L175" s="235">
        <v>42584</v>
      </c>
      <c r="M175" s="178">
        <v>1.85</v>
      </c>
      <c r="N175" s="235">
        <v>42584</v>
      </c>
      <c r="O175" s="172">
        <v>2.8</v>
      </c>
      <c r="P175" s="235">
        <v>41890</v>
      </c>
      <c r="Q175" s="179">
        <v>3.31</v>
      </c>
      <c r="R175" s="235">
        <v>41890</v>
      </c>
      <c r="S175" s="179">
        <v>3.31</v>
      </c>
      <c r="T175" s="235">
        <v>41890</v>
      </c>
    </row>
    <row r="176" spans="1:20" ht="11.45" customHeight="1">
      <c r="A176" s="192">
        <v>40000</v>
      </c>
      <c r="B176" s="196" t="s">
        <v>454</v>
      </c>
      <c r="C176" s="194">
        <v>765</v>
      </c>
      <c r="D176" s="203">
        <v>37070</v>
      </c>
      <c r="E176" s="186">
        <f t="shared" si="2"/>
        <v>22.258726899383984</v>
      </c>
      <c r="F176" s="157">
        <v>15</v>
      </c>
      <c r="G176" s="157">
        <v>1</v>
      </c>
      <c r="H176" s="158">
        <v>0</v>
      </c>
      <c r="I176" s="171">
        <v>0.67</v>
      </c>
      <c r="J176" s="235">
        <v>42940</v>
      </c>
      <c r="K176" s="172">
        <v>1.46</v>
      </c>
      <c r="L176" s="235">
        <v>39286</v>
      </c>
      <c r="M176" s="172">
        <v>1.5</v>
      </c>
      <c r="N176" s="235">
        <v>39286</v>
      </c>
      <c r="O176" s="172">
        <v>1.5</v>
      </c>
      <c r="P176" s="235">
        <v>39286</v>
      </c>
      <c r="Q176" s="172">
        <v>2.4</v>
      </c>
      <c r="R176" s="235">
        <v>41600</v>
      </c>
      <c r="S176" s="172">
        <v>2.56</v>
      </c>
      <c r="T176" s="235">
        <v>41600</v>
      </c>
    </row>
    <row r="177" spans="1:20" ht="11.45" customHeight="1">
      <c r="A177" s="192">
        <v>40300</v>
      </c>
      <c r="B177" s="193" t="s">
        <v>216</v>
      </c>
      <c r="C177" s="194">
        <v>1165</v>
      </c>
      <c r="D177" s="203">
        <v>30518</v>
      </c>
      <c r="E177" s="186">
        <f t="shared" si="2"/>
        <v>40.197125256673509</v>
      </c>
      <c r="F177" s="157">
        <v>35</v>
      </c>
      <c r="G177" s="157">
        <v>2</v>
      </c>
      <c r="H177" s="158">
        <v>0</v>
      </c>
      <c r="I177" s="171">
        <v>1.06</v>
      </c>
      <c r="J177" s="235">
        <v>44422</v>
      </c>
      <c r="K177" s="172">
        <v>2.48</v>
      </c>
      <c r="L177" s="235">
        <v>44422</v>
      </c>
      <c r="M177" s="172">
        <v>2.91</v>
      </c>
      <c r="N177" s="235">
        <v>44422</v>
      </c>
      <c r="O177" s="172">
        <v>2.95</v>
      </c>
      <c r="P177" s="235">
        <v>44422</v>
      </c>
      <c r="Q177" s="172">
        <v>2.95</v>
      </c>
      <c r="R177" s="235">
        <v>44422</v>
      </c>
      <c r="S177" s="172">
        <v>2.99</v>
      </c>
      <c r="T177" s="235">
        <v>44422</v>
      </c>
    </row>
    <row r="178" spans="1:20" ht="11.45" customHeight="1">
      <c r="A178" s="192">
        <v>40500</v>
      </c>
      <c r="B178" s="193" t="s">
        <v>156</v>
      </c>
      <c r="C178" s="194">
        <v>1205</v>
      </c>
      <c r="D178" s="203">
        <v>29963</v>
      </c>
      <c r="E178" s="186">
        <f t="shared" si="2"/>
        <v>41.716632443531829</v>
      </c>
      <c r="F178" s="157">
        <v>38</v>
      </c>
      <c r="G178" s="157">
        <v>7</v>
      </c>
      <c r="H178" s="158">
        <v>1</v>
      </c>
      <c r="I178" s="171">
        <v>1.22</v>
      </c>
      <c r="J178" s="235">
        <v>41476</v>
      </c>
      <c r="K178" s="172">
        <v>2.83</v>
      </c>
      <c r="L178" s="235">
        <v>44422</v>
      </c>
      <c r="M178" s="172">
        <v>3.86</v>
      </c>
      <c r="N178" s="235">
        <v>44422</v>
      </c>
      <c r="O178" s="172">
        <v>3.86</v>
      </c>
      <c r="P178" s="235">
        <v>44422</v>
      </c>
      <c r="Q178" s="172">
        <v>3.94</v>
      </c>
      <c r="R178" s="235">
        <v>44422</v>
      </c>
      <c r="S178" s="172">
        <v>3.94</v>
      </c>
      <c r="T178" s="248">
        <v>44422</v>
      </c>
    </row>
    <row r="179" spans="1:20" s="88" customFormat="1" ht="11.45" customHeight="1">
      <c r="A179" s="192">
        <v>40700</v>
      </c>
      <c r="B179" s="193" t="s">
        <v>57</v>
      </c>
      <c r="C179" s="194">
        <v>1730</v>
      </c>
      <c r="D179" s="203">
        <v>29677</v>
      </c>
      <c r="E179" s="186">
        <f t="shared" si="2"/>
        <v>42.499657768651609</v>
      </c>
      <c r="F179" s="159">
        <v>44</v>
      </c>
      <c r="G179" s="159">
        <v>6</v>
      </c>
      <c r="H179" s="160">
        <v>0</v>
      </c>
      <c r="I179" s="173">
        <v>1.41</v>
      </c>
      <c r="J179" s="236">
        <v>30950</v>
      </c>
      <c r="K179" s="174">
        <v>2.2400000000000002</v>
      </c>
      <c r="L179" s="235">
        <v>30565</v>
      </c>
      <c r="M179" s="174">
        <v>2.2999999999999998</v>
      </c>
      <c r="N179" s="235">
        <v>30565</v>
      </c>
      <c r="O179" s="174">
        <v>2.2999999999999998</v>
      </c>
      <c r="P179" s="235">
        <v>30565</v>
      </c>
      <c r="Q179" s="174">
        <v>2.8</v>
      </c>
      <c r="R179" s="235">
        <v>38355</v>
      </c>
      <c r="S179" s="174">
        <v>3.19</v>
      </c>
      <c r="T179" s="235">
        <v>41600</v>
      </c>
    </row>
    <row r="180" spans="1:20" ht="11.45" customHeight="1">
      <c r="A180" s="192">
        <v>40800</v>
      </c>
      <c r="B180" s="193" t="s">
        <v>222</v>
      </c>
      <c r="C180" s="194">
        <v>715</v>
      </c>
      <c r="D180" s="203">
        <v>36424</v>
      </c>
      <c r="E180" s="186">
        <f t="shared" si="2"/>
        <v>24.027378507871322</v>
      </c>
      <c r="F180" s="157">
        <v>19</v>
      </c>
      <c r="G180" s="157">
        <v>2</v>
      </c>
      <c r="H180" s="158">
        <v>0</v>
      </c>
      <c r="I180" s="171">
        <v>1.1000000000000001</v>
      </c>
      <c r="J180" s="235">
        <v>41156</v>
      </c>
      <c r="K180" s="172">
        <v>1.81</v>
      </c>
      <c r="L180" s="235">
        <v>41156</v>
      </c>
      <c r="M180" s="172">
        <v>1.81</v>
      </c>
      <c r="N180" s="235">
        <v>41156</v>
      </c>
      <c r="O180" s="172">
        <v>1.81</v>
      </c>
      <c r="P180" s="235">
        <v>41156</v>
      </c>
      <c r="Q180" s="172">
        <v>2.36</v>
      </c>
      <c r="R180" s="235">
        <v>40199</v>
      </c>
      <c r="S180" s="172">
        <v>3.15</v>
      </c>
      <c r="T180" s="235">
        <v>41143</v>
      </c>
    </row>
    <row r="181" spans="1:20" ht="11.45" customHeight="1">
      <c r="A181" s="192">
        <v>41000</v>
      </c>
      <c r="B181" s="193" t="s">
        <v>241</v>
      </c>
      <c r="C181" s="194">
        <v>1075</v>
      </c>
      <c r="D181" s="203">
        <v>36942</v>
      </c>
      <c r="E181" s="186">
        <f t="shared" si="2"/>
        <v>22.609171800136892</v>
      </c>
      <c r="F181" s="157">
        <v>28</v>
      </c>
      <c r="G181" s="157">
        <v>4</v>
      </c>
      <c r="H181" s="158">
        <v>0</v>
      </c>
      <c r="I181" s="171">
        <v>0.98</v>
      </c>
      <c r="J181" s="235">
        <v>38571</v>
      </c>
      <c r="K181" s="172">
        <v>1.93</v>
      </c>
      <c r="L181" s="235">
        <v>38184</v>
      </c>
      <c r="M181" s="172">
        <v>2.09</v>
      </c>
      <c r="N181" s="235">
        <v>38184</v>
      </c>
      <c r="O181" s="172">
        <v>2.09</v>
      </c>
      <c r="P181" s="235">
        <v>38184</v>
      </c>
      <c r="Q181" s="172">
        <v>2.72</v>
      </c>
      <c r="R181" s="235">
        <v>41600</v>
      </c>
      <c r="S181" s="172">
        <v>3.35</v>
      </c>
      <c r="T181" s="235">
        <v>41600</v>
      </c>
    </row>
    <row r="182" spans="1:20" ht="11.45" customHeight="1">
      <c r="A182" s="192">
        <v>41200</v>
      </c>
      <c r="B182" s="193" t="s">
        <v>257</v>
      </c>
      <c r="C182" s="194">
        <v>1120</v>
      </c>
      <c r="D182" s="203">
        <v>37329</v>
      </c>
      <c r="E182" s="186">
        <f t="shared" si="2"/>
        <v>21.54962354551677</v>
      </c>
      <c r="F182" s="157">
        <v>28</v>
      </c>
      <c r="G182" s="157">
        <v>6</v>
      </c>
      <c r="H182" s="158">
        <v>1</v>
      </c>
      <c r="I182" s="171">
        <v>1.02</v>
      </c>
      <c r="J182" s="235">
        <v>40729</v>
      </c>
      <c r="K182" s="172">
        <v>2.09</v>
      </c>
      <c r="L182" s="235">
        <v>40729</v>
      </c>
      <c r="M182" s="172">
        <v>2.3199999999999998</v>
      </c>
      <c r="N182" s="235">
        <v>40729</v>
      </c>
      <c r="O182" s="172">
        <v>2.3199999999999998</v>
      </c>
      <c r="P182" s="235">
        <v>40729</v>
      </c>
      <c r="Q182" s="172">
        <v>3.07</v>
      </c>
      <c r="R182" s="235">
        <v>40199</v>
      </c>
      <c r="S182" s="172">
        <v>4.0199999999999996</v>
      </c>
      <c r="T182" s="235">
        <v>40199</v>
      </c>
    </row>
    <row r="183" spans="1:20" ht="11.45" customHeight="1">
      <c r="A183" s="192">
        <v>41500</v>
      </c>
      <c r="B183" s="195" t="s">
        <v>58</v>
      </c>
      <c r="C183" s="194">
        <v>1575</v>
      </c>
      <c r="D183" s="203">
        <v>32295</v>
      </c>
      <c r="E183" s="186">
        <f t="shared" si="2"/>
        <v>35.331964407939765</v>
      </c>
      <c r="F183" s="157">
        <v>37</v>
      </c>
      <c r="G183" s="157">
        <v>5</v>
      </c>
      <c r="H183" s="158">
        <v>0</v>
      </c>
      <c r="I183" s="171">
        <v>0.91</v>
      </c>
      <c r="J183" s="235">
        <v>36351</v>
      </c>
      <c r="K183" s="172">
        <v>1.38</v>
      </c>
      <c r="L183" s="235">
        <v>34948</v>
      </c>
      <c r="M183" s="172">
        <v>1.93</v>
      </c>
      <c r="N183" s="235">
        <v>35698</v>
      </c>
      <c r="O183" s="172">
        <v>2.4</v>
      </c>
      <c r="P183" s="235">
        <v>35698</v>
      </c>
      <c r="Q183" s="172">
        <v>2.44</v>
      </c>
      <c r="R183" s="235">
        <v>35698</v>
      </c>
      <c r="S183" s="172">
        <v>3.03</v>
      </c>
      <c r="T183" s="235">
        <v>40199</v>
      </c>
    </row>
    <row r="184" spans="1:20" ht="11.45" customHeight="1">
      <c r="A184" s="192">
        <v>41700</v>
      </c>
      <c r="B184" s="196" t="s">
        <v>453</v>
      </c>
      <c r="C184" s="194">
        <v>1130</v>
      </c>
      <c r="D184" s="203">
        <v>34795</v>
      </c>
      <c r="E184" s="186">
        <f t="shared" si="2"/>
        <v>28.487337440109513</v>
      </c>
      <c r="F184" s="157">
        <v>27</v>
      </c>
      <c r="G184" s="157">
        <v>6</v>
      </c>
      <c r="H184" s="158">
        <v>1</v>
      </c>
      <c r="I184" s="171">
        <v>1.06</v>
      </c>
      <c r="J184" s="235">
        <v>35650</v>
      </c>
      <c r="K184" s="172">
        <v>1.77</v>
      </c>
      <c r="L184" s="235">
        <v>35650</v>
      </c>
      <c r="M184" s="172">
        <v>1.97</v>
      </c>
      <c r="N184" s="235">
        <v>35650</v>
      </c>
      <c r="O184" s="172">
        <v>2.2799999999999998</v>
      </c>
      <c r="P184" s="235">
        <v>41890</v>
      </c>
      <c r="Q184" s="172">
        <v>3.11</v>
      </c>
      <c r="R184" s="235">
        <v>41890</v>
      </c>
      <c r="S184" s="172">
        <v>3.66</v>
      </c>
      <c r="T184" s="235">
        <v>41890</v>
      </c>
    </row>
    <row r="185" spans="1:20" ht="11.45" customHeight="1">
      <c r="A185" s="192">
        <v>42000</v>
      </c>
      <c r="B185" s="196" t="s">
        <v>314</v>
      </c>
      <c r="C185" s="194">
        <v>1305</v>
      </c>
      <c r="D185" s="203">
        <v>34801</v>
      </c>
      <c r="E185" s="186">
        <f t="shared" si="2"/>
        <v>28.470910335386723</v>
      </c>
      <c r="F185" s="157">
        <v>28</v>
      </c>
      <c r="G185" s="157">
        <v>3</v>
      </c>
      <c r="H185" s="158">
        <v>0</v>
      </c>
      <c r="I185" s="171">
        <v>0.94</v>
      </c>
      <c r="J185" s="235">
        <v>38248</v>
      </c>
      <c r="K185" s="172">
        <v>1.89</v>
      </c>
      <c r="L185" s="235">
        <v>38248</v>
      </c>
      <c r="M185" s="172">
        <v>2.09</v>
      </c>
      <c r="N185" s="235">
        <v>38248</v>
      </c>
      <c r="O185" s="172">
        <v>2.3199999999999998</v>
      </c>
      <c r="P185" s="235">
        <v>37101</v>
      </c>
      <c r="Q185" s="172">
        <v>2.52</v>
      </c>
      <c r="R185" s="235">
        <v>38248</v>
      </c>
      <c r="S185" s="172">
        <v>2.8</v>
      </c>
      <c r="T185" s="235">
        <v>44402</v>
      </c>
    </row>
    <row r="186" spans="1:20" s="88" customFormat="1" ht="11.45" customHeight="1">
      <c r="A186" s="192">
        <v>42200</v>
      </c>
      <c r="B186" s="196" t="s">
        <v>451</v>
      </c>
      <c r="C186" s="194">
        <v>1740</v>
      </c>
      <c r="D186" s="203">
        <v>42912</v>
      </c>
      <c r="E186" s="186">
        <f t="shared" si="2"/>
        <v>6.2642026009582477</v>
      </c>
      <c r="F186" s="159">
        <v>9</v>
      </c>
      <c r="G186" s="159">
        <v>1</v>
      </c>
      <c r="H186" s="160">
        <v>0</v>
      </c>
      <c r="I186" s="173">
        <v>0.67</v>
      </c>
      <c r="J186" s="236">
        <v>44391</v>
      </c>
      <c r="K186" s="174">
        <v>1.54</v>
      </c>
      <c r="L186" s="236">
        <v>44391</v>
      </c>
      <c r="M186" s="174">
        <v>1.57</v>
      </c>
      <c r="N186" s="236">
        <v>44391</v>
      </c>
      <c r="O186" s="174">
        <v>1.57</v>
      </c>
      <c r="P186" s="236">
        <v>44391</v>
      </c>
      <c r="Q186" s="174">
        <v>2.13</v>
      </c>
      <c r="R186" s="236">
        <v>44898</v>
      </c>
      <c r="S186" s="174">
        <v>2.3199999999999998</v>
      </c>
      <c r="T186" s="236">
        <v>44898</v>
      </c>
    </row>
    <row r="187" spans="1:20" s="88" customFormat="1" ht="11.45" customHeight="1">
      <c r="A187" s="192">
        <v>42300</v>
      </c>
      <c r="B187" s="193" t="s">
        <v>144</v>
      </c>
      <c r="C187" s="194">
        <v>1625</v>
      </c>
      <c r="D187" s="203">
        <v>32443</v>
      </c>
      <c r="E187" s="186">
        <f t="shared" si="2"/>
        <v>34.926762491444215</v>
      </c>
      <c r="F187" s="159">
        <v>36</v>
      </c>
      <c r="G187" s="159">
        <v>9</v>
      </c>
      <c r="H187" s="160">
        <v>0</v>
      </c>
      <c r="I187" s="173">
        <v>1.02</v>
      </c>
      <c r="J187" s="236">
        <v>33069</v>
      </c>
      <c r="K187" s="174">
        <v>2.13</v>
      </c>
      <c r="L187" s="235">
        <v>33069</v>
      </c>
      <c r="M187" s="174">
        <v>2.8</v>
      </c>
      <c r="N187" s="235">
        <v>39639</v>
      </c>
      <c r="O187" s="174">
        <v>2.87</v>
      </c>
      <c r="P187" s="235">
        <v>39639</v>
      </c>
      <c r="Q187" s="174">
        <v>2.99</v>
      </c>
      <c r="R187" s="235">
        <v>39639</v>
      </c>
      <c r="S187" s="174">
        <v>3.9</v>
      </c>
      <c r="T187" s="235">
        <v>44402</v>
      </c>
    </row>
    <row r="188" spans="1:20" ht="11.45" customHeight="1">
      <c r="A188" s="192">
        <v>42500</v>
      </c>
      <c r="B188" s="193" t="s">
        <v>154</v>
      </c>
      <c r="C188" s="194">
        <v>735</v>
      </c>
      <c r="D188" s="203">
        <v>34066</v>
      </c>
      <c r="E188" s="186">
        <f t="shared" si="2"/>
        <v>30.483230663928815</v>
      </c>
      <c r="F188" s="157">
        <v>19</v>
      </c>
      <c r="G188" s="157">
        <v>2</v>
      </c>
      <c r="H188" s="158">
        <v>0</v>
      </c>
      <c r="I188" s="171">
        <v>1.02</v>
      </c>
      <c r="J188" s="235">
        <v>36821</v>
      </c>
      <c r="K188" s="172">
        <v>1.5</v>
      </c>
      <c r="L188" s="235">
        <v>40442</v>
      </c>
      <c r="M188" s="172">
        <v>1.61</v>
      </c>
      <c r="N188" s="235">
        <v>36821</v>
      </c>
      <c r="O188" s="172">
        <v>1.65</v>
      </c>
      <c r="P188" s="235">
        <v>36821</v>
      </c>
      <c r="Q188" s="172">
        <v>2.2799999999999998</v>
      </c>
      <c r="R188" s="235">
        <v>41600</v>
      </c>
      <c r="S188" s="172">
        <v>2.4</v>
      </c>
      <c r="T188" s="235">
        <v>41600</v>
      </c>
    </row>
    <row r="189" spans="1:20" ht="11.45" customHeight="1">
      <c r="A189" s="192">
        <v>42800</v>
      </c>
      <c r="B189" s="193" t="s">
        <v>240</v>
      </c>
      <c r="C189" s="194">
        <v>905</v>
      </c>
      <c r="D189" s="203">
        <v>36836</v>
      </c>
      <c r="E189" s="186">
        <f t="shared" si="2"/>
        <v>22.899383983572896</v>
      </c>
      <c r="F189" s="157">
        <v>21</v>
      </c>
      <c r="G189" s="157">
        <v>3</v>
      </c>
      <c r="H189" s="158">
        <v>1</v>
      </c>
      <c r="I189" s="171">
        <v>1.02</v>
      </c>
      <c r="J189" s="235">
        <v>38573</v>
      </c>
      <c r="K189" s="172">
        <v>2.4</v>
      </c>
      <c r="L189" s="235">
        <v>41890</v>
      </c>
      <c r="M189" s="172">
        <v>3.31</v>
      </c>
      <c r="N189" s="235">
        <v>41890</v>
      </c>
      <c r="O189" s="172">
        <v>3.82</v>
      </c>
      <c r="P189" s="235">
        <v>41890</v>
      </c>
      <c r="Q189" s="172">
        <v>3.82</v>
      </c>
      <c r="R189" s="235">
        <v>41890</v>
      </c>
      <c r="S189" s="172">
        <v>3.86</v>
      </c>
      <c r="T189" s="235">
        <v>41890</v>
      </c>
    </row>
    <row r="190" spans="1:20" ht="11.45" customHeight="1">
      <c r="A190" s="192">
        <v>43000</v>
      </c>
      <c r="B190" s="193" t="s">
        <v>321</v>
      </c>
      <c r="C190" s="194">
        <v>1215</v>
      </c>
      <c r="D190" s="203">
        <v>38463</v>
      </c>
      <c r="E190" s="186">
        <f t="shared" si="2"/>
        <v>18.444900752908968</v>
      </c>
      <c r="F190" s="157">
        <v>21</v>
      </c>
      <c r="G190" s="157">
        <v>5</v>
      </c>
      <c r="H190" s="158">
        <v>1</v>
      </c>
      <c r="I190" s="171">
        <v>1.65</v>
      </c>
      <c r="J190" s="235">
        <v>42580</v>
      </c>
      <c r="K190" s="172">
        <v>3.03</v>
      </c>
      <c r="L190" s="235">
        <v>44422</v>
      </c>
      <c r="M190" s="172">
        <v>3.78</v>
      </c>
      <c r="N190" s="235">
        <v>44422</v>
      </c>
      <c r="O190" s="172">
        <v>3.9</v>
      </c>
      <c r="P190" s="235">
        <v>44422</v>
      </c>
      <c r="Q190" s="172">
        <v>3.9</v>
      </c>
      <c r="R190" s="235">
        <v>44422</v>
      </c>
      <c r="S190" s="172">
        <v>4.21</v>
      </c>
      <c r="T190" s="235">
        <v>44422</v>
      </c>
    </row>
    <row r="191" spans="1:20" ht="11.45" customHeight="1">
      <c r="A191" s="192">
        <v>43700</v>
      </c>
      <c r="B191" s="193" t="s">
        <v>239</v>
      </c>
      <c r="C191" s="194">
        <v>2180</v>
      </c>
      <c r="D191" s="203">
        <v>36831</v>
      </c>
      <c r="E191" s="186">
        <f t="shared" si="2"/>
        <v>22.913073237508556</v>
      </c>
      <c r="F191" s="157">
        <v>39</v>
      </c>
      <c r="G191" s="157">
        <v>6</v>
      </c>
      <c r="H191" s="158">
        <v>1</v>
      </c>
      <c r="I191" s="171">
        <v>1.26</v>
      </c>
      <c r="J191" s="235">
        <v>41890</v>
      </c>
      <c r="K191" s="172">
        <v>1.57</v>
      </c>
      <c r="L191" s="235">
        <v>42240</v>
      </c>
      <c r="M191" s="172">
        <v>1.57</v>
      </c>
      <c r="N191" s="235">
        <v>42240</v>
      </c>
      <c r="O191" s="172">
        <v>1.57</v>
      </c>
      <c r="P191" s="235">
        <v>42240</v>
      </c>
      <c r="Q191" s="172">
        <v>3.66</v>
      </c>
      <c r="R191" s="235">
        <v>40199</v>
      </c>
      <c r="S191" s="172">
        <v>4.72</v>
      </c>
      <c r="T191" s="235">
        <v>40199</v>
      </c>
    </row>
    <row r="192" spans="1:20" ht="11.45" customHeight="1">
      <c r="A192" s="192">
        <v>44000</v>
      </c>
      <c r="B192" s="193" t="s">
        <v>69</v>
      </c>
      <c r="C192" s="194">
        <v>1075</v>
      </c>
      <c r="D192" s="203">
        <v>30523</v>
      </c>
      <c r="E192" s="186">
        <f t="shared" si="2"/>
        <v>40.183436002737849</v>
      </c>
      <c r="F192" s="157">
        <v>45</v>
      </c>
      <c r="G192" s="157">
        <v>6</v>
      </c>
      <c r="H192" s="158">
        <v>1</v>
      </c>
      <c r="I192" s="171">
        <v>1.18</v>
      </c>
      <c r="J192" s="235">
        <v>33099</v>
      </c>
      <c r="K192" s="172">
        <v>2.17</v>
      </c>
      <c r="L192" s="235">
        <v>33099</v>
      </c>
      <c r="M192" s="172">
        <v>2.2000000000000002</v>
      </c>
      <c r="N192" s="235">
        <v>33099</v>
      </c>
      <c r="O192" s="172">
        <v>2.91</v>
      </c>
      <c r="P192" s="235">
        <v>44849</v>
      </c>
      <c r="Q192" s="172">
        <v>3.15</v>
      </c>
      <c r="R192" s="235">
        <v>33099</v>
      </c>
      <c r="S192" s="172">
        <v>3.39</v>
      </c>
      <c r="T192" s="235">
        <v>33100</v>
      </c>
    </row>
    <row r="193" spans="1:20" ht="11.45" customHeight="1">
      <c r="A193" s="192">
        <v>44500</v>
      </c>
      <c r="B193" s="193" t="s">
        <v>70</v>
      </c>
      <c r="C193" s="194">
        <v>1115</v>
      </c>
      <c r="D193" s="203">
        <v>33919</v>
      </c>
      <c r="E193" s="186">
        <f t="shared" si="2"/>
        <v>30.885694729637233</v>
      </c>
      <c r="F193" s="157">
        <v>32</v>
      </c>
      <c r="G193" s="157">
        <v>6</v>
      </c>
      <c r="H193" s="158">
        <v>0</v>
      </c>
      <c r="I193" s="171">
        <v>1.02</v>
      </c>
      <c r="J193" s="235">
        <v>43724</v>
      </c>
      <c r="K193" s="172">
        <v>2.09</v>
      </c>
      <c r="L193" s="235">
        <v>43724</v>
      </c>
      <c r="M193" s="172">
        <v>2.48</v>
      </c>
      <c r="N193" s="235">
        <v>43724</v>
      </c>
      <c r="O193" s="172">
        <v>2.95</v>
      </c>
      <c r="P193" s="235">
        <v>41890</v>
      </c>
      <c r="Q193" s="172">
        <v>2.99</v>
      </c>
      <c r="R193" s="235">
        <v>41890</v>
      </c>
      <c r="S193" s="172">
        <v>3.27</v>
      </c>
      <c r="T193" s="235">
        <v>37665</v>
      </c>
    </row>
    <row r="194" spans="1:20" s="88" customFormat="1" ht="11.45" customHeight="1">
      <c r="A194" s="192">
        <v>44600</v>
      </c>
      <c r="B194" s="196" t="s">
        <v>452</v>
      </c>
      <c r="C194" s="194">
        <v>1410</v>
      </c>
      <c r="D194" s="203">
        <v>42858</v>
      </c>
      <c r="E194" s="186">
        <f t="shared" si="2"/>
        <v>6.4120465434633811</v>
      </c>
      <c r="F194" s="159">
        <v>8</v>
      </c>
      <c r="G194" s="159">
        <v>1</v>
      </c>
      <c r="H194" s="160">
        <v>0</v>
      </c>
      <c r="I194" s="173">
        <v>0.75</v>
      </c>
      <c r="J194" s="236">
        <v>44825</v>
      </c>
      <c r="K194" s="174">
        <v>1.1399999999999999</v>
      </c>
      <c r="L194" s="236">
        <v>43386</v>
      </c>
      <c r="M194" s="174">
        <v>1.38</v>
      </c>
      <c r="N194" s="236">
        <v>43386</v>
      </c>
      <c r="O194" s="174">
        <v>2.13</v>
      </c>
      <c r="P194" s="236">
        <v>44402</v>
      </c>
      <c r="Q194" s="174">
        <v>2.2400000000000002</v>
      </c>
      <c r="R194" s="236">
        <v>44402</v>
      </c>
      <c r="S194" s="174">
        <v>2.99</v>
      </c>
      <c r="T194" s="236">
        <v>43902</v>
      </c>
    </row>
    <row r="195" spans="1:20" s="88" customFormat="1" ht="11.45" customHeight="1">
      <c r="A195" s="192">
        <v>44700</v>
      </c>
      <c r="B195" s="196" t="s">
        <v>455</v>
      </c>
      <c r="C195" s="194">
        <v>1440</v>
      </c>
      <c r="D195" s="203">
        <v>42782</v>
      </c>
      <c r="E195" s="186">
        <f t="shared" si="2"/>
        <v>6.6201232032854209</v>
      </c>
      <c r="F195" s="159">
        <v>7</v>
      </c>
      <c r="G195" s="159">
        <v>0</v>
      </c>
      <c r="H195" s="160">
        <v>0</v>
      </c>
      <c r="I195" s="173">
        <v>0.63</v>
      </c>
      <c r="J195" s="236">
        <v>43328</v>
      </c>
      <c r="K195" s="174">
        <v>0.94</v>
      </c>
      <c r="L195" s="236">
        <v>43328</v>
      </c>
      <c r="M195" s="174">
        <v>0.98</v>
      </c>
      <c r="N195" s="236">
        <v>43328</v>
      </c>
      <c r="O195" s="174">
        <v>1.3</v>
      </c>
      <c r="P195" s="236">
        <v>44402</v>
      </c>
      <c r="Q195" s="174">
        <v>1.69</v>
      </c>
      <c r="R195" s="236">
        <v>43375</v>
      </c>
      <c r="S195" s="174">
        <v>2.2799999999999998</v>
      </c>
      <c r="T195" s="236">
        <v>43902</v>
      </c>
    </row>
    <row r="196" spans="1:20" s="51" customFormat="1" ht="11.45" customHeight="1">
      <c r="A196" s="192">
        <v>44800</v>
      </c>
      <c r="B196" s="195" t="s">
        <v>71</v>
      </c>
      <c r="C196" s="194">
        <v>925</v>
      </c>
      <c r="D196" s="203">
        <v>34074</v>
      </c>
      <c r="E196" s="186">
        <f t="shared" si="2"/>
        <v>30.461327857631758</v>
      </c>
      <c r="F196" s="157">
        <v>30</v>
      </c>
      <c r="G196" s="157">
        <v>5</v>
      </c>
      <c r="H196" s="158">
        <v>1</v>
      </c>
      <c r="I196" s="171">
        <v>0.98</v>
      </c>
      <c r="J196" s="235">
        <v>37506</v>
      </c>
      <c r="K196" s="172">
        <v>1.57</v>
      </c>
      <c r="L196" s="235">
        <v>35650</v>
      </c>
      <c r="M196" s="172">
        <v>2.2400000000000002</v>
      </c>
      <c r="N196" s="235">
        <v>44849</v>
      </c>
      <c r="O196" s="172">
        <v>3.07</v>
      </c>
      <c r="P196" s="235">
        <v>44849</v>
      </c>
      <c r="Q196" s="172">
        <v>3.31</v>
      </c>
      <c r="R196" s="235">
        <v>44849</v>
      </c>
      <c r="S196" s="172">
        <v>3.31</v>
      </c>
      <c r="T196" s="235">
        <v>44849</v>
      </c>
    </row>
    <row r="197" spans="1:20" ht="11.45" customHeight="1">
      <c r="A197" s="192">
        <v>45000</v>
      </c>
      <c r="B197" s="193" t="s">
        <v>72</v>
      </c>
      <c r="C197" s="194">
        <v>1715</v>
      </c>
      <c r="D197" s="203">
        <v>30208</v>
      </c>
      <c r="E197" s="186">
        <f t="shared" si="2"/>
        <v>41.045859000684466</v>
      </c>
      <c r="F197" s="157">
        <v>76</v>
      </c>
      <c r="G197" s="157">
        <v>9</v>
      </c>
      <c r="H197" s="158">
        <v>1</v>
      </c>
      <c r="I197" s="171">
        <v>0.91</v>
      </c>
      <c r="J197" s="235">
        <v>34210</v>
      </c>
      <c r="K197" s="172">
        <v>1.77</v>
      </c>
      <c r="L197" s="235">
        <v>39295</v>
      </c>
      <c r="M197" s="172">
        <v>2.0099999999999998</v>
      </c>
      <c r="N197" s="235">
        <v>39295</v>
      </c>
      <c r="O197" s="172">
        <v>2.64</v>
      </c>
      <c r="P197" s="235">
        <v>30545</v>
      </c>
      <c r="Q197" s="172">
        <v>3.9</v>
      </c>
      <c r="R197" s="235">
        <v>40199</v>
      </c>
      <c r="S197" s="172">
        <v>5</v>
      </c>
      <c r="T197" s="235">
        <v>40199</v>
      </c>
    </row>
    <row r="198" spans="1:20" ht="11.45" customHeight="1">
      <c r="A198" s="192">
        <v>45200</v>
      </c>
      <c r="B198" s="195" t="s">
        <v>73</v>
      </c>
      <c r="C198" s="194">
        <v>1985</v>
      </c>
      <c r="D198" s="203">
        <v>33737</v>
      </c>
      <c r="E198" s="186">
        <f t="shared" si="2"/>
        <v>31.383983572895279</v>
      </c>
      <c r="F198" s="157">
        <v>70</v>
      </c>
      <c r="G198" s="157">
        <v>4</v>
      </c>
      <c r="H198" s="158">
        <v>0</v>
      </c>
      <c r="I198" s="171">
        <v>0.91</v>
      </c>
      <c r="J198" s="235">
        <v>43292</v>
      </c>
      <c r="K198" s="172">
        <v>1.77</v>
      </c>
      <c r="L198" s="235">
        <v>34573</v>
      </c>
      <c r="M198" s="172">
        <v>1.77</v>
      </c>
      <c r="N198" s="235">
        <v>34573</v>
      </c>
      <c r="O198" s="172">
        <v>1.77</v>
      </c>
      <c r="P198" s="235">
        <v>34573</v>
      </c>
      <c r="Q198" s="172">
        <v>2.91</v>
      </c>
      <c r="R198" s="235">
        <v>40199</v>
      </c>
      <c r="S198" s="172">
        <v>4.13</v>
      </c>
      <c r="T198" s="235">
        <v>40199</v>
      </c>
    </row>
    <row r="199" spans="1:20" ht="11.45" customHeight="1">
      <c r="A199" s="192">
        <v>45700</v>
      </c>
      <c r="B199" s="196" t="s">
        <v>456</v>
      </c>
      <c r="C199" s="194">
        <v>2050</v>
      </c>
      <c r="D199" s="203">
        <v>34407</v>
      </c>
      <c r="E199" s="186">
        <f t="shared" si="2"/>
        <v>29.54962354551677</v>
      </c>
      <c r="F199" s="157">
        <v>68</v>
      </c>
      <c r="G199" s="157">
        <v>7</v>
      </c>
      <c r="H199" s="158">
        <v>2</v>
      </c>
      <c r="I199" s="171">
        <v>1.02</v>
      </c>
      <c r="J199" s="235">
        <v>42203</v>
      </c>
      <c r="K199" s="172">
        <v>2.68</v>
      </c>
      <c r="L199" s="235">
        <v>42203</v>
      </c>
      <c r="M199" s="172">
        <v>3.82</v>
      </c>
      <c r="N199" s="235">
        <v>42203</v>
      </c>
      <c r="O199" s="172">
        <v>3.86</v>
      </c>
      <c r="P199" s="235">
        <v>42203</v>
      </c>
      <c r="Q199" s="172">
        <v>4.25</v>
      </c>
      <c r="R199" s="235">
        <v>40199</v>
      </c>
      <c r="S199" s="172">
        <v>6.06</v>
      </c>
      <c r="T199" s="235">
        <v>40199</v>
      </c>
    </row>
    <row r="200" spans="1:20" ht="11.45" customHeight="1">
      <c r="A200" s="192">
        <v>46000</v>
      </c>
      <c r="B200" s="195" t="s">
        <v>75</v>
      </c>
      <c r="C200" s="194">
        <v>2140</v>
      </c>
      <c r="D200" s="203">
        <v>32639</v>
      </c>
      <c r="E200" s="186">
        <f t="shared" si="2"/>
        <v>34.390143737166326</v>
      </c>
      <c r="F200" s="157">
        <v>64</v>
      </c>
      <c r="G200" s="157">
        <v>4</v>
      </c>
      <c r="H200" s="158">
        <v>3</v>
      </c>
      <c r="I200" s="171">
        <v>1.02</v>
      </c>
      <c r="J200" s="235">
        <v>38969</v>
      </c>
      <c r="K200" s="172">
        <v>2.52</v>
      </c>
      <c r="L200" s="235">
        <v>42203</v>
      </c>
      <c r="M200" s="172">
        <v>3.03</v>
      </c>
      <c r="N200" s="235">
        <v>42203</v>
      </c>
      <c r="O200" s="172">
        <v>3.07</v>
      </c>
      <c r="P200" s="235">
        <v>42203</v>
      </c>
      <c r="Q200" s="172">
        <v>3.27</v>
      </c>
      <c r="R200" s="235">
        <v>40199</v>
      </c>
      <c r="S200" s="172">
        <v>4.49</v>
      </c>
      <c r="T200" s="235">
        <v>40199</v>
      </c>
    </row>
    <row r="201" spans="1:20" ht="11.45" customHeight="1">
      <c r="A201" s="192">
        <v>46300</v>
      </c>
      <c r="B201" s="195" t="s">
        <v>294</v>
      </c>
      <c r="C201" s="194">
        <v>1865</v>
      </c>
      <c r="D201" s="203">
        <v>37606</v>
      </c>
      <c r="E201" s="188">
        <f t="shared" si="2"/>
        <v>20.791238877481177</v>
      </c>
      <c r="F201" s="157">
        <v>31</v>
      </c>
      <c r="G201" s="157">
        <v>3</v>
      </c>
      <c r="H201" s="158">
        <v>1</v>
      </c>
      <c r="I201" s="171">
        <v>1.26</v>
      </c>
      <c r="J201" s="235">
        <v>44073</v>
      </c>
      <c r="K201" s="172">
        <v>1.93</v>
      </c>
      <c r="L201" s="235">
        <v>44073</v>
      </c>
      <c r="M201" s="172">
        <v>1.97</v>
      </c>
      <c r="N201" s="235">
        <v>44073</v>
      </c>
      <c r="O201" s="172">
        <v>1.97</v>
      </c>
      <c r="P201" s="235">
        <v>44073</v>
      </c>
      <c r="Q201" s="172">
        <v>3.82</v>
      </c>
      <c r="R201" s="235">
        <v>40199</v>
      </c>
      <c r="S201" s="172">
        <v>5.04</v>
      </c>
      <c r="T201" s="235">
        <v>40199</v>
      </c>
    </row>
    <row r="202" spans="1:20" ht="11.45" customHeight="1">
      <c r="A202" s="192">
        <v>46500</v>
      </c>
      <c r="B202" s="193" t="s">
        <v>76</v>
      </c>
      <c r="C202" s="194">
        <v>2175</v>
      </c>
      <c r="D202" s="203">
        <v>31635</v>
      </c>
      <c r="E202" s="186">
        <f t="shared" si="2"/>
        <v>37.138945927446954</v>
      </c>
      <c r="F202" s="157">
        <v>70</v>
      </c>
      <c r="G202" s="157">
        <v>8</v>
      </c>
      <c r="H202" s="158">
        <v>2</v>
      </c>
      <c r="I202" s="171">
        <v>1.02</v>
      </c>
      <c r="J202" s="235">
        <v>32382</v>
      </c>
      <c r="K202" s="172">
        <v>1.77</v>
      </c>
      <c r="L202" s="235">
        <v>42957</v>
      </c>
      <c r="M202" s="172">
        <v>3.07</v>
      </c>
      <c r="N202" s="235">
        <v>42203</v>
      </c>
      <c r="O202" s="172">
        <v>3.66</v>
      </c>
      <c r="P202" s="235">
        <v>42203</v>
      </c>
      <c r="Q202" s="172">
        <v>3.66</v>
      </c>
      <c r="R202" s="235">
        <v>42203</v>
      </c>
      <c r="S202" s="172">
        <v>4.72</v>
      </c>
      <c r="T202" s="235">
        <v>40199</v>
      </c>
    </row>
    <row r="203" spans="1:20" ht="11.45" customHeight="1">
      <c r="A203" s="192">
        <v>46800</v>
      </c>
      <c r="B203" s="193" t="s">
        <v>295</v>
      </c>
      <c r="C203" s="194">
        <v>2555</v>
      </c>
      <c r="D203" s="203">
        <v>37707</v>
      </c>
      <c r="E203" s="188">
        <f t="shared" si="2"/>
        <v>20.514715947980836</v>
      </c>
      <c r="F203" s="157">
        <v>43</v>
      </c>
      <c r="G203" s="157">
        <v>4</v>
      </c>
      <c r="H203" s="158">
        <v>1</v>
      </c>
      <c r="I203" s="171">
        <v>1.5</v>
      </c>
      <c r="J203" s="235">
        <v>42203</v>
      </c>
      <c r="K203" s="172">
        <v>4.25</v>
      </c>
      <c r="L203" s="235">
        <v>42203</v>
      </c>
      <c r="M203" s="172">
        <v>5</v>
      </c>
      <c r="N203" s="235">
        <v>42203</v>
      </c>
      <c r="O203" s="172">
        <v>5.04</v>
      </c>
      <c r="P203" s="235">
        <v>42203</v>
      </c>
      <c r="Q203" s="172">
        <v>5.12</v>
      </c>
      <c r="R203" s="235">
        <v>42203</v>
      </c>
      <c r="S203" s="172">
        <v>5.2</v>
      </c>
      <c r="T203" s="235">
        <v>42203</v>
      </c>
    </row>
    <row r="204" spans="1:20" ht="11.45" customHeight="1">
      <c r="A204" s="192">
        <v>47000</v>
      </c>
      <c r="B204" s="195" t="s">
        <v>176</v>
      </c>
      <c r="C204" s="194">
        <v>2320</v>
      </c>
      <c r="D204" s="203">
        <v>29873</v>
      </c>
      <c r="E204" s="186">
        <f t="shared" ref="E204:E271" si="3">($E$8-D204)/365.25</f>
        <v>41.963039014373713</v>
      </c>
      <c r="F204" s="157">
        <v>79</v>
      </c>
      <c r="G204" s="157">
        <v>6</v>
      </c>
      <c r="H204" s="158">
        <v>4</v>
      </c>
      <c r="I204" s="171">
        <v>1.42</v>
      </c>
      <c r="J204" s="235">
        <v>42203</v>
      </c>
      <c r="K204" s="172">
        <v>3.74</v>
      </c>
      <c r="L204" s="235">
        <v>42203</v>
      </c>
      <c r="M204" s="172">
        <v>4.41</v>
      </c>
      <c r="N204" s="235">
        <v>42203</v>
      </c>
      <c r="O204" s="172">
        <v>4.6500000000000004</v>
      </c>
      <c r="P204" s="235">
        <v>31615</v>
      </c>
      <c r="Q204" s="172">
        <v>4.72</v>
      </c>
      <c r="R204" s="235">
        <v>31614</v>
      </c>
      <c r="S204" s="172">
        <v>4.92</v>
      </c>
      <c r="T204" s="235">
        <v>40199</v>
      </c>
    </row>
    <row r="205" spans="1:20" ht="11.45" customHeight="1">
      <c r="A205" s="200">
        <v>47500</v>
      </c>
      <c r="B205" s="201" t="s">
        <v>296</v>
      </c>
      <c r="C205" s="202">
        <v>2265</v>
      </c>
      <c r="D205" s="204">
        <v>37691</v>
      </c>
      <c r="E205" s="188">
        <f t="shared" si="3"/>
        <v>20.558521560574949</v>
      </c>
      <c r="F205" s="165">
        <v>41</v>
      </c>
      <c r="G205" s="165">
        <v>2</v>
      </c>
      <c r="H205" s="166">
        <v>1</v>
      </c>
      <c r="I205" s="180">
        <v>0.94</v>
      </c>
      <c r="J205" s="239">
        <v>39331</v>
      </c>
      <c r="K205" s="181">
        <v>1.73</v>
      </c>
      <c r="L205" s="235">
        <v>43295</v>
      </c>
      <c r="M205" s="181">
        <v>1.77</v>
      </c>
      <c r="N205" s="235">
        <v>43295</v>
      </c>
      <c r="O205" s="181">
        <v>1.77</v>
      </c>
      <c r="P205" s="235">
        <v>43295</v>
      </c>
      <c r="Q205" s="181">
        <v>3.98</v>
      </c>
      <c r="R205" s="235">
        <v>40199</v>
      </c>
      <c r="S205" s="181">
        <v>5.2</v>
      </c>
      <c r="T205" s="235">
        <v>40199</v>
      </c>
    </row>
    <row r="206" spans="1:20" ht="11.45" customHeight="1">
      <c r="A206" s="192">
        <v>47700</v>
      </c>
      <c r="B206" s="193" t="s">
        <v>233</v>
      </c>
      <c r="C206" s="194">
        <v>2740</v>
      </c>
      <c r="D206" s="203">
        <v>29853</v>
      </c>
      <c r="E206" s="186">
        <f t="shared" si="3"/>
        <v>42.017796030116358</v>
      </c>
      <c r="F206" s="157">
        <v>99</v>
      </c>
      <c r="G206" s="157">
        <v>19</v>
      </c>
      <c r="H206" s="158">
        <v>4</v>
      </c>
      <c r="I206" s="171">
        <v>1.3</v>
      </c>
      <c r="J206" s="235">
        <v>33867</v>
      </c>
      <c r="K206" s="172">
        <v>2.13</v>
      </c>
      <c r="L206" s="235">
        <v>39294</v>
      </c>
      <c r="M206" s="172">
        <v>2.99</v>
      </c>
      <c r="N206" s="235">
        <v>36767</v>
      </c>
      <c r="O206" s="172">
        <v>4.25</v>
      </c>
      <c r="P206" s="235">
        <v>36767</v>
      </c>
      <c r="Q206" s="172">
        <v>4.6100000000000003</v>
      </c>
      <c r="R206" s="235">
        <v>36767</v>
      </c>
      <c r="S206" s="172">
        <v>5.28</v>
      </c>
      <c r="T206" s="235">
        <v>36767</v>
      </c>
    </row>
    <row r="207" spans="1:20" ht="11.45" customHeight="1">
      <c r="A207" s="192">
        <v>48300</v>
      </c>
      <c r="B207" s="196" t="s">
        <v>457</v>
      </c>
      <c r="C207" s="194">
        <v>1400</v>
      </c>
      <c r="D207" s="203">
        <v>38566</v>
      </c>
      <c r="E207" s="186">
        <f t="shared" si="3"/>
        <v>18.16290212183436</v>
      </c>
      <c r="F207" s="157">
        <v>25</v>
      </c>
      <c r="G207" s="157">
        <v>3</v>
      </c>
      <c r="H207" s="158">
        <v>0</v>
      </c>
      <c r="I207" s="171">
        <v>1.06</v>
      </c>
      <c r="J207" s="235">
        <v>38566</v>
      </c>
      <c r="K207" s="172">
        <v>1.93</v>
      </c>
      <c r="L207" s="235">
        <v>38566</v>
      </c>
      <c r="M207" s="172">
        <v>2.09</v>
      </c>
      <c r="N207" s="235">
        <v>38566</v>
      </c>
      <c r="O207" s="172">
        <v>2.6</v>
      </c>
      <c r="P207" s="235">
        <v>44402</v>
      </c>
      <c r="Q207" s="172">
        <v>2.87</v>
      </c>
      <c r="R207" s="235">
        <v>44402</v>
      </c>
      <c r="S207" s="172">
        <v>3.74</v>
      </c>
      <c r="T207" s="235">
        <v>40199</v>
      </c>
    </row>
    <row r="208" spans="1:20" ht="11.45" customHeight="1">
      <c r="A208" s="192">
        <v>48500</v>
      </c>
      <c r="B208" s="193" t="s">
        <v>353</v>
      </c>
      <c r="C208" s="194">
        <v>1675</v>
      </c>
      <c r="D208" s="203">
        <v>39394</v>
      </c>
      <c r="E208" s="186">
        <f t="shared" si="3"/>
        <v>15.89596167008898</v>
      </c>
      <c r="F208" s="157">
        <v>24</v>
      </c>
      <c r="G208" s="157">
        <v>3</v>
      </c>
      <c r="H208" s="158">
        <v>1</v>
      </c>
      <c r="I208" s="171">
        <v>0.79</v>
      </c>
      <c r="J208" s="235">
        <v>43731</v>
      </c>
      <c r="K208" s="172">
        <v>1.81</v>
      </c>
      <c r="L208" s="235">
        <v>41144</v>
      </c>
      <c r="M208" s="172">
        <v>2.2400000000000002</v>
      </c>
      <c r="N208" s="235">
        <v>43731</v>
      </c>
      <c r="O208" s="172">
        <v>2.2799999999999998</v>
      </c>
      <c r="P208" s="235">
        <v>43731</v>
      </c>
      <c r="Q208" s="172">
        <v>3.58</v>
      </c>
      <c r="R208" s="235">
        <v>40199</v>
      </c>
      <c r="S208" s="172">
        <v>4.96</v>
      </c>
      <c r="T208" s="235">
        <v>40199</v>
      </c>
    </row>
    <row r="209" spans="1:20" ht="11.45" customHeight="1">
      <c r="A209" s="192">
        <v>48800</v>
      </c>
      <c r="B209" s="193" t="s">
        <v>147</v>
      </c>
      <c r="C209" s="194">
        <v>1170</v>
      </c>
      <c r="D209" s="203">
        <v>33931</v>
      </c>
      <c r="E209" s="186">
        <f t="shared" si="3"/>
        <v>30.852840520191648</v>
      </c>
      <c r="F209" s="157">
        <v>30</v>
      </c>
      <c r="G209" s="157">
        <v>6</v>
      </c>
      <c r="H209" s="158">
        <v>0</v>
      </c>
      <c r="I209" s="171">
        <v>0.91</v>
      </c>
      <c r="J209" s="235">
        <v>41514</v>
      </c>
      <c r="K209" s="172">
        <v>1.46</v>
      </c>
      <c r="L209" s="235">
        <v>41890</v>
      </c>
      <c r="M209" s="172">
        <v>2.36</v>
      </c>
      <c r="N209" s="235">
        <v>41890</v>
      </c>
      <c r="O209" s="172">
        <v>2.87</v>
      </c>
      <c r="P209" s="235">
        <v>41890</v>
      </c>
      <c r="Q209" s="172">
        <v>2.87</v>
      </c>
      <c r="R209" s="235">
        <v>41890</v>
      </c>
      <c r="S209" s="172">
        <v>3.35</v>
      </c>
      <c r="T209" s="235">
        <v>43902</v>
      </c>
    </row>
    <row r="210" spans="1:20" ht="11.45" customHeight="1">
      <c r="A210" s="192">
        <v>49000</v>
      </c>
      <c r="B210" s="193" t="s">
        <v>158</v>
      </c>
      <c r="C210" s="194">
        <v>3480</v>
      </c>
      <c r="D210" s="203">
        <v>34501</v>
      </c>
      <c r="E210" s="186">
        <f t="shared" si="3"/>
        <v>29.29226557152635</v>
      </c>
      <c r="F210" s="157">
        <v>105</v>
      </c>
      <c r="G210" s="157">
        <v>12</v>
      </c>
      <c r="H210" s="158">
        <v>2</v>
      </c>
      <c r="I210" s="171">
        <v>1.02</v>
      </c>
      <c r="J210" s="235">
        <v>42584</v>
      </c>
      <c r="K210" s="172">
        <v>1.97</v>
      </c>
      <c r="L210" s="235">
        <v>38556</v>
      </c>
      <c r="M210" s="172">
        <v>2.72</v>
      </c>
      <c r="N210" s="235">
        <v>38556</v>
      </c>
      <c r="O210" s="172">
        <v>2.91</v>
      </c>
      <c r="P210" s="235">
        <v>38556</v>
      </c>
      <c r="Q210" s="172">
        <v>3.15</v>
      </c>
      <c r="R210" s="235">
        <v>35699</v>
      </c>
      <c r="S210" s="172">
        <v>4.25</v>
      </c>
      <c r="T210" s="235">
        <v>42203</v>
      </c>
    </row>
    <row r="211" spans="1:20" ht="11.45" customHeight="1">
      <c r="A211" s="192">
        <v>49200</v>
      </c>
      <c r="B211" s="196" t="s">
        <v>582</v>
      </c>
      <c r="C211" s="194">
        <v>2845</v>
      </c>
      <c r="D211" s="203">
        <v>34816</v>
      </c>
      <c r="E211" s="186">
        <f t="shared" si="3"/>
        <v>28.429842573579741</v>
      </c>
      <c r="F211" s="157">
        <v>80</v>
      </c>
      <c r="G211" s="157">
        <v>8</v>
      </c>
      <c r="H211" s="158">
        <v>1</v>
      </c>
      <c r="I211" s="171">
        <v>1.42</v>
      </c>
      <c r="J211" s="235">
        <v>41515</v>
      </c>
      <c r="K211" s="172">
        <v>2.52</v>
      </c>
      <c r="L211" s="235">
        <v>41515</v>
      </c>
      <c r="M211" s="172">
        <v>2.56</v>
      </c>
      <c r="N211" s="235">
        <v>41515</v>
      </c>
      <c r="O211" s="172">
        <v>2.8</v>
      </c>
      <c r="P211" s="235">
        <v>36767</v>
      </c>
      <c r="Q211" s="172">
        <v>3.39</v>
      </c>
      <c r="R211" s="235">
        <v>35699</v>
      </c>
      <c r="S211" s="172">
        <v>3.74</v>
      </c>
      <c r="T211" s="235">
        <v>41515</v>
      </c>
    </row>
    <row r="212" spans="1:20" ht="11.45" customHeight="1">
      <c r="A212" s="192">
        <v>49500</v>
      </c>
      <c r="B212" s="196" t="s">
        <v>583</v>
      </c>
      <c r="C212" s="194">
        <v>2345</v>
      </c>
      <c r="D212" s="203">
        <v>34661</v>
      </c>
      <c r="E212" s="186">
        <f t="shared" si="3"/>
        <v>28.854209445585216</v>
      </c>
      <c r="F212" s="157">
        <v>57</v>
      </c>
      <c r="G212" s="157">
        <v>9</v>
      </c>
      <c r="H212" s="158">
        <v>2</v>
      </c>
      <c r="I212" s="171">
        <v>1.02</v>
      </c>
      <c r="J212" s="235">
        <v>37846</v>
      </c>
      <c r="K212" s="172">
        <v>1.5</v>
      </c>
      <c r="L212" s="235">
        <v>41104</v>
      </c>
      <c r="M212" s="172">
        <v>2.56</v>
      </c>
      <c r="N212" s="235">
        <v>36820</v>
      </c>
      <c r="O212" s="172">
        <v>2.72</v>
      </c>
      <c r="P212" s="235">
        <v>36820</v>
      </c>
      <c r="Q212" s="172">
        <v>3.43</v>
      </c>
      <c r="R212" s="235">
        <v>35699</v>
      </c>
      <c r="S212" s="172">
        <v>3.7</v>
      </c>
      <c r="T212" s="235">
        <v>40199</v>
      </c>
    </row>
    <row r="213" spans="1:20" ht="11.45" customHeight="1">
      <c r="A213" s="192">
        <v>49700</v>
      </c>
      <c r="B213" s="193" t="s">
        <v>161</v>
      </c>
      <c r="C213" s="194">
        <v>3050</v>
      </c>
      <c r="D213" s="203">
        <v>34501</v>
      </c>
      <c r="E213" s="186">
        <f t="shared" si="3"/>
        <v>29.29226557152635</v>
      </c>
      <c r="F213" s="157">
        <v>74</v>
      </c>
      <c r="G213" s="157">
        <v>13</v>
      </c>
      <c r="H213" s="158">
        <v>0</v>
      </c>
      <c r="I213" s="171">
        <v>1.81</v>
      </c>
      <c r="J213" s="235">
        <v>38969</v>
      </c>
      <c r="K213" s="172">
        <v>2.3199999999999998</v>
      </c>
      <c r="L213" s="235">
        <v>38969</v>
      </c>
      <c r="M213" s="172">
        <v>2.52</v>
      </c>
      <c r="N213" s="235">
        <v>34555</v>
      </c>
      <c r="O213" s="172">
        <v>2.72</v>
      </c>
      <c r="P213" s="235">
        <v>36767</v>
      </c>
      <c r="Q213" s="172">
        <v>2.99</v>
      </c>
      <c r="R213" s="235">
        <v>36767</v>
      </c>
      <c r="S213" s="172">
        <v>3.66</v>
      </c>
      <c r="T213" s="235">
        <v>40199</v>
      </c>
    </row>
    <row r="214" spans="1:20" ht="11.45" customHeight="1">
      <c r="A214" s="192">
        <v>50000</v>
      </c>
      <c r="B214" s="193" t="s">
        <v>211</v>
      </c>
      <c r="C214" s="194">
        <v>2580</v>
      </c>
      <c r="D214" s="203">
        <v>34821</v>
      </c>
      <c r="E214" s="186">
        <f t="shared" si="3"/>
        <v>28.416153319644078</v>
      </c>
      <c r="F214" s="157">
        <v>59</v>
      </c>
      <c r="G214" s="157">
        <v>9</v>
      </c>
      <c r="H214" s="158">
        <v>1</v>
      </c>
      <c r="I214" s="171">
        <v>1.02</v>
      </c>
      <c r="J214" s="235">
        <v>35260</v>
      </c>
      <c r="K214" s="172">
        <v>1.73</v>
      </c>
      <c r="L214" s="235">
        <v>41104</v>
      </c>
      <c r="M214" s="172">
        <v>1.93</v>
      </c>
      <c r="N214" s="235">
        <v>35699</v>
      </c>
      <c r="O214" s="172">
        <v>2.52</v>
      </c>
      <c r="P214" s="235">
        <v>35699</v>
      </c>
      <c r="Q214" s="172">
        <v>3.9</v>
      </c>
      <c r="R214" s="235">
        <v>35699</v>
      </c>
      <c r="S214" s="172">
        <v>3.9</v>
      </c>
      <c r="T214" s="235">
        <v>35699</v>
      </c>
    </row>
    <row r="215" spans="1:20" ht="11.45" customHeight="1">
      <c r="A215" s="192">
        <v>50300</v>
      </c>
      <c r="B215" s="193" t="s">
        <v>162</v>
      </c>
      <c r="C215" s="194">
        <v>2595</v>
      </c>
      <c r="D215" s="203">
        <v>34905</v>
      </c>
      <c r="E215" s="186">
        <f t="shared" si="3"/>
        <v>28.186173853524984</v>
      </c>
      <c r="F215" s="157">
        <v>64</v>
      </c>
      <c r="G215" s="157">
        <v>11</v>
      </c>
      <c r="H215" s="158">
        <v>3</v>
      </c>
      <c r="I215" s="171">
        <v>1.18</v>
      </c>
      <c r="J215" s="235">
        <v>41512</v>
      </c>
      <c r="K215" s="172">
        <v>2.6</v>
      </c>
      <c r="L215" s="235">
        <v>39685</v>
      </c>
      <c r="M215" s="172">
        <v>2.91</v>
      </c>
      <c r="N215" s="235">
        <v>39685</v>
      </c>
      <c r="O215" s="172">
        <v>3.15</v>
      </c>
      <c r="P215" s="235">
        <v>39685</v>
      </c>
      <c r="Q215" s="172">
        <v>3.5</v>
      </c>
      <c r="R215" s="235">
        <v>36767</v>
      </c>
      <c r="S215" s="172">
        <v>4.96</v>
      </c>
      <c r="T215" s="235">
        <v>36767</v>
      </c>
    </row>
    <row r="216" spans="1:20" s="62" customFormat="1" ht="11.45" customHeight="1">
      <c r="A216" s="192">
        <v>50500</v>
      </c>
      <c r="B216" s="193" t="s">
        <v>163</v>
      </c>
      <c r="C216" s="194">
        <v>2450</v>
      </c>
      <c r="D216" s="203">
        <v>34865</v>
      </c>
      <c r="E216" s="186">
        <f t="shared" si="3"/>
        <v>28.295687885010267</v>
      </c>
      <c r="F216" s="157">
        <v>66</v>
      </c>
      <c r="G216" s="157">
        <v>10</v>
      </c>
      <c r="H216" s="158">
        <v>1</v>
      </c>
      <c r="I216" s="171">
        <v>1.34</v>
      </c>
      <c r="J216" s="235">
        <v>42934</v>
      </c>
      <c r="K216" s="172">
        <v>2.2400000000000002</v>
      </c>
      <c r="L216" s="235">
        <v>37847</v>
      </c>
      <c r="M216" s="172">
        <v>2.6</v>
      </c>
      <c r="N216" s="235">
        <v>37847</v>
      </c>
      <c r="O216" s="172">
        <v>2.72</v>
      </c>
      <c r="P216" s="235">
        <v>37847</v>
      </c>
      <c r="Q216" s="172">
        <v>3.11</v>
      </c>
      <c r="R216" s="235">
        <v>40199</v>
      </c>
      <c r="S216" s="172">
        <v>4.37</v>
      </c>
      <c r="T216" s="235">
        <v>40199</v>
      </c>
    </row>
    <row r="217" spans="1:20" ht="11.45" customHeight="1">
      <c r="A217" s="192">
        <v>50800</v>
      </c>
      <c r="B217" s="193" t="s">
        <v>205</v>
      </c>
      <c r="C217" s="194">
        <v>2240</v>
      </c>
      <c r="D217" s="203">
        <v>34915</v>
      </c>
      <c r="E217" s="186">
        <f t="shared" si="3"/>
        <v>28.158795345653662</v>
      </c>
      <c r="F217" s="157">
        <v>53</v>
      </c>
      <c r="G217" s="157">
        <v>8</v>
      </c>
      <c r="H217" s="158">
        <v>1</v>
      </c>
      <c r="I217" s="171">
        <v>1.1399999999999999</v>
      </c>
      <c r="J217" s="235">
        <v>42931</v>
      </c>
      <c r="K217" s="172">
        <v>2.09</v>
      </c>
      <c r="L217" s="235">
        <v>42203</v>
      </c>
      <c r="M217" s="172">
        <v>2.52</v>
      </c>
      <c r="N217" s="235">
        <v>42203</v>
      </c>
      <c r="O217" s="172">
        <v>2.56</v>
      </c>
      <c r="P217" s="235">
        <v>42203</v>
      </c>
      <c r="Q217" s="172">
        <v>3.31</v>
      </c>
      <c r="R217" s="235">
        <v>40199</v>
      </c>
      <c r="S217" s="172">
        <v>4.49</v>
      </c>
      <c r="T217" s="235">
        <v>40199</v>
      </c>
    </row>
    <row r="218" spans="1:20" ht="11.45" customHeight="1">
      <c r="A218" s="192">
        <v>51000</v>
      </c>
      <c r="B218" s="193" t="s">
        <v>165</v>
      </c>
      <c r="C218" s="194">
        <v>2640</v>
      </c>
      <c r="D218" s="203">
        <v>34521</v>
      </c>
      <c r="E218" s="186">
        <f t="shared" si="3"/>
        <v>29.237508555783709</v>
      </c>
      <c r="F218" s="157">
        <v>65</v>
      </c>
      <c r="G218" s="157">
        <v>11</v>
      </c>
      <c r="H218" s="158">
        <v>2</v>
      </c>
      <c r="I218" s="171">
        <v>1.22</v>
      </c>
      <c r="J218" s="235">
        <v>39288</v>
      </c>
      <c r="K218" s="172">
        <v>2.17</v>
      </c>
      <c r="L218" s="235">
        <v>38563</v>
      </c>
      <c r="M218" s="172">
        <v>2.2799999999999998</v>
      </c>
      <c r="N218" s="235">
        <v>38563</v>
      </c>
      <c r="O218" s="172">
        <v>2.2799999999999998</v>
      </c>
      <c r="P218" s="235">
        <v>38563</v>
      </c>
      <c r="Q218" s="172">
        <v>3.03</v>
      </c>
      <c r="R218" s="235">
        <v>40199</v>
      </c>
      <c r="S218" s="172">
        <v>4.33</v>
      </c>
      <c r="T218" s="235">
        <v>40199</v>
      </c>
    </row>
    <row r="219" spans="1:20" s="88" customFormat="1" ht="11.45" customHeight="1">
      <c r="A219" s="192">
        <v>51200</v>
      </c>
      <c r="B219" s="193" t="s">
        <v>166</v>
      </c>
      <c r="C219" s="194">
        <v>2465</v>
      </c>
      <c r="D219" s="203">
        <v>34521</v>
      </c>
      <c r="E219" s="186">
        <f t="shared" si="3"/>
        <v>29.237508555783709</v>
      </c>
      <c r="F219" s="159">
        <v>65</v>
      </c>
      <c r="G219" s="159">
        <v>12</v>
      </c>
      <c r="H219" s="160">
        <v>3</v>
      </c>
      <c r="I219" s="173">
        <v>1.1399999999999999</v>
      </c>
      <c r="J219" s="236">
        <v>41104</v>
      </c>
      <c r="K219" s="174">
        <v>2.2000000000000002</v>
      </c>
      <c r="L219" s="235">
        <v>38563</v>
      </c>
      <c r="M219" s="174">
        <v>2.87</v>
      </c>
      <c r="N219" s="235">
        <v>36820</v>
      </c>
      <c r="O219" s="174">
        <v>3.27</v>
      </c>
      <c r="P219" s="235">
        <v>36820</v>
      </c>
      <c r="Q219" s="174">
        <v>3.66</v>
      </c>
      <c r="R219" s="235">
        <v>36820</v>
      </c>
      <c r="S219" s="174">
        <v>4.88</v>
      </c>
      <c r="T219" s="235">
        <v>40199</v>
      </c>
    </row>
    <row r="220" spans="1:20" ht="11.45" customHeight="1">
      <c r="A220" s="192">
        <v>51500</v>
      </c>
      <c r="B220" s="193" t="s">
        <v>167</v>
      </c>
      <c r="C220" s="194">
        <v>2525</v>
      </c>
      <c r="D220" s="203">
        <v>34828</v>
      </c>
      <c r="E220" s="186">
        <f t="shared" si="3"/>
        <v>28.396988364134156</v>
      </c>
      <c r="F220" s="157">
        <v>76</v>
      </c>
      <c r="G220" s="157">
        <v>10</v>
      </c>
      <c r="H220" s="158">
        <v>4</v>
      </c>
      <c r="I220" s="171">
        <v>1.22</v>
      </c>
      <c r="J220" s="235">
        <v>38563</v>
      </c>
      <c r="K220" s="172">
        <v>2.76</v>
      </c>
      <c r="L220" s="235">
        <v>38563</v>
      </c>
      <c r="M220" s="172">
        <v>3.66</v>
      </c>
      <c r="N220" s="235">
        <v>42203</v>
      </c>
      <c r="O220" s="172">
        <v>3.74</v>
      </c>
      <c r="P220" s="235">
        <v>42203</v>
      </c>
      <c r="Q220" s="172">
        <v>4.0599999999999996</v>
      </c>
      <c r="R220" s="235">
        <v>40199</v>
      </c>
      <c r="S220" s="172">
        <v>5.43</v>
      </c>
      <c r="T220" s="235">
        <v>40199</v>
      </c>
    </row>
    <row r="221" spans="1:20" ht="11.45" customHeight="1">
      <c r="A221" s="192">
        <v>51700</v>
      </c>
      <c r="B221" s="193" t="s">
        <v>168</v>
      </c>
      <c r="C221" s="194">
        <v>2305</v>
      </c>
      <c r="D221" s="203">
        <v>34527</v>
      </c>
      <c r="E221" s="186">
        <f t="shared" si="3"/>
        <v>29.221081451060918</v>
      </c>
      <c r="F221" s="157">
        <v>75</v>
      </c>
      <c r="G221" s="157">
        <v>8</v>
      </c>
      <c r="H221" s="158">
        <v>2</v>
      </c>
      <c r="I221" s="171">
        <v>1.26</v>
      </c>
      <c r="J221" s="235">
        <v>42203</v>
      </c>
      <c r="K221" s="172">
        <v>3.19</v>
      </c>
      <c r="L221" s="235">
        <v>42203</v>
      </c>
      <c r="M221" s="172">
        <v>3.98</v>
      </c>
      <c r="N221" s="235">
        <v>42203</v>
      </c>
      <c r="O221" s="172">
        <v>4.0199999999999996</v>
      </c>
      <c r="P221" s="235">
        <v>42203</v>
      </c>
      <c r="Q221" s="172">
        <v>4.09</v>
      </c>
      <c r="R221" s="235">
        <v>42203</v>
      </c>
      <c r="S221" s="172">
        <v>4.88</v>
      </c>
      <c r="T221" s="235">
        <v>40199</v>
      </c>
    </row>
    <row r="222" spans="1:20" ht="11.45" customHeight="1">
      <c r="A222" s="192">
        <v>52000</v>
      </c>
      <c r="B222" s="193" t="s">
        <v>169</v>
      </c>
      <c r="C222" s="194">
        <v>2250</v>
      </c>
      <c r="D222" s="203">
        <v>34527</v>
      </c>
      <c r="E222" s="186">
        <f t="shared" si="3"/>
        <v>29.221081451060918</v>
      </c>
      <c r="F222" s="157">
        <v>73</v>
      </c>
      <c r="G222" s="157">
        <v>8</v>
      </c>
      <c r="H222" s="158">
        <v>3</v>
      </c>
      <c r="I222" s="171">
        <v>1.34</v>
      </c>
      <c r="J222" s="235">
        <v>42203</v>
      </c>
      <c r="K222" s="172">
        <v>3.23</v>
      </c>
      <c r="L222" s="235">
        <v>42203</v>
      </c>
      <c r="M222" s="172">
        <v>3.98</v>
      </c>
      <c r="N222" s="235">
        <v>42203</v>
      </c>
      <c r="O222" s="172">
        <v>4.0199999999999996</v>
      </c>
      <c r="P222" s="235">
        <v>42203</v>
      </c>
      <c r="Q222" s="172">
        <v>4.0599999999999996</v>
      </c>
      <c r="R222" s="235">
        <v>42203</v>
      </c>
      <c r="S222" s="172">
        <v>4.88</v>
      </c>
      <c r="T222" s="235">
        <v>40199</v>
      </c>
    </row>
    <row r="223" spans="1:20" ht="11.45" customHeight="1">
      <c r="A223" s="192">
        <v>52300</v>
      </c>
      <c r="B223" s="193" t="s">
        <v>170</v>
      </c>
      <c r="C223" s="194">
        <v>2265</v>
      </c>
      <c r="D223" s="203">
        <v>34549</v>
      </c>
      <c r="E223" s="186">
        <f t="shared" si="3"/>
        <v>29.160848733744011</v>
      </c>
      <c r="F223" s="157">
        <v>63</v>
      </c>
      <c r="G223" s="157">
        <v>6</v>
      </c>
      <c r="H223" s="158">
        <v>2</v>
      </c>
      <c r="I223" s="171">
        <v>1.34</v>
      </c>
      <c r="J223" s="235">
        <v>41104</v>
      </c>
      <c r="K223" s="172">
        <v>3.07</v>
      </c>
      <c r="L223" s="235">
        <v>42203</v>
      </c>
      <c r="M223" s="172">
        <v>3.27</v>
      </c>
      <c r="N223" s="235">
        <v>42203</v>
      </c>
      <c r="O223" s="172">
        <v>3.27</v>
      </c>
      <c r="P223" s="235">
        <v>42203</v>
      </c>
      <c r="Q223" s="172">
        <v>3.43</v>
      </c>
      <c r="R223" s="235">
        <v>42203</v>
      </c>
      <c r="S223" s="172">
        <v>4.45</v>
      </c>
      <c r="T223" s="235">
        <v>40199</v>
      </c>
    </row>
    <row r="224" spans="1:20" ht="11.45" customHeight="1">
      <c r="A224" s="192">
        <v>52500</v>
      </c>
      <c r="B224" s="193" t="s">
        <v>171</v>
      </c>
      <c r="C224" s="194">
        <v>2145</v>
      </c>
      <c r="D224" s="203">
        <v>34837</v>
      </c>
      <c r="E224" s="186">
        <f t="shared" si="3"/>
        <v>28.372347707049965</v>
      </c>
      <c r="F224" s="157">
        <v>58</v>
      </c>
      <c r="G224" s="157">
        <v>4</v>
      </c>
      <c r="H224" s="158">
        <v>2</v>
      </c>
      <c r="I224" s="171">
        <v>1.61</v>
      </c>
      <c r="J224" s="235">
        <v>42203</v>
      </c>
      <c r="K224" s="172">
        <v>3.35</v>
      </c>
      <c r="L224" s="235">
        <v>42203</v>
      </c>
      <c r="M224" s="172">
        <v>3.46</v>
      </c>
      <c r="N224" s="235">
        <v>42203</v>
      </c>
      <c r="O224" s="172">
        <v>3.5</v>
      </c>
      <c r="P224" s="235">
        <v>42203</v>
      </c>
      <c r="Q224" s="172">
        <v>3.58</v>
      </c>
      <c r="R224" s="235">
        <v>40199</v>
      </c>
      <c r="S224" s="172">
        <v>4.72</v>
      </c>
      <c r="T224" s="235">
        <v>40199</v>
      </c>
    </row>
    <row r="225" spans="1:20" s="88" customFormat="1" ht="11.45" customHeight="1">
      <c r="A225" s="192">
        <v>52700</v>
      </c>
      <c r="B225" s="196" t="s">
        <v>481</v>
      </c>
      <c r="C225" s="194">
        <v>2445</v>
      </c>
      <c r="D225" s="203">
        <v>43614</v>
      </c>
      <c r="E225" s="186">
        <f t="shared" si="3"/>
        <v>4.3422313483915129</v>
      </c>
      <c r="F225" s="159">
        <v>8</v>
      </c>
      <c r="G225" s="159">
        <v>0</v>
      </c>
      <c r="H225" s="160">
        <v>0</v>
      </c>
      <c r="I225" s="173">
        <v>0.67</v>
      </c>
      <c r="J225" s="236">
        <v>44069</v>
      </c>
      <c r="K225" s="174">
        <v>0.67</v>
      </c>
      <c r="L225" s="236">
        <v>44069</v>
      </c>
      <c r="M225" s="174">
        <v>0.83</v>
      </c>
      <c r="N225" s="236">
        <v>43902</v>
      </c>
      <c r="O225" s="174">
        <v>1.18</v>
      </c>
      <c r="P225" s="236">
        <v>43798</v>
      </c>
      <c r="Q225" s="174">
        <v>1.77</v>
      </c>
      <c r="R225" s="236">
        <v>43798</v>
      </c>
      <c r="S225" s="174">
        <v>2.64</v>
      </c>
      <c r="T225" s="236">
        <v>43902</v>
      </c>
    </row>
    <row r="226" spans="1:20" ht="11.45" customHeight="1">
      <c r="A226" s="192">
        <v>52800</v>
      </c>
      <c r="B226" s="193" t="s">
        <v>172</v>
      </c>
      <c r="C226" s="194">
        <v>2380</v>
      </c>
      <c r="D226" s="203">
        <v>34549</v>
      </c>
      <c r="E226" s="186">
        <f t="shared" si="3"/>
        <v>29.160848733744011</v>
      </c>
      <c r="F226" s="157">
        <v>67</v>
      </c>
      <c r="G226" s="157">
        <v>12</v>
      </c>
      <c r="H226" s="158">
        <v>3</v>
      </c>
      <c r="I226" s="171">
        <v>1.1399999999999999</v>
      </c>
      <c r="J226" s="235">
        <v>41104</v>
      </c>
      <c r="K226" s="172">
        <v>2.87</v>
      </c>
      <c r="L226" s="235">
        <v>42203</v>
      </c>
      <c r="M226" s="172">
        <v>3.39</v>
      </c>
      <c r="N226" s="235">
        <v>42203</v>
      </c>
      <c r="O226" s="172">
        <v>3.46</v>
      </c>
      <c r="P226" s="235">
        <v>42203</v>
      </c>
      <c r="Q226" s="172">
        <v>3.66</v>
      </c>
      <c r="R226" s="235">
        <v>36820</v>
      </c>
      <c r="S226" s="172">
        <v>4.45</v>
      </c>
      <c r="T226" s="235">
        <v>40199</v>
      </c>
    </row>
    <row r="227" spans="1:20" ht="11.45" customHeight="1">
      <c r="A227" s="192">
        <v>53000</v>
      </c>
      <c r="B227" s="193" t="s">
        <v>173</v>
      </c>
      <c r="C227" s="194">
        <v>2160</v>
      </c>
      <c r="D227" s="203">
        <v>35292</v>
      </c>
      <c r="E227" s="186">
        <f t="shared" si="3"/>
        <v>27.126625598904859</v>
      </c>
      <c r="F227" s="157">
        <v>58</v>
      </c>
      <c r="G227" s="157">
        <v>5</v>
      </c>
      <c r="H227" s="158">
        <v>3</v>
      </c>
      <c r="I227" s="171">
        <v>1.5</v>
      </c>
      <c r="J227" s="235">
        <v>42203</v>
      </c>
      <c r="K227" s="172">
        <v>3.27</v>
      </c>
      <c r="L227" s="235">
        <v>42203</v>
      </c>
      <c r="M227" s="172">
        <v>3.94</v>
      </c>
      <c r="N227" s="235">
        <v>42203</v>
      </c>
      <c r="O227" s="172">
        <v>3.94</v>
      </c>
      <c r="P227" s="235">
        <v>42203</v>
      </c>
      <c r="Q227" s="172">
        <v>4.0599999999999996</v>
      </c>
      <c r="R227" s="235">
        <v>42203</v>
      </c>
      <c r="S227" s="172">
        <v>4.6900000000000004</v>
      </c>
      <c r="T227" s="235">
        <v>40199</v>
      </c>
    </row>
    <row r="228" spans="1:20" ht="11.45" customHeight="1">
      <c r="A228" s="192">
        <v>53200</v>
      </c>
      <c r="B228" s="193" t="s">
        <v>267</v>
      </c>
      <c r="C228" s="194">
        <v>2880</v>
      </c>
      <c r="D228" s="203">
        <v>37334</v>
      </c>
      <c r="E228" s="186">
        <f t="shared" si="3"/>
        <v>21.535934291581111</v>
      </c>
      <c r="F228" s="157">
        <v>55</v>
      </c>
      <c r="G228" s="157">
        <v>7</v>
      </c>
      <c r="H228" s="158">
        <v>1</v>
      </c>
      <c r="I228" s="171">
        <v>1.69</v>
      </c>
      <c r="J228" s="235">
        <v>39288</v>
      </c>
      <c r="K228" s="172">
        <v>2.17</v>
      </c>
      <c r="L228" s="235">
        <v>39288</v>
      </c>
      <c r="M228" s="172">
        <v>2.2000000000000002</v>
      </c>
      <c r="N228" s="235">
        <v>39288</v>
      </c>
      <c r="O228" s="172">
        <v>2.2000000000000002</v>
      </c>
      <c r="P228" s="235">
        <v>39288</v>
      </c>
      <c r="Q228" s="172">
        <v>3.11</v>
      </c>
      <c r="R228" s="235">
        <v>40061</v>
      </c>
      <c r="S228" s="172">
        <v>3.62</v>
      </c>
      <c r="T228" s="235">
        <v>40199</v>
      </c>
    </row>
    <row r="229" spans="1:20" s="88" customFormat="1" ht="11.45" customHeight="1">
      <c r="A229" s="192">
        <v>53500</v>
      </c>
      <c r="B229" s="195" t="s">
        <v>178</v>
      </c>
      <c r="C229" s="194">
        <v>2255</v>
      </c>
      <c r="D229" s="203">
        <v>30637</v>
      </c>
      <c r="E229" s="186">
        <f t="shared" si="3"/>
        <v>39.871321013004788</v>
      </c>
      <c r="F229" s="159">
        <v>72</v>
      </c>
      <c r="G229" s="159">
        <v>12</v>
      </c>
      <c r="H229" s="160">
        <v>3</v>
      </c>
      <c r="I229" s="173">
        <v>1.1399999999999999</v>
      </c>
      <c r="J229" s="236">
        <v>38969</v>
      </c>
      <c r="K229" s="174">
        <v>2.48</v>
      </c>
      <c r="L229" s="235">
        <v>36403</v>
      </c>
      <c r="M229" s="174">
        <v>2.52</v>
      </c>
      <c r="N229" s="235">
        <v>36403</v>
      </c>
      <c r="O229" s="174">
        <v>2.87</v>
      </c>
      <c r="P229" s="235">
        <v>35699</v>
      </c>
      <c r="Q229" s="174">
        <v>3.98</v>
      </c>
      <c r="R229" s="235">
        <v>35699</v>
      </c>
      <c r="S229" s="174">
        <v>3.98</v>
      </c>
      <c r="T229" s="235">
        <v>35699</v>
      </c>
    </row>
    <row r="230" spans="1:20" s="88" customFormat="1" ht="11.45" customHeight="1">
      <c r="A230" s="192">
        <v>53700</v>
      </c>
      <c r="B230" s="193" t="s">
        <v>189</v>
      </c>
      <c r="C230" s="194">
        <v>2985</v>
      </c>
      <c r="D230" s="203">
        <v>29830</v>
      </c>
      <c r="E230" s="186">
        <f t="shared" si="3"/>
        <v>42.0807665982204</v>
      </c>
      <c r="F230" s="159">
        <v>142</v>
      </c>
      <c r="G230" s="159">
        <v>14</v>
      </c>
      <c r="H230" s="160">
        <v>3</v>
      </c>
      <c r="I230" s="173">
        <v>1.02</v>
      </c>
      <c r="J230" s="236">
        <v>42203</v>
      </c>
      <c r="K230" s="174">
        <v>1.57</v>
      </c>
      <c r="L230" s="235">
        <v>36403</v>
      </c>
      <c r="M230" s="174">
        <v>2.17</v>
      </c>
      <c r="N230" s="235">
        <v>35699</v>
      </c>
      <c r="O230" s="174">
        <v>2.6</v>
      </c>
      <c r="P230" s="235">
        <v>35699</v>
      </c>
      <c r="Q230" s="174">
        <v>3.7</v>
      </c>
      <c r="R230" s="235">
        <v>40199</v>
      </c>
      <c r="S230" s="174">
        <v>4.88</v>
      </c>
      <c r="T230" s="235">
        <v>33298</v>
      </c>
    </row>
    <row r="231" spans="1:20" ht="11.45" customHeight="1">
      <c r="A231" s="192">
        <v>54000</v>
      </c>
      <c r="B231" s="193" t="s">
        <v>77</v>
      </c>
      <c r="C231" s="194">
        <v>5630</v>
      </c>
      <c r="D231" s="203">
        <v>29753</v>
      </c>
      <c r="E231" s="186">
        <f t="shared" si="3"/>
        <v>42.291581108829568</v>
      </c>
      <c r="F231" s="157">
        <v>184</v>
      </c>
      <c r="G231" s="157">
        <v>42</v>
      </c>
      <c r="H231" s="158">
        <v>12</v>
      </c>
      <c r="I231" s="171">
        <v>1.57</v>
      </c>
      <c r="J231" s="235">
        <v>33056</v>
      </c>
      <c r="K231" s="172">
        <v>2.2000000000000002</v>
      </c>
      <c r="L231" s="235">
        <v>43293</v>
      </c>
      <c r="M231" s="172">
        <v>2.8</v>
      </c>
      <c r="N231" s="235">
        <v>41863</v>
      </c>
      <c r="O231" s="172">
        <v>3.35</v>
      </c>
      <c r="P231" s="235">
        <v>41863</v>
      </c>
      <c r="Q231" s="172">
        <v>4.84</v>
      </c>
      <c r="R231" s="235">
        <v>29918</v>
      </c>
      <c r="S231" s="172">
        <v>6.02</v>
      </c>
      <c r="T231" s="235">
        <v>38394</v>
      </c>
    </row>
    <row r="232" spans="1:20" ht="11.45" customHeight="1">
      <c r="A232" s="192">
        <v>54300</v>
      </c>
      <c r="B232" s="193" t="s">
        <v>79</v>
      </c>
      <c r="C232" s="194">
        <v>3770</v>
      </c>
      <c r="D232" s="203">
        <v>30669</v>
      </c>
      <c r="E232" s="186">
        <f t="shared" si="3"/>
        <v>39.783709787816562</v>
      </c>
      <c r="F232" s="157">
        <v>117</v>
      </c>
      <c r="G232" s="157">
        <v>22</v>
      </c>
      <c r="H232" s="158">
        <v>3</v>
      </c>
      <c r="I232" s="171">
        <v>1.18</v>
      </c>
      <c r="J232" s="235">
        <v>39290</v>
      </c>
      <c r="K232" s="172">
        <v>1.89</v>
      </c>
      <c r="L232" s="235">
        <v>39290</v>
      </c>
      <c r="M232" s="172">
        <v>2.0499999999999998</v>
      </c>
      <c r="N232" s="235">
        <v>39290</v>
      </c>
      <c r="O232" s="172">
        <v>2.09</v>
      </c>
      <c r="P232" s="235">
        <v>45065</v>
      </c>
      <c r="Q232" s="172">
        <v>4.21</v>
      </c>
      <c r="R232" s="235">
        <v>40199</v>
      </c>
      <c r="S232" s="172">
        <v>5.28</v>
      </c>
      <c r="T232" s="235">
        <v>40199</v>
      </c>
    </row>
    <row r="233" spans="1:20" ht="11.45" customHeight="1">
      <c r="A233" s="192">
        <v>54500</v>
      </c>
      <c r="B233" s="193" t="s">
        <v>80</v>
      </c>
      <c r="C233" s="194">
        <v>5045</v>
      </c>
      <c r="D233" s="203">
        <v>29853</v>
      </c>
      <c r="E233" s="186">
        <f t="shared" si="3"/>
        <v>42.017796030116358</v>
      </c>
      <c r="F233" s="157">
        <v>127</v>
      </c>
      <c r="G233" s="157">
        <v>22</v>
      </c>
      <c r="H233" s="158">
        <v>2</v>
      </c>
      <c r="I233" s="171">
        <v>1.06</v>
      </c>
      <c r="J233" s="235">
        <v>35982</v>
      </c>
      <c r="K233" s="172">
        <v>1.85</v>
      </c>
      <c r="L233" s="235">
        <v>35982</v>
      </c>
      <c r="M233" s="172">
        <v>2.2400000000000002</v>
      </c>
      <c r="N233" s="235">
        <v>38953</v>
      </c>
      <c r="O233" s="172">
        <v>3.23</v>
      </c>
      <c r="P233" s="235">
        <v>35699</v>
      </c>
      <c r="Q233" s="172">
        <v>5.39</v>
      </c>
      <c r="R233" s="235">
        <v>35699</v>
      </c>
      <c r="S233" s="172">
        <v>5.39</v>
      </c>
      <c r="T233" s="235">
        <v>35699</v>
      </c>
    </row>
    <row r="234" spans="1:20" ht="11.45" customHeight="1">
      <c r="A234" s="192">
        <v>55000</v>
      </c>
      <c r="B234" s="193" t="s">
        <v>300</v>
      </c>
      <c r="C234" s="194">
        <v>3295</v>
      </c>
      <c r="D234" s="203">
        <v>37601</v>
      </c>
      <c r="E234" s="188">
        <f t="shared" si="3"/>
        <v>20.804928131416837</v>
      </c>
      <c r="F234" s="157">
        <v>57</v>
      </c>
      <c r="G234" s="157">
        <v>11</v>
      </c>
      <c r="H234" s="158">
        <v>1</v>
      </c>
      <c r="I234" s="171">
        <v>1.65</v>
      </c>
      <c r="J234" s="235">
        <v>41909</v>
      </c>
      <c r="K234" s="172">
        <v>2.13</v>
      </c>
      <c r="L234" s="235">
        <v>38969</v>
      </c>
      <c r="M234" s="172">
        <v>2.2400000000000002</v>
      </c>
      <c r="N234" s="235">
        <v>38969</v>
      </c>
      <c r="O234" s="172">
        <v>2.2400000000000002</v>
      </c>
      <c r="P234" s="235">
        <v>43902</v>
      </c>
      <c r="Q234" s="172">
        <v>3.11</v>
      </c>
      <c r="R234" s="235">
        <v>40199</v>
      </c>
      <c r="S234" s="172">
        <v>4.13</v>
      </c>
      <c r="T234" s="235">
        <v>43902</v>
      </c>
    </row>
    <row r="235" spans="1:20" ht="11.45" customHeight="1">
      <c r="A235" s="192">
        <v>55200</v>
      </c>
      <c r="B235" s="193" t="s">
        <v>301</v>
      </c>
      <c r="C235" s="194">
        <v>2415</v>
      </c>
      <c r="D235" s="203">
        <v>37811</v>
      </c>
      <c r="E235" s="186">
        <f t="shared" si="3"/>
        <v>20.229979466119097</v>
      </c>
      <c r="F235" s="157">
        <v>60</v>
      </c>
      <c r="G235" s="157">
        <v>8</v>
      </c>
      <c r="H235" s="158">
        <v>1</v>
      </c>
      <c r="I235" s="171">
        <v>1.1399999999999999</v>
      </c>
      <c r="J235" s="235">
        <v>38969</v>
      </c>
      <c r="K235" s="172">
        <v>1.93</v>
      </c>
      <c r="L235" s="235">
        <v>44806</v>
      </c>
      <c r="M235" s="172">
        <v>2.2400000000000002</v>
      </c>
      <c r="N235" s="235">
        <v>41510</v>
      </c>
      <c r="O235" s="172">
        <v>2.44</v>
      </c>
      <c r="P235" s="235">
        <v>41510</v>
      </c>
      <c r="Q235" s="172">
        <v>3.23</v>
      </c>
      <c r="R235" s="235">
        <v>40199</v>
      </c>
      <c r="S235" s="172">
        <v>4.37</v>
      </c>
      <c r="T235" s="235">
        <v>40199</v>
      </c>
    </row>
    <row r="236" spans="1:20" s="64" customFormat="1" ht="11.45" customHeight="1">
      <c r="A236" s="192">
        <v>55500</v>
      </c>
      <c r="B236" s="196" t="s">
        <v>584</v>
      </c>
      <c r="C236" s="194">
        <v>3275</v>
      </c>
      <c r="D236" s="203">
        <v>37313</v>
      </c>
      <c r="E236" s="186">
        <f t="shared" si="3"/>
        <v>21.593429158110883</v>
      </c>
      <c r="F236" s="157">
        <v>66</v>
      </c>
      <c r="G236" s="157">
        <v>8</v>
      </c>
      <c r="H236" s="158">
        <v>3</v>
      </c>
      <c r="I236" s="171">
        <v>1.3</v>
      </c>
      <c r="J236" s="235">
        <v>42578</v>
      </c>
      <c r="K236" s="172">
        <v>2.2400000000000002</v>
      </c>
      <c r="L236" s="235">
        <v>45169</v>
      </c>
      <c r="M236" s="172">
        <v>2.95</v>
      </c>
      <c r="N236" s="235">
        <v>45169</v>
      </c>
      <c r="O236" s="172">
        <v>2.95</v>
      </c>
      <c r="P236" s="235">
        <v>45169</v>
      </c>
      <c r="Q236" s="172">
        <v>3.19</v>
      </c>
      <c r="R236" s="235">
        <v>40199</v>
      </c>
      <c r="S236" s="172">
        <v>3.9</v>
      </c>
      <c r="T236" s="235">
        <v>40199</v>
      </c>
    </row>
    <row r="237" spans="1:20" ht="11.45" customHeight="1">
      <c r="A237" s="192">
        <v>55700</v>
      </c>
      <c r="B237" s="193" t="s">
        <v>22</v>
      </c>
      <c r="C237" s="194">
        <v>1195</v>
      </c>
      <c r="D237" s="203">
        <v>31243</v>
      </c>
      <c r="E237" s="186">
        <f t="shared" si="3"/>
        <v>38.212183436002739</v>
      </c>
      <c r="F237" s="157">
        <v>46</v>
      </c>
      <c r="G237" s="157">
        <v>3</v>
      </c>
      <c r="H237" s="158">
        <v>1</v>
      </c>
      <c r="I237" s="171">
        <v>1.1000000000000001</v>
      </c>
      <c r="J237" s="235">
        <v>34970</v>
      </c>
      <c r="K237" s="172">
        <v>1.73</v>
      </c>
      <c r="L237" s="235">
        <v>41890</v>
      </c>
      <c r="M237" s="172">
        <v>2.3199999999999998</v>
      </c>
      <c r="N237" s="235">
        <v>41890</v>
      </c>
      <c r="O237" s="172">
        <v>3.19</v>
      </c>
      <c r="P237" s="235">
        <v>41890</v>
      </c>
      <c r="Q237" s="172">
        <v>3.35</v>
      </c>
      <c r="R237" s="235">
        <v>41890</v>
      </c>
      <c r="S237" s="172">
        <v>3.35</v>
      </c>
      <c r="T237" s="235">
        <v>41890</v>
      </c>
    </row>
    <row r="238" spans="1:20" ht="11.45" customHeight="1">
      <c r="A238" s="192">
        <v>56000</v>
      </c>
      <c r="B238" s="193" t="s">
        <v>181</v>
      </c>
      <c r="C238" s="194">
        <v>1250</v>
      </c>
      <c r="D238" s="203">
        <v>35725</v>
      </c>
      <c r="E238" s="186">
        <f t="shared" si="3"/>
        <v>25.94113620807666</v>
      </c>
      <c r="F238" s="157">
        <v>29</v>
      </c>
      <c r="G238" s="157">
        <v>3</v>
      </c>
      <c r="H238" s="158">
        <v>1</v>
      </c>
      <c r="I238" s="171">
        <v>0.83</v>
      </c>
      <c r="J238" s="235">
        <v>41144</v>
      </c>
      <c r="K238" s="172">
        <v>1.73</v>
      </c>
      <c r="L238" s="235">
        <v>42950</v>
      </c>
      <c r="M238" s="172">
        <v>2.13</v>
      </c>
      <c r="N238" s="235">
        <v>41890</v>
      </c>
      <c r="O238" s="172">
        <v>2.95</v>
      </c>
      <c r="P238" s="235">
        <v>41890</v>
      </c>
      <c r="Q238" s="172">
        <v>3.03</v>
      </c>
      <c r="R238" s="235">
        <v>41890</v>
      </c>
      <c r="S238" s="172">
        <v>3.54</v>
      </c>
      <c r="T238" s="235">
        <v>44400</v>
      </c>
    </row>
    <row r="239" spans="1:20" ht="11.45" customHeight="1">
      <c r="A239" s="192">
        <v>56300</v>
      </c>
      <c r="B239" s="193" t="s">
        <v>23</v>
      </c>
      <c r="C239" s="194">
        <v>1285</v>
      </c>
      <c r="D239" s="203">
        <v>33688</v>
      </c>
      <c r="E239" s="186">
        <f t="shared" si="3"/>
        <v>31.518138261464749</v>
      </c>
      <c r="F239" s="157">
        <v>59</v>
      </c>
      <c r="G239" s="157">
        <v>5</v>
      </c>
      <c r="H239" s="158">
        <v>0</v>
      </c>
      <c r="I239" s="171">
        <v>1.22</v>
      </c>
      <c r="J239" s="235">
        <v>38566</v>
      </c>
      <c r="K239" s="172">
        <v>1.89</v>
      </c>
      <c r="L239" s="235">
        <v>38566</v>
      </c>
      <c r="M239" s="172">
        <v>2.13</v>
      </c>
      <c r="N239" s="235">
        <v>38566</v>
      </c>
      <c r="O239" s="172">
        <v>2.4</v>
      </c>
      <c r="P239" s="235">
        <v>41890</v>
      </c>
      <c r="Q239" s="172">
        <v>2.56</v>
      </c>
      <c r="R239" s="235">
        <v>41890</v>
      </c>
      <c r="S239" s="172">
        <v>2.72</v>
      </c>
      <c r="T239" s="235">
        <v>36591</v>
      </c>
    </row>
    <row r="240" spans="1:20" ht="11.45" customHeight="1">
      <c r="A240" s="192">
        <v>56500</v>
      </c>
      <c r="B240" s="193" t="s">
        <v>183</v>
      </c>
      <c r="C240" s="194">
        <v>1240</v>
      </c>
      <c r="D240" s="203">
        <v>35760</v>
      </c>
      <c r="E240" s="186">
        <f t="shared" si="3"/>
        <v>25.845311430527037</v>
      </c>
      <c r="F240" s="157">
        <v>29</v>
      </c>
      <c r="G240" s="157">
        <v>3</v>
      </c>
      <c r="H240" s="158">
        <v>2</v>
      </c>
      <c r="I240" s="171">
        <v>0.91</v>
      </c>
      <c r="J240" s="235">
        <v>44400</v>
      </c>
      <c r="K240" s="172">
        <v>2.2400000000000002</v>
      </c>
      <c r="L240" s="235">
        <v>44400</v>
      </c>
      <c r="M240" s="172">
        <v>2.2400000000000002</v>
      </c>
      <c r="N240" s="235">
        <v>44400</v>
      </c>
      <c r="O240" s="172">
        <v>3.03</v>
      </c>
      <c r="P240" s="235">
        <v>41890</v>
      </c>
      <c r="Q240" s="172">
        <v>3.7</v>
      </c>
      <c r="R240" s="235">
        <v>44400</v>
      </c>
      <c r="S240" s="172">
        <v>4.6900000000000004</v>
      </c>
      <c r="T240" s="235">
        <v>44400</v>
      </c>
    </row>
    <row r="241" spans="1:20" s="88" customFormat="1" ht="11.45" customHeight="1">
      <c r="A241" s="192">
        <v>56600</v>
      </c>
      <c r="B241" s="196" t="s">
        <v>458</v>
      </c>
      <c r="C241" s="194">
        <v>1220</v>
      </c>
      <c r="D241" s="203">
        <v>42913</v>
      </c>
      <c r="E241" s="186">
        <f t="shared" si="3"/>
        <v>6.2614647501711156</v>
      </c>
      <c r="F241" s="159">
        <v>6</v>
      </c>
      <c r="G241" s="159">
        <v>1</v>
      </c>
      <c r="H241" s="160">
        <v>0</v>
      </c>
      <c r="I241" s="173">
        <v>0.55000000000000004</v>
      </c>
      <c r="J241" s="236">
        <v>42950</v>
      </c>
      <c r="K241" s="174">
        <v>1.57</v>
      </c>
      <c r="L241" s="236">
        <v>44400</v>
      </c>
      <c r="M241" s="174">
        <v>1.57</v>
      </c>
      <c r="N241" s="236">
        <v>44400</v>
      </c>
      <c r="O241" s="174">
        <v>1.61</v>
      </c>
      <c r="P241" s="236">
        <v>44400</v>
      </c>
      <c r="Q241" s="174">
        <v>2.72</v>
      </c>
      <c r="R241" s="236">
        <v>44400</v>
      </c>
      <c r="S241" s="174">
        <v>3.98</v>
      </c>
      <c r="T241" s="236">
        <v>44400</v>
      </c>
    </row>
    <row r="242" spans="1:20" ht="11.45" customHeight="1">
      <c r="A242" s="192">
        <v>56800</v>
      </c>
      <c r="B242" s="193" t="s">
        <v>313</v>
      </c>
      <c r="C242" s="194">
        <v>1285</v>
      </c>
      <c r="D242" s="203">
        <v>30587</v>
      </c>
      <c r="E242" s="186">
        <f t="shared" si="3"/>
        <v>40.008213552361397</v>
      </c>
      <c r="F242" s="157">
        <v>55</v>
      </c>
      <c r="G242" s="157">
        <v>5</v>
      </c>
      <c r="H242" s="158">
        <v>0</v>
      </c>
      <c r="I242" s="171">
        <v>1.02</v>
      </c>
      <c r="J242" s="235">
        <v>38566</v>
      </c>
      <c r="K242" s="172">
        <v>1.81</v>
      </c>
      <c r="L242" s="235">
        <v>30884</v>
      </c>
      <c r="M242" s="172">
        <v>2.3199999999999998</v>
      </c>
      <c r="N242" s="235">
        <v>30884</v>
      </c>
      <c r="O242" s="172">
        <v>2.3199999999999998</v>
      </c>
      <c r="P242" s="235">
        <v>30884</v>
      </c>
      <c r="Q242" s="172">
        <v>2.95</v>
      </c>
      <c r="R242" s="235">
        <v>44400</v>
      </c>
      <c r="S242" s="172">
        <v>4.21</v>
      </c>
      <c r="T242" s="235">
        <v>44400</v>
      </c>
    </row>
    <row r="243" spans="1:20" s="88" customFormat="1" ht="11.45" customHeight="1">
      <c r="A243" s="192">
        <v>57000</v>
      </c>
      <c r="B243" s="196" t="s">
        <v>459</v>
      </c>
      <c r="C243" s="194">
        <v>1535</v>
      </c>
      <c r="D243" s="203">
        <v>42821</v>
      </c>
      <c r="E243" s="186">
        <f t="shared" si="3"/>
        <v>6.5133470225872694</v>
      </c>
      <c r="F243" s="159">
        <v>14</v>
      </c>
      <c r="G243" s="159">
        <v>1</v>
      </c>
      <c r="H243" s="160">
        <v>0</v>
      </c>
      <c r="I243" s="173">
        <v>0.87</v>
      </c>
      <c r="J243" s="236">
        <v>42932</v>
      </c>
      <c r="K243" s="174">
        <v>1.18</v>
      </c>
      <c r="L243" s="236">
        <v>43320</v>
      </c>
      <c r="M243" s="174">
        <v>1.22</v>
      </c>
      <c r="N243" s="236">
        <v>43320</v>
      </c>
      <c r="O243" s="174">
        <v>1.61</v>
      </c>
      <c r="P243" s="236">
        <v>43375</v>
      </c>
      <c r="Q243" s="174">
        <v>2.48</v>
      </c>
      <c r="R243" s="236">
        <v>43375</v>
      </c>
      <c r="S243" s="174">
        <v>2.83</v>
      </c>
      <c r="T243" s="236">
        <v>43375</v>
      </c>
    </row>
    <row r="244" spans="1:20" ht="11.45" customHeight="1">
      <c r="A244" s="192">
        <v>57500</v>
      </c>
      <c r="B244" s="193" t="s">
        <v>332</v>
      </c>
      <c r="C244" s="194">
        <v>1215</v>
      </c>
      <c r="D244" s="203">
        <v>39259</v>
      </c>
      <c r="E244" s="186">
        <f t="shared" si="3"/>
        <v>16.265571526351813</v>
      </c>
      <c r="F244" s="157">
        <v>17</v>
      </c>
      <c r="G244" s="157">
        <v>2</v>
      </c>
      <c r="H244" s="158">
        <v>1</v>
      </c>
      <c r="I244" s="171">
        <v>0.83</v>
      </c>
      <c r="J244" s="235">
        <v>42986</v>
      </c>
      <c r="K244" s="172">
        <v>1.57</v>
      </c>
      <c r="L244" s="235">
        <v>42986</v>
      </c>
      <c r="M244" s="172">
        <v>2.17</v>
      </c>
      <c r="N244" s="235">
        <v>42986</v>
      </c>
      <c r="O244" s="172">
        <v>2.8</v>
      </c>
      <c r="P244" s="235">
        <v>42986</v>
      </c>
      <c r="Q244" s="172">
        <v>3.35</v>
      </c>
      <c r="R244" s="235">
        <v>42986</v>
      </c>
      <c r="S244" s="172">
        <v>3.54</v>
      </c>
      <c r="T244" s="235">
        <v>44400</v>
      </c>
    </row>
    <row r="245" spans="1:20" ht="11.45" customHeight="1">
      <c r="A245" s="192">
        <v>57700</v>
      </c>
      <c r="B245" s="193" t="s">
        <v>25</v>
      </c>
      <c r="C245" s="194">
        <v>1430</v>
      </c>
      <c r="D245" s="203">
        <v>29952</v>
      </c>
      <c r="E245" s="186">
        <f t="shared" si="3"/>
        <v>41.746748802190282</v>
      </c>
      <c r="F245" s="157">
        <v>45</v>
      </c>
      <c r="G245" s="157">
        <v>7</v>
      </c>
      <c r="H245" s="158">
        <v>1</v>
      </c>
      <c r="I245" s="171">
        <v>1.34</v>
      </c>
      <c r="J245" s="235">
        <v>44785</v>
      </c>
      <c r="K245" s="172">
        <v>2.48</v>
      </c>
      <c r="L245" s="235">
        <v>44785</v>
      </c>
      <c r="M245" s="172">
        <v>2.64</v>
      </c>
      <c r="N245" s="235">
        <v>44785</v>
      </c>
      <c r="O245" s="172">
        <v>2.64</v>
      </c>
      <c r="P245" s="235">
        <v>44785</v>
      </c>
      <c r="Q245" s="172">
        <v>3.11</v>
      </c>
      <c r="R245" s="235">
        <v>43375</v>
      </c>
      <c r="S245" s="172">
        <v>3.35</v>
      </c>
      <c r="T245" s="235">
        <v>43375</v>
      </c>
    </row>
    <row r="246" spans="1:20" ht="11.45" customHeight="1">
      <c r="A246" s="192">
        <v>58000</v>
      </c>
      <c r="B246" s="196" t="s">
        <v>460</v>
      </c>
      <c r="C246" s="194">
        <v>1405</v>
      </c>
      <c r="D246" s="203">
        <v>34488</v>
      </c>
      <c r="E246" s="186">
        <f t="shared" si="3"/>
        <v>29.32785763175907</v>
      </c>
      <c r="F246" s="157">
        <v>36</v>
      </c>
      <c r="G246" s="157">
        <v>4</v>
      </c>
      <c r="H246" s="158">
        <v>2</v>
      </c>
      <c r="I246" s="171">
        <v>0.83</v>
      </c>
      <c r="J246" s="235">
        <v>41890</v>
      </c>
      <c r="K246" s="172">
        <v>1.89</v>
      </c>
      <c r="L246" s="235">
        <v>38953</v>
      </c>
      <c r="M246" s="172">
        <v>2.2799999999999998</v>
      </c>
      <c r="N246" s="235">
        <v>41890</v>
      </c>
      <c r="O246" s="172">
        <v>2.95</v>
      </c>
      <c r="P246" s="235">
        <v>41890</v>
      </c>
      <c r="Q246" s="172">
        <v>3.43</v>
      </c>
      <c r="R246" s="235">
        <v>43375</v>
      </c>
      <c r="S246" s="172">
        <v>3.94</v>
      </c>
      <c r="T246" s="235">
        <v>43375</v>
      </c>
    </row>
    <row r="247" spans="1:20" ht="11.45" customHeight="1">
      <c r="A247" s="192">
        <v>58300</v>
      </c>
      <c r="B247" s="193" t="s">
        <v>26</v>
      </c>
      <c r="C247" s="194">
        <v>1395</v>
      </c>
      <c r="D247" s="203">
        <v>33234</v>
      </c>
      <c r="E247" s="186">
        <f t="shared" si="3"/>
        <v>32.761122518822724</v>
      </c>
      <c r="F247" s="157">
        <v>35</v>
      </c>
      <c r="G247" s="157">
        <v>5</v>
      </c>
      <c r="H247" s="158">
        <v>1</v>
      </c>
      <c r="I247" s="171">
        <v>0.98</v>
      </c>
      <c r="J247" s="235">
        <v>38566</v>
      </c>
      <c r="K247" s="172">
        <v>1.85</v>
      </c>
      <c r="L247" s="235">
        <v>38566</v>
      </c>
      <c r="M247" s="172">
        <v>2.4</v>
      </c>
      <c r="N247" s="235">
        <v>34248</v>
      </c>
      <c r="O247" s="172">
        <v>2.72</v>
      </c>
      <c r="P247" s="235">
        <v>41890</v>
      </c>
      <c r="Q247" s="172">
        <v>3.11</v>
      </c>
      <c r="R247" s="235">
        <v>43375</v>
      </c>
      <c r="S247" s="172">
        <v>3.35</v>
      </c>
      <c r="T247" s="235">
        <v>43375</v>
      </c>
    </row>
    <row r="248" spans="1:20" ht="11.45" customHeight="1">
      <c r="A248" s="192">
        <v>58600</v>
      </c>
      <c r="B248" s="196" t="s">
        <v>415</v>
      </c>
      <c r="C248" s="194">
        <v>1540</v>
      </c>
      <c r="D248" s="203">
        <v>42570</v>
      </c>
      <c r="E248" s="186">
        <f t="shared" si="3"/>
        <v>7.2005475701574264</v>
      </c>
      <c r="F248" s="157">
        <v>8</v>
      </c>
      <c r="G248" s="157">
        <v>1</v>
      </c>
      <c r="H248" s="158">
        <v>1</v>
      </c>
      <c r="I248" s="171">
        <v>0.87</v>
      </c>
      <c r="J248" s="235">
        <v>41134</v>
      </c>
      <c r="K248" s="172">
        <v>1.46</v>
      </c>
      <c r="L248" s="235">
        <v>41134</v>
      </c>
      <c r="M248" s="172">
        <v>1.57</v>
      </c>
      <c r="N248" s="235">
        <v>44421</v>
      </c>
      <c r="O248" s="172">
        <v>1.77</v>
      </c>
      <c r="P248" s="235">
        <v>44421</v>
      </c>
      <c r="Q248" s="172">
        <v>3.15</v>
      </c>
      <c r="R248" s="235">
        <v>43375</v>
      </c>
      <c r="S248" s="172">
        <v>3.5</v>
      </c>
      <c r="T248" s="235">
        <v>43375</v>
      </c>
    </row>
    <row r="249" spans="1:20" ht="11.45" customHeight="1">
      <c r="A249" s="192">
        <v>58800</v>
      </c>
      <c r="B249" s="193" t="s">
        <v>29</v>
      </c>
      <c r="C249" s="194">
        <v>1620</v>
      </c>
      <c r="D249" s="203">
        <v>33067</v>
      </c>
      <c r="E249" s="186">
        <f t="shared" si="3"/>
        <v>33.218343600273784</v>
      </c>
      <c r="F249" s="157">
        <v>57</v>
      </c>
      <c r="G249" s="157">
        <v>5</v>
      </c>
      <c r="H249" s="158">
        <v>0</v>
      </c>
      <c r="I249" s="171">
        <v>1.1000000000000001</v>
      </c>
      <c r="J249" s="235">
        <v>43324</v>
      </c>
      <c r="K249" s="172">
        <v>1.73</v>
      </c>
      <c r="L249" s="235">
        <v>44785</v>
      </c>
      <c r="M249" s="172">
        <v>1.81</v>
      </c>
      <c r="N249" s="235">
        <v>44785</v>
      </c>
      <c r="O249" s="172">
        <v>1.81</v>
      </c>
      <c r="P249" s="235">
        <v>44785</v>
      </c>
      <c r="Q249" s="172">
        <v>2.44</v>
      </c>
      <c r="R249" s="235">
        <v>44420</v>
      </c>
      <c r="S249" s="172">
        <v>3.43</v>
      </c>
      <c r="T249" s="235">
        <v>44420</v>
      </c>
    </row>
    <row r="250" spans="1:20" ht="11.45" customHeight="1">
      <c r="A250" s="192">
        <v>59000</v>
      </c>
      <c r="B250" s="196" t="s">
        <v>400</v>
      </c>
      <c r="C250" s="194">
        <v>1330</v>
      </c>
      <c r="D250" s="203">
        <v>35759</v>
      </c>
      <c r="E250" s="186">
        <f t="shared" si="3"/>
        <v>25.848049281314168</v>
      </c>
      <c r="F250" s="157">
        <v>41</v>
      </c>
      <c r="G250" s="157">
        <v>8</v>
      </c>
      <c r="H250" s="158">
        <v>0</v>
      </c>
      <c r="I250" s="171">
        <v>1.18</v>
      </c>
      <c r="J250" s="235">
        <v>38566</v>
      </c>
      <c r="K250" s="172">
        <v>1.81</v>
      </c>
      <c r="L250" s="235">
        <v>38566</v>
      </c>
      <c r="M250" s="172">
        <v>2.09</v>
      </c>
      <c r="N250" s="235">
        <v>38566</v>
      </c>
      <c r="O250" s="172">
        <v>2.2400000000000002</v>
      </c>
      <c r="P250" s="235">
        <v>38566</v>
      </c>
      <c r="Q250" s="172">
        <v>2.83</v>
      </c>
      <c r="R250" s="235">
        <v>43375</v>
      </c>
      <c r="S250" s="172">
        <v>3.27</v>
      </c>
      <c r="T250" s="235">
        <v>44400</v>
      </c>
    </row>
    <row r="251" spans="1:20" ht="11.45" customHeight="1">
      <c r="A251" s="192">
        <v>59200</v>
      </c>
      <c r="B251" s="193" t="s">
        <v>201</v>
      </c>
      <c r="C251" s="194">
        <v>1325</v>
      </c>
      <c r="D251" s="203">
        <v>36006</v>
      </c>
      <c r="E251" s="186">
        <f t="shared" si="3"/>
        <v>25.171800136892539</v>
      </c>
      <c r="F251" s="157">
        <v>37</v>
      </c>
      <c r="G251" s="157">
        <v>3</v>
      </c>
      <c r="H251" s="158">
        <v>1</v>
      </c>
      <c r="I251" s="171">
        <v>1.1399999999999999</v>
      </c>
      <c r="J251" s="235">
        <v>44785</v>
      </c>
      <c r="K251" s="172">
        <v>1.65</v>
      </c>
      <c r="L251" s="235">
        <v>41476</v>
      </c>
      <c r="M251" s="172">
        <v>1.97</v>
      </c>
      <c r="N251" s="235">
        <v>38953</v>
      </c>
      <c r="O251" s="172">
        <v>2.3199999999999998</v>
      </c>
      <c r="P251" s="235">
        <v>41890</v>
      </c>
      <c r="Q251" s="172">
        <v>3.74</v>
      </c>
      <c r="R251" s="235">
        <v>43375</v>
      </c>
      <c r="S251" s="172">
        <v>3.98</v>
      </c>
      <c r="T251" s="235">
        <v>43375</v>
      </c>
    </row>
    <row r="252" spans="1:20" ht="11.45" customHeight="1">
      <c r="A252" s="192">
        <v>59500</v>
      </c>
      <c r="B252" s="193" t="s">
        <v>202</v>
      </c>
      <c r="C252" s="194">
        <v>1355</v>
      </c>
      <c r="D252" s="203">
        <v>35955</v>
      </c>
      <c r="E252" s="186">
        <f t="shared" si="3"/>
        <v>25.311430527036276</v>
      </c>
      <c r="F252" s="157">
        <v>32</v>
      </c>
      <c r="G252" s="157">
        <v>5</v>
      </c>
      <c r="H252" s="158">
        <v>1</v>
      </c>
      <c r="I252" s="171">
        <v>1.26</v>
      </c>
      <c r="J252" s="235">
        <v>41476</v>
      </c>
      <c r="K252" s="172">
        <v>2.36</v>
      </c>
      <c r="L252" s="235">
        <v>38953</v>
      </c>
      <c r="M252" s="172">
        <v>2.52</v>
      </c>
      <c r="N252" s="235">
        <v>38953</v>
      </c>
      <c r="O252" s="172">
        <v>2.52</v>
      </c>
      <c r="P252" s="235">
        <v>38953</v>
      </c>
      <c r="Q252" s="172">
        <v>3.86</v>
      </c>
      <c r="R252" s="235">
        <v>43375</v>
      </c>
      <c r="S252" s="172">
        <v>3.98</v>
      </c>
      <c r="T252" s="235">
        <v>43375</v>
      </c>
    </row>
    <row r="253" spans="1:20" ht="11.45" customHeight="1">
      <c r="A253" s="192">
        <v>59700</v>
      </c>
      <c r="B253" s="193" t="s">
        <v>185</v>
      </c>
      <c r="C253" s="194">
        <v>1465</v>
      </c>
      <c r="D253" s="203">
        <v>35829</v>
      </c>
      <c r="E253" s="186">
        <f t="shared" si="3"/>
        <v>25.656399726214921</v>
      </c>
      <c r="F253" s="157">
        <v>34</v>
      </c>
      <c r="G253" s="157">
        <v>4</v>
      </c>
      <c r="H253" s="158">
        <v>0</v>
      </c>
      <c r="I253" s="171">
        <v>0.91</v>
      </c>
      <c r="J253" s="235">
        <v>38566</v>
      </c>
      <c r="K253" s="172">
        <v>1.3</v>
      </c>
      <c r="L253" s="235">
        <v>44785</v>
      </c>
      <c r="M253" s="172">
        <v>1.5</v>
      </c>
      <c r="N253" s="235">
        <v>41909</v>
      </c>
      <c r="O253" s="172">
        <v>1.57</v>
      </c>
      <c r="P253" s="235">
        <v>41890</v>
      </c>
      <c r="Q253" s="172">
        <v>2.64</v>
      </c>
      <c r="R253" s="235">
        <v>43375</v>
      </c>
      <c r="S253" s="172">
        <v>3.35</v>
      </c>
      <c r="T253" s="235">
        <v>44421</v>
      </c>
    </row>
    <row r="254" spans="1:20" ht="11.45" customHeight="1">
      <c r="A254" s="192">
        <v>60000</v>
      </c>
      <c r="B254" s="196" t="s">
        <v>243</v>
      </c>
      <c r="C254" s="199">
        <v>2175</v>
      </c>
      <c r="D254" s="203">
        <v>37026</v>
      </c>
      <c r="E254" s="186">
        <f t="shared" si="3"/>
        <v>22.379192334017795</v>
      </c>
      <c r="F254" s="164">
        <v>41</v>
      </c>
      <c r="G254" s="164">
        <v>5</v>
      </c>
      <c r="H254" s="158">
        <v>0</v>
      </c>
      <c r="I254" s="171">
        <v>0.94</v>
      </c>
      <c r="J254" s="235">
        <v>38963</v>
      </c>
      <c r="K254" s="172">
        <v>1.61</v>
      </c>
      <c r="L254" s="235">
        <v>38564</v>
      </c>
      <c r="M254" s="179">
        <v>1.69</v>
      </c>
      <c r="N254" s="235">
        <v>38564</v>
      </c>
      <c r="O254" s="172">
        <v>2.2400000000000002</v>
      </c>
      <c r="P254" s="235">
        <v>41890</v>
      </c>
      <c r="Q254" s="179">
        <v>2.95</v>
      </c>
      <c r="R254" s="235">
        <v>43375</v>
      </c>
      <c r="S254" s="179">
        <v>3.35</v>
      </c>
      <c r="T254" s="235">
        <v>44400</v>
      </c>
    </row>
    <row r="255" spans="1:20" ht="11.45" customHeight="1">
      <c r="A255" s="192">
        <v>60300</v>
      </c>
      <c r="B255" s="193" t="s">
        <v>182</v>
      </c>
      <c r="C255" s="194">
        <v>1635</v>
      </c>
      <c r="D255" s="203">
        <v>35725</v>
      </c>
      <c r="E255" s="186">
        <f t="shared" si="3"/>
        <v>25.94113620807666</v>
      </c>
      <c r="F255" s="157">
        <v>33</v>
      </c>
      <c r="G255" s="157">
        <v>6</v>
      </c>
      <c r="H255" s="158">
        <v>1</v>
      </c>
      <c r="I255" s="171">
        <v>1.18</v>
      </c>
      <c r="J255" s="235">
        <v>44785</v>
      </c>
      <c r="K255" s="172">
        <v>2.2000000000000002</v>
      </c>
      <c r="L255" s="235">
        <v>44785</v>
      </c>
      <c r="M255" s="172">
        <v>2.2799999999999998</v>
      </c>
      <c r="N255" s="235">
        <v>44785</v>
      </c>
      <c r="O255" s="172">
        <v>2.2799999999999998</v>
      </c>
      <c r="P255" s="235">
        <v>44785</v>
      </c>
      <c r="Q255" s="172">
        <v>3.31</v>
      </c>
      <c r="R255" s="235">
        <v>43375</v>
      </c>
      <c r="S255" s="177">
        <v>3.62</v>
      </c>
      <c r="T255" s="235">
        <v>43375</v>
      </c>
    </row>
    <row r="256" spans="1:20" ht="11.45" customHeight="1">
      <c r="A256" s="192">
        <v>60500</v>
      </c>
      <c r="B256" s="193" t="s">
        <v>200</v>
      </c>
      <c r="C256" s="194">
        <v>1820</v>
      </c>
      <c r="D256" s="203">
        <v>35906</v>
      </c>
      <c r="E256" s="186">
        <f t="shared" si="3"/>
        <v>25.44558521560575</v>
      </c>
      <c r="F256" s="157">
        <v>36</v>
      </c>
      <c r="G256" s="157">
        <v>7</v>
      </c>
      <c r="H256" s="158">
        <v>0</v>
      </c>
      <c r="I256" s="171">
        <v>0.94</v>
      </c>
      <c r="J256" s="235">
        <v>42587</v>
      </c>
      <c r="K256" s="172">
        <v>2.0499999999999998</v>
      </c>
      <c r="L256" s="235">
        <v>44785</v>
      </c>
      <c r="M256" s="172">
        <v>2.2400000000000002</v>
      </c>
      <c r="N256" s="235">
        <v>37904</v>
      </c>
      <c r="O256" s="172">
        <v>2.2400000000000002</v>
      </c>
      <c r="P256" s="235">
        <v>37904</v>
      </c>
      <c r="Q256" s="172">
        <v>2.6</v>
      </c>
      <c r="R256" s="235">
        <v>39416</v>
      </c>
      <c r="S256" s="172">
        <v>2.99</v>
      </c>
      <c r="T256" s="235">
        <v>44400</v>
      </c>
    </row>
    <row r="257" spans="1:20" s="88" customFormat="1" ht="11.45" customHeight="1">
      <c r="A257" s="192">
        <v>60600</v>
      </c>
      <c r="B257" s="196" t="s">
        <v>461</v>
      </c>
      <c r="C257" s="194">
        <v>1855</v>
      </c>
      <c r="D257" s="203">
        <v>42963</v>
      </c>
      <c r="E257" s="186">
        <f t="shared" si="3"/>
        <v>6.1245722108145104</v>
      </c>
      <c r="F257" s="159">
        <v>10</v>
      </c>
      <c r="G257" s="159">
        <v>1</v>
      </c>
      <c r="H257" s="160">
        <v>1</v>
      </c>
      <c r="I257" s="173">
        <v>0.91</v>
      </c>
      <c r="J257" s="236">
        <v>44772</v>
      </c>
      <c r="K257" s="174">
        <v>1.26</v>
      </c>
      <c r="L257" s="236">
        <v>44772</v>
      </c>
      <c r="M257" s="174">
        <v>1.42</v>
      </c>
      <c r="N257" s="236">
        <v>44772</v>
      </c>
      <c r="O257" s="174">
        <v>1.61</v>
      </c>
      <c r="P257" s="236">
        <v>43375</v>
      </c>
      <c r="Q257" s="174">
        <v>3.11</v>
      </c>
      <c r="R257" s="236">
        <v>43375</v>
      </c>
      <c r="S257" s="174">
        <v>3.31</v>
      </c>
      <c r="T257" s="236">
        <v>43375</v>
      </c>
    </row>
    <row r="258" spans="1:20" s="88" customFormat="1" ht="11.45" customHeight="1">
      <c r="A258" s="192">
        <v>60700</v>
      </c>
      <c r="B258" s="196" t="s">
        <v>462</v>
      </c>
      <c r="C258" s="194">
        <v>2475</v>
      </c>
      <c r="D258" s="203">
        <v>42894</v>
      </c>
      <c r="E258" s="186">
        <f t="shared" si="3"/>
        <v>6.3134839151266258</v>
      </c>
      <c r="F258" s="159">
        <v>15</v>
      </c>
      <c r="G258" s="159">
        <v>1</v>
      </c>
      <c r="H258" s="160">
        <v>0</v>
      </c>
      <c r="I258" s="173">
        <v>0.87</v>
      </c>
      <c r="J258" s="236">
        <v>43295</v>
      </c>
      <c r="K258" s="174">
        <v>1.02</v>
      </c>
      <c r="L258" s="236">
        <v>44792</v>
      </c>
      <c r="M258" s="174">
        <v>1.22</v>
      </c>
      <c r="N258" s="236">
        <v>44785</v>
      </c>
      <c r="O258" s="174">
        <v>1.54</v>
      </c>
      <c r="P258" s="236">
        <v>43375</v>
      </c>
      <c r="Q258" s="174">
        <v>2.83</v>
      </c>
      <c r="R258" s="236">
        <v>43375</v>
      </c>
      <c r="S258" s="174">
        <v>3.03</v>
      </c>
      <c r="T258" s="236">
        <v>43375</v>
      </c>
    </row>
    <row r="259" spans="1:20" s="65" customFormat="1" ht="11.45" customHeight="1">
      <c r="A259" s="192">
        <v>60800</v>
      </c>
      <c r="B259" s="196" t="s">
        <v>472</v>
      </c>
      <c r="C259" s="194">
        <v>2010</v>
      </c>
      <c r="D259" s="203">
        <v>34095</v>
      </c>
      <c r="E259" s="186">
        <f t="shared" si="3"/>
        <v>30.403832991101986</v>
      </c>
      <c r="F259" s="157">
        <v>62</v>
      </c>
      <c r="G259" s="157">
        <v>9</v>
      </c>
      <c r="H259" s="158">
        <v>1</v>
      </c>
      <c r="I259" s="171">
        <v>0.79</v>
      </c>
      <c r="J259" s="235">
        <v>38919</v>
      </c>
      <c r="K259" s="172">
        <v>1.57</v>
      </c>
      <c r="L259" s="235">
        <v>39294</v>
      </c>
      <c r="M259" s="172">
        <v>2.0099999999999998</v>
      </c>
      <c r="N259" s="235">
        <v>34248</v>
      </c>
      <c r="O259" s="172">
        <v>2.3199999999999998</v>
      </c>
      <c r="P259" s="235">
        <v>41890</v>
      </c>
      <c r="Q259" s="172">
        <v>3.11</v>
      </c>
      <c r="R259" s="235">
        <v>43375</v>
      </c>
      <c r="S259" s="172">
        <v>3.23</v>
      </c>
      <c r="T259" s="235">
        <v>43375</v>
      </c>
    </row>
    <row r="260" spans="1:20" s="88" customFormat="1" ht="11.45" customHeight="1">
      <c r="A260" s="192">
        <v>60900</v>
      </c>
      <c r="B260" s="196" t="s">
        <v>593</v>
      </c>
      <c r="C260" s="194">
        <v>2685</v>
      </c>
      <c r="D260" s="203">
        <v>44804</v>
      </c>
      <c r="E260" s="186">
        <f t="shared" si="3"/>
        <v>1.0841889117043122</v>
      </c>
      <c r="F260" s="159">
        <v>3</v>
      </c>
      <c r="G260" s="159">
        <v>0</v>
      </c>
      <c r="H260" s="160">
        <v>0</v>
      </c>
      <c r="I260" s="173">
        <v>0.47</v>
      </c>
      <c r="J260" s="236">
        <v>45169</v>
      </c>
      <c r="K260" s="174">
        <v>0.59</v>
      </c>
      <c r="L260" s="236">
        <v>45169</v>
      </c>
      <c r="M260" s="174">
        <v>0.71</v>
      </c>
      <c r="N260" s="236">
        <v>45170</v>
      </c>
      <c r="O260" s="174">
        <v>0.83</v>
      </c>
      <c r="P260" s="236">
        <v>44986</v>
      </c>
      <c r="Q260" s="174">
        <v>1.1399999999999999</v>
      </c>
      <c r="R260" s="236">
        <v>44986</v>
      </c>
      <c r="S260" s="174">
        <v>1.1399999999999999</v>
      </c>
      <c r="T260" s="236">
        <v>44986</v>
      </c>
    </row>
    <row r="261" spans="1:20" ht="11.45" customHeight="1">
      <c r="A261" s="192">
        <v>61000</v>
      </c>
      <c r="B261" s="193" t="s">
        <v>219</v>
      </c>
      <c r="C261" s="194">
        <v>2230</v>
      </c>
      <c r="D261" s="203">
        <v>36363</v>
      </c>
      <c r="E261" s="186">
        <f t="shared" si="3"/>
        <v>24.194387405886378</v>
      </c>
      <c r="F261" s="157">
        <v>51</v>
      </c>
      <c r="G261" s="157">
        <v>12</v>
      </c>
      <c r="H261" s="158">
        <v>1</v>
      </c>
      <c r="I261" s="171">
        <v>1.22</v>
      </c>
      <c r="J261" s="235">
        <v>44772</v>
      </c>
      <c r="K261" s="172">
        <v>2.0099999999999998</v>
      </c>
      <c r="L261" s="235">
        <v>44785</v>
      </c>
      <c r="M261" s="172">
        <v>3.07</v>
      </c>
      <c r="N261" s="235">
        <v>44785</v>
      </c>
      <c r="O261" s="172">
        <v>3.11</v>
      </c>
      <c r="P261" s="235">
        <v>44785</v>
      </c>
      <c r="Q261" s="172">
        <v>3.11</v>
      </c>
      <c r="R261" s="235">
        <v>44785</v>
      </c>
      <c r="S261" s="172">
        <v>3.11</v>
      </c>
      <c r="T261" s="235">
        <v>44785</v>
      </c>
    </row>
    <row r="262" spans="1:20" ht="11.45" customHeight="1">
      <c r="A262" s="192">
        <v>61200</v>
      </c>
      <c r="B262" s="193" t="s">
        <v>54</v>
      </c>
      <c r="C262" s="194">
        <v>2605</v>
      </c>
      <c r="D262" s="203">
        <v>34207</v>
      </c>
      <c r="E262" s="186">
        <f t="shared" si="3"/>
        <v>30.097193702943191</v>
      </c>
      <c r="F262" s="157">
        <v>68</v>
      </c>
      <c r="G262" s="157">
        <v>9</v>
      </c>
      <c r="H262" s="158">
        <v>0</v>
      </c>
      <c r="I262" s="171">
        <v>0.94</v>
      </c>
      <c r="J262" s="235">
        <v>35306</v>
      </c>
      <c r="K262" s="172">
        <v>1.57</v>
      </c>
      <c r="L262" s="235">
        <v>35306</v>
      </c>
      <c r="M262" s="172">
        <v>1.57</v>
      </c>
      <c r="N262" s="235">
        <v>35306</v>
      </c>
      <c r="O262" s="172">
        <v>2.2000000000000002</v>
      </c>
      <c r="P262" s="235">
        <v>41890</v>
      </c>
      <c r="Q262" s="172">
        <v>2.76</v>
      </c>
      <c r="R262" s="235">
        <v>43375</v>
      </c>
      <c r="S262" s="172">
        <v>3.46</v>
      </c>
      <c r="T262" s="235">
        <v>34288</v>
      </c>
    </row>
    <row r="263" spans="1:20" ht="11.45" customHeight="1">
      <c r="A263" s="192">
        <v>61500</v>
      </c>
      <c r="B263" s="193" t="s">
        <v>92</v>
      </c>
      <c r="C263" s="194">
        <v>1055</v>
      </c>
      <c r="D263" s="203">
        <v>32953</v>
      </c>
      <c r="E263" s="186">
        <f t="shared" si="3"/>
        <v>33.530458590006845</v>
      </c>
      <c r="F263" s="157">
        <v>35</v>
      </c>
      <c r="G263" s="157">
        <v>4</v>
      </c>
      <c r="H263" s="158">
        <v>2</v>
      </c>
      <c r="I263" s="171">
        <v>1.3</v>
      </c>
      <c r="J263" s="235">
        <v>33119</v>
      </c>
      <c r="K263" s="172">
        <v>2.0099999999999998</v>
      </c>
      <c r="L263" s="235">
        <v>33119</v>
      </c>
      <c r="M263" s="172">
        <v>2.83</v>
      </c>
      <c r="N263" s="235">
        <v>44402</v>
      </c>
      <c r="O263" s="172">
        <v>2.91</v>
      </c>
      <c r="P263" s="235">
        <v>41890</v>
      </c>
      <c r="Q263" s="172">
        <v>3.66</v>
      </c>
      <c r="R263" s="235">
        <v>41890</v>
      </c>
      <c r="S263" s="172">
        <v>3.74</v>
      </c>
      <c r="T263" s="235">
        <v>41890</v>
      </c>
    </row>
    <row r="264" spans="1:20" ht="11.45" customHeight="1">
      <c r="A264" s="192">
        <v>61700</v>
      </c>
      <c r="B264" s="193" t="s">
        <v>100</v>
      </c>
      <c r="C264" s="194">
        <v>1200</v>
      </c>
      <c r="D264" s="203">
        <v>32967</v>
      </c>
      <c r="E264" s="186">
        <f t="shared" si="3"/>
        <v>33.492128678986994</v>
      </c>
      <c r="F264" s="157">
        <v>40</v>
      </c>
      <c r="G264" s="157">
        <v>7</v>
      </c>
      <c r="H264" s="158">
        <v>1</v>
      </c>
      <c r="I264" s="171">
        <v>1.38</v>
      </c>
      <c r="J264" s="235">
        <v>38566</v>
      </c>
      <c r="K264" s="172">
        <v>2.2400000000000002</v>
      </c>
      <c r="L264" s="235">
        <v>33119</v>
      </c>
      <c r="M264" s="172">
        <v>2.91</v>
      </c>
      <c r="N264" s="235">
        <v>33119</v>
      </c>
      <c r="O264" s="172">
        <v>3.15</v>
      </c>
      <c r="P264" s="235">
        <v>41890</v>
      </c>
      <c r="Q264" s="172">
        <v>3.62</v>
      </c>
      <c r="R264" s="235">
        <v>41890</v>
      </c>
      <c r="S264" s="172">
        <v>3.94</v>
      </c>
      <c r="T264" s="235">
        <v>41890</v>
      </c>
    </row>
    <row r="265" spans="1:20" ht="11.45" customHeight="1">
      <c r="A265" s="192">
        <v>62000</v>
      </c>
      <c r="B265" s="193" t="s">
        <v>101</v>
      </c>
      <c r="C265" s="194">
        <v>1485</v>
      </c>
      <c r="D265" s="203">
        <v>31563</v>
      </c>
      <c r="E265" s="186">
        <f t="shared" si="3"/>
        <v>37.336071184120463</v>
      </c>
      <c r="F265" s="157">
        <v>48</v>
      </c>
      <c r="G265" s="157">
        <v>5</v>
      </c>
      <c r="H265" s="158">
        <v>2</v>
      </c>
      <c r="I265" s="171">
        <v>1.38</v>
      </c>
      <c r="J265" s="235">
        <v>33119</v>
      </c>
      <c r="K265" s="172">
        <v>2.64</v>
      </c>
      <c r="L265" s="235">
        <v>33119</v>
      </c>
      <c r="M265" s="172">
        <v>3.35</v>
      </c>
      <c r="N265" s="235">
        <v>33119</v>
      </c>
      <c r="O265" s="172">
        <v>3.39</v>
      </c>
      <c r="P265" s="235">
        <v>33119</v>
      </c>
      <c r="Q265" s="172">
        <v>3.39</v>
      </c>
      <c r="R265" s="235">
        <v>33119</v>
      </c>
      <c r="S265" s="172">
        <v>3.66</v>
      </c>
      <c r="T265" s="235">
        <v>41890</v>
      </c>
    </row>
    <row r="266" spans="1:20" s="88" customFormat="1" ht="11.45" customHeight="1">
      <c r="A266" s="192">
        <v>62200</v>
      </c>
      <c r="B266" s="196" t="s">
        <v>492</v>
      </c>
      <c r="C266" s="194">
        <v>1495</v>
      </c>
      <c r="D266" s="203">
        <v>43712</v>
      </c>
      <c r="E266" s="186">
        <f t="shared" si="3"/>
        <v>4.0739219712525667</v>
      </c>
      <c r="F266" s="159">
        <v>1</v>
      </c>
      <c r="G266" s="159">
        <v>0</v>
      </c>
      <c r="H266" s="160">
        <v>0</v>
      </c>
      <c r="I266" s="173">
        <v>0.91</v>
      </c>
      <c r="J266" s="236">
        <v>44420</v>
      </c>
      <c r="K266" s="174">
        <v>0.91</v>
      </c>
      <c r="L266" s="236">
        <v>44420</v>
      </c>
      <c r="M266" s="174">
        <v>1.02</v>
      </c>
      <c r="N266" s="236">
        <v>44420</v>
      </c>
      <c r="O266" s="174">
        <v>1.18</v>
      </c>
      <c r="P266" s="236">
        <v>44420</v>
      </c>
      <c r="Q266" s="174">
        <v>1.22</v>
      </c>
      <c r="R266" s="236">
        <v>44420</v>
      </c>
      <c r="S266" s="174">
        <v>2.2000000000000002</v>
      </c>
      <c r="T266" s="236">
        <v>44420</v>
      </c>
    </row>
    <row r="267" spans="1:20" ht="11.45" customHeight="1">
      <c r="A267" s="192">
        <v>62300</v>
      </c>
      <c r="B267" s="193" t="s">
        <v>102</v>
      </c>
      <c r="C267" s="194">
        <v>1945</v>
      </c>
      <c r="D267" s="203">
        <v>29747</v>
      </c>
      <c r="E267" s="186">
        <f t="shared" si="3"/>
        <v>42.308008213552363</v>
      </c>
      <c r="F267" s="157">
        <v>81</v>
      </c>
      <c r="G267" s="157">
        <v>15</v>
      </c>
      <c r="H267" s="158">
        <v>2</v>
      </c>
      <c r="I267" s="171">
        <v>1.02</v>
      </c>
      <c r="J267" s="235">
        <v>45169</v>
      </c>
      <c r="K267" s="172">
        <v>2.36</v>
      </c>
      <c r="L267" s="235">
        <v>45169</v>
      </c>
      <c r="M267" s="172">
        <v>3.15</v>
      </c>
      <c r="N267" s="235">
        <v>45169</v>
      </c>
      <c r="O267" s="172">
        <v>3.15</v>
      </c>
      <c r="P267" s="235">
        <v>45169</v>
      </c>
      <c r="Q267" s="172">
        <v>3.86</v>
      </c>
      <c r="R267" s="235">
        <v>40199</v>
      </c>
      <c r="S267" s="172">
        <v>5.2</v>
      </c>
      <c r="T267" s="235">
        <v>40199</v>
      </c>
    </row>
    <row r="268" spans="1:20" s="88" customFormat="1" ht="11.45" customHeight="1">
      <c r="A268" s="192">
        <v>62400</v>
      </c>
      <c r="B268" s="196" t="s">
        <v>491</v>
      </c>
      <c r="C268" s="194">
        <v>2075</v>
      </c>
      <c r="D268" s="203">
        <v>43899</v>
      </c>
      <c r="E268" s="186">
        <f t="shared" si="3"/>
        <v>3.5619438740588638</v>
      </c>
      <c r="F268" s="159">
        <v>8</v>
      </c>
      <c r="G268" s="159">
        <v>1</v>
      </c>
      <c r="H268" s="160">
        <v>0</v>
      </c>
      <c r="I268" s="173">
        <v>0.91</v>
      </c>
      <c r="J268" s="236">
        <v>45169</v>
      </c>
      <c r="K268" s="174">
        <v>2.13</v>
      </c>
      <c r="L268" s="236">
        <v>45169</v>
      </c>
      <c r="M268" s="174">
        <v>2.3199999999999998</v>
      </c>
      <c r="N268" s="236">
        <v>45169</v>
      </c>
      <c r="O268" s="174">
        <v>2.36</v>
      </c>
      <c r="P268" s="236">
        <v>45169</v>
      </c>
      <c r="Q268" s="174">
        <v>2.36</v>
      </c>
      <c r="R268" s="236">
        <v>45169</v>
      </c>
      <c r="S268" s="174">
        <v>2.36</v>
      </c>
      <c r="T268" s="236">
        <v>45169</v>
      </c>
    </row>
    <row r="269" spans="1:20" ht="11.45" customHeight="1">
      <c r="A269" s="192">
        <v>62500</v>
      </c>
      <c r="B269" s="193" t="s">
        <v>103</v>
      </c>
      <c r="C269" s="194">
        <v>1810</v>
      </c>
      <c r="D269" s="203">
        <v>34088</v>
      </c>
      <c r="E269" s="186">
        <f t="shared" si="3"/>
        <v>30.422997946611911</v>
      </c>
      <c r="F269" s="157">
        <v>46</v>
      </c>
      <c r="G269" s="157">
        <v>9</v>
      </c>
      <c r="H269" s="158">
        <v>2</v>
      </c>
      <c r="I269" s="171">
        <v>0.79</v>
      </c>
      <c r="J269" s="235">
        <v>44073</v>
      </c>
      <c r="K269" s="172">
        <v>1.93</v>
      </c>
      <c r="L269" s="235">
        <v>44767</v>
      </c>
      <c r="M269" s="172">
        <v>2.13</v>
      </c>
      <c r="N269" s="235">
        <v>44767</v>
      </c>
      <c r="O269" s="172">
        <v>2.2799999999999998</v>
      </c>
      <c r="P269" s="235">
        <v>44767</v>
      </c>
      <c r="Q269" s="172">
        <v>3.23</v>
      </c>
      <c r="R269" s="235">
        <v>40199</v>
      </c>
      <c r="S269" s="172">
        <v>4.45</v>
      </c>
      <c r="T269" s="235">
        <v>40199</v>
      </c>
    </row>
    <row r="270" spans="1:20" ht="11.45" customHeight="1">
      <c r="A270" s="192">
        <v>62700</v>
      </c>
      <c r="B270" s="193" t="s">
        <v>319</v>
      </c>
      <c r="C270" s="194">
        <v>2490</v>
      </c>
      <c r="D270" s="203">
        <v>38553</v>
      </c>
      <c r="E270" s="186">
        <f t="shared" si="3"/>
        <v>18.198494182067076</v>
      </c>
      <c r="F270" s="157">
        <v>65</v>
      </c>
      <c r="G270" s="157">
        <v>14</v>
      </c>
      <c r="H270" s="158">
        <v>4</v>
      </c>
      <c r="I270" s="171">
        <v>1.34</v>
      </c>
      <c r="J270" s="235">
        <v>41476</v>
      </c>
      <c r="K270" s="172">
        <v>2.09</v>
      </c>
      <c r="L270" s="235">
        <v>41870</v>
      </c>
      <c r="M270" s="172">
        <v>2.91</v>
      </c>
      <c r="N270" s="235">
        <v>41870</v>
      </c>
      <c r="O270" s="172">
        <v>4.72</v>
      </c>
      <c r="P270" s="235">
        <v>41870</v>
      </c>
      <c r="Q270" s="172">
        <v>5.71</v>
      </c>
      <c r="R270" s="235">
        <v>40199</v>
      </c>
      <c r="S270" s="172">
        <v>7.24</v>
      </c>
      <c r="T270" s="235">
        <v>40199</v>
      </c>
    </row>
    <row r="271" spans="1:20" ht="11.45" customHeight="1">
      <c r="A271" s="192">
        <v>63000</v>
      </c>
      <c r="B271" s="193" t="s">
        <v>104</v>
      </c>
      <c r="C271" s="194">
        <v>4570</v>
      </c>
      <c r="D271" s="203">
        <v>30762</v>
      </c>
      <c r="E271" s="186">
        <f t="shared" si="3"/>
        <v>39.529089664613281</v>
      </c>
      <c r="F271" s="157">
        <v>158</v>
      </c>
      <c r="G271" s="157">
        <v>50</v>
      </c>
      <c r="H271" s="158">
        <v>16</v>
      </c>
      <c r="I271" s="171">
        <v>1.34</v>
      </c>
      <c r="J271" s="235">
        <v>41870</v>
      </c>
      <c r="K271" s="172">
        <v>2.56</v>
      </c>
      <c r="L271" s="235">
        <v>41870</v>
      </c>
      <c r="M271" s="172">
        <v>3.07</v>
      </c>
      <c r="N271" s="235">
        <v>41870</v>
      </c>
      <c r="O271" s="172">
        <v>5</v>
      </c>
      <c r="P271" s="235">
        <v>41870</v>
      </c>
      <c r="Q271" s="172">
        <v>7.36</v>
      </c>
      <c r="R271" s="235">
        <v>40199</v>
      </c>
      <c r="S271" s="172">
        <v>9.9600000000000009</v>
      </c>
      <c r="T271" s="235">
        <v>40199</v>
      </c>
    </row>
    <row r="272" spans="1:20" ht="11.45" customHeight="1">
      <c r="A272" s="192">
        <v>63300</v>
      </c>
      <c r="B272" s="193" t="s">
        <v>184</v>
      </c>
      <c r="C272" s="194">
        <v>2200</v>
      </c>
      <c r="D272" s="203">
        <v>35803</v>
      </c>
      <c r="E272" s="186">
        <f t="shared" ref="E272:E340" si="4">($E$8-D272)/365.25</f>
        <v>25.727583846680357</v>
      </c>
      <c r="F272" s="157">
        <v>57</v>
      </c>
      <c r="G272" s="157">
        <v>4</v>
      </c>
      <c r="H272" s="158">
        <v>1</v>
      </c>
      <c r="I272" s="171">
        <v>0.94</v>
      </c>
      <c r="J272" s="235">
        <v>44422</v>
      </c>
      <c r="K272" s="172">
        <v>1.46</v>
      </c>
      <c r="L272" s="235">
        <v>38248</v>
      </c>
      <c r="M272" s="172">
        <v>2.56</v>
      </c>
      <c r="N272" s="235">
        <v>39639</v>
      </c>
      <c r="O272" s="172">
        <v>2.8</v>
      </c>
      <c r="P272" s="235">
        <v>39639</v>
      </c>
      <c r="Q272" s="172">
        <v>3.39</v>
      </c>
      <c r="R272" s="235">
        <v>38394</v>
      </c>
      <c r="S272" s="172">
        <v>4.45</v>
      </c>
      <c r="T272" s="235">
        <v>40199</v>
      </c>
    </row>
    <row r="273" spans="1:20" s="88" customFormat="1" ht="11.45" customHeight="1">
      <c r="A273" s="192">
        <v>63400</v>
      </c>
      <c r="B273" s="196" t="s">
        <v>482</v>
      </c>
      <c r="C273" s="194">
        <v>2730</v>
      </c>
      <c r="D273" s="203">
        <v>43668</v>
      </c>
      <c r="E273" s="186">
        <f t="shared" si="4"/>
        <v>4.1943874058863795</v>
      </c>
      <c r="F273" s="159">
        <v>16</v>
      </c>
      <c r="G273" s="159">
        <v>3</v>
      </c>
      <c r="H273" s="160">
        <v>0</v>
      </c>
      <c r="I273" s="171">
        <v>0.71</v>
      </c>
      <c r="J273" s="235">
        <v>44794</v>
      </c>
      <c r="K273" s="174">
        <v>0.98</v>
      </c>
      <c r="L273" s="236">
        <v>44770</v>
      </c>
      <c r="M273" s="174">
        <v>0.98</v>
      </c>
      <c r="N273" s="236">
        <v>44770</v>
      </c>
      <c r="O273" s="174">
        <v>1.34</v>
      </c>
      <c r="P273" s="236">
        <v>44554</v>
      </c>
      <c r="Q273" s="174">
        <v>2.2400000000000002</v>
      </c>
      <c r="R273" s="236">
        <v>44554</v>
      </c>
      <c r="S273" s="174">
        <v>2.8</v>
      </c>
      <c r="T273" s="236">
        <v>43791</v>
      </c>
    </row>
    <row r="274" spans="1:20" ht="11.45" customHeight="1">
      <c r="A274" s="192">
        <v>63500</v>
      </c>
      <c r="B274" s="193" t="s">
        <v>224</v>
      </c>
      <c r="C274" s="194">
        <v>1540</v>
      </c>
      <c r="D274" s="203">
        <v>36549</v>
      </c>
      <c r="E274" s="186">
        <f t="shared" si="4"/>
        <v>23.685147159479808</v>
      </c>
      <c r="F274" s="157">
        <v>60</v>
      </c>
      <c r="G274" s="157">
        <v>16</v>
      </c>
      <c r="H274" s="158">
        <v>1</v>
      </c>
      <c r="I274" s="171">
        <v>0.98</v>
      </c>
      <c r="J274" s="235">
        <v>41835</v>
      </c>
      <c r="K274" s="172">
        <v>2.2000000000000002</v>
      </c>
      <c r="L274" s="235">
        <v>39665</v>
      </c>
      <c r="M274" s="172">
        <v>2.44</v>
      </c>
      <c r="N274" s="235">
        <v>41159</v>
      </c>
      <c r="O274" s="172">
        <v>2.68</v>
      </c>
      <c r="P274" s="235">
        <v>41159</v>
      </c>
      <c r="Q274" s="172">
        <v>3.15</v>
      </c>
      <c r="R274" s="235">
        <v>40199</v>
      </c>
      <c r="S274" s="172">
        <v>4.57</v>
      </c>
      <c r="T274" s="235">
        <v>40199</v>
      </c>
    </row>
    <row r="275" spans="1:20" s="88" customFormat="1" ht="11.45" customHeight="1">
      <c r="A275" s="192">
        <v>63600</v>
      </c>
      <c r="B275" s="196" t="s">
        <v>483</v>
      </c>
      <c r="C275" s="194">
        <v>3160</v>
      </c>
      <c r="D275" s="203">
        <v>43670</v>
      </c>
      <c r="E275" s="186">
        <f t="shared" si="4"/>
        <v>4.1889117043121153</v>
      </c>
      <c r="F275" s="159">
        <v>20</v>
      </c>
      <c r="G275" s="159">
        <v>6</v>
      </c>
      <c r="H275" s="160">
        <v>3</v>
      </c>
      <c r="I275" s="173">
        <v>0.91</v>
      </c>
      <c r="J275" s="236">
        <v>43731</v>
      </c>
      <c r="K275" s="174">
        <v>1.34</v>
      </c>
      <c r="L275" s="236">
        <v>44380</v>
      </c>
      <c r="M275" s="174">
        <v>2.6</v>
      </c>
      <c r="N275" s="236">
        <v>43731</v>
      </c>
      <c r="O275" s="174">
        <v>3.39</v>
      </c>
      <c r="P275" s="236">
        <v>43731</v>
      </c>
      <c r="Q275" s="174">
        <v>3.39</v>
      </c>
      <c r="R275" s="236">
        <v>43731</v>
      </c>
      <c r="S275" s="174">
        <v>3.46</v>
      </c>
      <c r="T275" s="236">
        <v>43731</v>
      </c>
    </row>
    <row r="276" spans="1:20" s="88" customFormat="1" ht="11.45" customHeight="1">
      <c r="A276" s="192">
        <v>63700</v>
      </c>
      <c r="B276" s="196" t="s">
        <v>484</v>
      </c>
      <c r="C276" s="194">
        <v>3585</v>
      </c>
      <c r="D276" s="203">
        <v>43669</v>
      </c>
      <c r="E276" s="186">
        <f t="shared" si="4"/>
        <v>4.1916495550992474</v>
      </c>
      <c r="F276" s="159">
        <v>17</v>
      </c>
      <c r="G276" s="159">
        <v>5</v>
      </c>
      <c r="H276" s="160">
        <v>1</v>
      </c>
      <c r="I276" s="173">
        <v>0.67</v>
      </c>
      <c r="J276" s="236">
        <v>44439</v>
      </c>
      <c r="K276" s="174">
        <v>1.57</v>
      </c>
      <c r="L276" s="236">
        <v>44439</v>
      </c>
      <c r="M276" s="174">
        <v>3.39</v>
      </c>
      <c r="N276" s="236">
        <v>43731</v>
      </c>
      <c r="O276" s="174">
        <v>4.21</v>
      </c>
      <c r="P276" s="236">
        <v>43731</v>
      </c>
      <c r="Q276" s="174">
        <v>4.41</v>
      </c>
      <c r="R276" s="236">
        <v>43731</v>
      </c>
      <c r="S276" s="174">
        <v>4.49</v>
      </c>
      <c r="T276" s="236">
        <v>43731</v>
      </c>
    </row>
    <row r="277" spans="1:20" ht="11.45" customHeight="1">
      <c r="A277" s="192">
        <v>63800</v>
      </c>
      <c r="B277" s="193" t="s">
        <v>11</v>
      </c>
      <c r="C277" s="194">
        <v>1355</v>
      </c>
      <c r="D277" s="203">
        <v>34409</v>
      </c>
      <c r="E277" s="186">
        <f t="shared" si="4"/>
        <v>29.544147843942504</v>
      </c>
      <c r="F277" s="157">
        <v>17</v>
      </c>
      <c r="G277" s="157">
        <v>0</v>
      </c>
      <c r="H277" s="158">
        <v>0</v>
      </c>
      <c r="I277" s="171">
        <v>0.71</v>
      </c>
      <c r="J277" s="235">
        <v>40390</v>
      </c>
      <c r="K277" s="172">
        <v>1.61</v>
      </c>
      <c r="L277" s="235">
        <v>36403</v>
      </c>
      <c r="M277" s="172">
        <v>1.61</v>
      </c>
      <c r="N277" s="235">
        <v>36403</v>
      </c>
      <c r="O277" s="172">
        <v>1.61</v>
      </c>
      <c r="P277" s="235">
        <v>36403</v>
      </c>
      <c r="Q277" s="172">
        <v>1.89</v>
      </c>
      <c r="R277" s="235">
        <v>38787</v>
      </c>
      <c r="S277" s="172">
        <v>1.97</v>
      </c>
      <c r="T277" s="235">
        <v>40199</v>
      </c>
    </row>
    <row r="278" spans="1:20" ht="11.45" customHeight="1">
      <c r="A278" s="192">
        <v>64000</v>
      </c>
      <c r="B278" s="196" t="s">
        <v>409</v>
      </c>
      <c r="C278" s="194">
        <v>1310</v>
      </c>
      <c r="D278" s="203">
        <v>34409</v>
      </c>
      <c r="E278" s="186">
        <f t="shared" si="4"/>
        <v>29.544147843942504</v>
      </c>
      <c r="F278" s="157">
        <v>28</v>
      </c>
      <c r="G278" s="157">
        <v>5</v>
      </c>
      <c r="H278" s="158">
        <v>0</v>
      </c>
      <c r="I278" s="171">
        <v>1.42</v>
      </c>
      <c r="J278" s="235">
        <v>41477</v>
      </c>
      <c r="K278" s="172">
        <v>2.17</v>
      </c>
      <c r="L278" s="235">
        <v>40390</v>
      </c>
      <c r="M278" s="172">
        <v>2.48</v>
      </c>
      <c r="N278" s="235">
        <v>40390</v>
      </c>
      <c r="O278" s="172">
        <v>2.48</v>
      </c>
      <c r="P278" s="235">
        <v>40390</v>
      </c>
      <c r="Q278" s="172">
        <v>2.6</v>
      </c>
      <c r="R278" s="235">
        <v>38787</v>
      </c>
      <c r="S278" s="172">
        <v>3.31</v>
      </c>
      <c r="T278" s="235">
        <v>40199</v>
      </c>
    </row>
    <row r="279" spans="1:20" ht="11.45" customHeight="1">
      <c r="A279" s="192">
        <v>64700</v>
      </c>
      <c r="B279" s="193" t="s">
        <v>328</v>
      </c>
      <c r="C279" s="194">
        <v>1865</v>
      </c>
      <c r="D279" s="203">
        <v>38778</v>
      </c>
      <c r="E279" s="186">
        <f t="shared" si="4"/>
        <v>17.582477754962355</v>
      </c>
      <c r="F279" s="157">
        <v>37</v>
      </c>
      <c r="G279" s="157">
        <v>4</v>
      </c>
      <c r="H279" s="158">
        <v>1</v>
      </c>
      <c r="I279" s="171">
        <v>0.75</v>
      </c>
      <c r="J279" s="235">
        <v>41144</v>
      </c>
      <c r="K279" s="172">
        <v>1.42</v>
      </c>
      <c r="L279" s="235">
        <v>44400</v>
      </c>
      <c r="M279" s="172">
        <v>1.61</v>
      </c>
      <c r="N279" s="248">
        <v>45169</v>
      </c>
      <c r="O279" s="172">
        <v>1.97</v>
      </c>
      <c r="P279" s="235">
        <v>40199</v>
      </c>
      <c r="Q279" s="172">
        <v>3.78</v>
      </c>
      <c r="R279" s="235">
        <v>40199</v>
      </c>
      <c r="S279" s="172">
        <v>4.76</v>
      </c>
      <c r="T279" s="235">
        <v>40199</v>
      </c>
    </row>
    <row r="280" spans="1:20" ht="11.45" customHeight="1">
      <c r="A280" s="192">
        <v>65000</v>
      </c>
      <c r="B280" s="193" t="s">
        <v>97</v>
      </c>
      <c r="C280" s="194">
        <v>1400</v>
      </c>
      <c r="D280" s="203">
        <v>30249</v>
      </c>
      <c r="E280" s="186">
        <f t="shared" si="4"/>
        <v>40.933607118412048</v>
      </c>
      <c r="F280" s="157">
        <v>63</v>
      </c>
      <c r="G280" s="157">
        <v>6</v>
      </c>
      <c r="H280" s="158">
        <v>2</v>
      </c>
      <c r="I280" s="171">
        <v>1.18</v>
      </c>
      <c r="J280" s="235">
        <v>33100</v>
      </c>
      <c r="K280" s="172">
        <v>2.48</v>
      </c>
      <c r="L280" s="235">
        <v>41890</v>
      </c>
      <c r="M280" s="172">
        <v>3.11</v>
      </c>
      <c r="N280" s="235">
        <v>41890</v>
      </c>
      <c r="O280" s="172">
        <v>3.62</v>
      </c>
      <c r="P280" s="235">
        <v>41890</v>
      </c>
      <c r="Q280" s="172">
        <v>3.94</v>
      </c>
      <c r="R280" s="235">
        <v>41890</v>
      </c>
      <c r="S280" s="172">
        <v>4.84</v>
      </c>
      <c r="T280" s="235">
        <v>41890</v>
      </c>
    </row>
    <row r="281" spans="1:20" s="52" customFormat="1" ht="11.45" customHeight="1">
      <c r="A281" s="192">
        <v>65300</v>
      </c>
      <c r="B281" s="193" t="s">
        <v>264</v>
      </c>
      <c r="C281" s="194">
        <v>2515</v>
      </c>
      <c r="D281" s="203">
        <v>37216</v>
      </c>
      <c r="E281" s="186">
        <f t="shared" si="4"/>
        <v>21.859000684462696</v>
      </c>
      <c r="F281" s="157">
        <v>61</v>
      </c>
      <c r="G281" s="157">
        <v>7</v>
      </c>
      <c r="H281" s="158">
        <v>4</v>
      </c>
      <c r="I281" s="171">
        <v>1.22</v>
      </c>
      <c r="J281" s="235">
        <v>44400</v>
      </c>
      <c r="K281" s="172">
        <v>2.2000000000000002</v>
      </c>
      <c r="L281" s="235">
        <v>41870</v>
      </c>
      <c r="M281" s="172">
        <v>2.83</v>
      </c>
      <c r="N281" s="235">
        <v>44400</v>
      </c>
      <c r="O281" s="172">
        <v>3.11</v>
      </c>
      <c r="P281" s="235">
        <v>44400</v>
      </c>
      <c r="Q281" s="172">
        <v>4.49</v>
      </c>
      <c r="R281" s="235">
        <v>39416</v>
      </c>
      <c r="S281" s="172">
        <v>5.28</v>
      </c>
      <c r="T281" s="235">
        <v>44400</v>
      </c>
    </row>
    <row r="282" spans="1:20" ht="11.45" customHeight="1">
      <c r="A282" s="192">
        <v>65500</v>
      </c>
      <c r="B282" s="193" t="s">
        <v>265</v>
      </c>
      <c r="C282" s="194">
        <v>2400</v>
      </c>
      <c r="D282" s="203">
        <v>37209</v>
      </c>
      <c r="E282" s="186">
        <f t="shared" si="4"/>
        <v>21.878165639972622</v>
      </c>
      <c r="F282" s="157">
        <v>68</v>
      </c>
      <c r="G282" s="157">
        <v>13</v>
      </c>
      <c r="H282" s="158">
        <v>4</v>
      </c>
      <c r="I282" s="171">
        <v>1.5</v>
      </c>
      <c r="J282" s="235">
        <v>43731</v>
      </c>
      <c r="K282" s="172">
        <v>1.89</v>
      </c>
      <c r="L282" s="235">
        <v>43731</v>
      </c>
      <c r="M282" s="172">
        <v>2.36</v>
      </c>
      <c r="N282" s="235">
        <v>43731</v>
      </c>
      <c r="O282" s="172">
        <v>3.07</v>
      </c>
      <c r="P282" s="235">
        <v>41870</v>
      </c>
      <c r="Q282" s="172">
        <v>5.47</v>
      </c>
      <c r="R282" s="235">
        <v>40199</v>
      </c>
      <c r="S282" s="172">
        <v>7.17</v>
      </c>
      <c r="T282" s="235">
        <v>40199</v>
      </c>
    </row>
    <row r="283" spans="1:20" ht="11.45" customHeight="1">
      <c r="A283" s="192">
        <v>65700</v>
      </c>
      <c r="B283" s="196" t="s">
        <v>402</v>
      </c>
      <c r="C283" s="194">
        <v>1685</v>
      </c>
      <c r="D283" s="203">
        <v>42234</v>
      </c>
      <c r="E283" s="186">
        <f t="shared" si="4"/>
        <v>8.1204654346338128</v>
      </c>
      <c r="F283" s="157">
        <v>16</v>
      </c>
      <c r="G283" s="157">
        <v>2</v>
      </c>
      <c r="H283" s="158">
        <v>0</v>
      </c>
      <c r="I283" s="171">
        <v>0.75</v>
      </c>
      <c r="J283" s="235">
        <v>44421</v>
      </c>
      <c r="K283" s="172">
        <v>0.94</v>
      </c>
      <c r="L283" s="235">
        <v>44769</v>
      </c>
      <c r="M283" s="172">
        <v>1.1000000000000001</v>
      </c>
      <c r="N283" s="235">
        <v>43731</v>
      </c>
      <c r="O283" s="172">
        <v>1.34</v>
      </c>
      <c r="P283" s="235">
        <v>43375</v>
      </c>
      <c r="Q283" s="172">
        <v>2.2000000000000002</v>
      </c>
      <c r="R283" s="235">
        <v>43789</v>
      </c>
      <c r="S283" s="172">
        <v>2.76</v>
      </c>
      <c r="T283" s="235">
        <v>43902</v>
      </c>
    </row>
    <row r="284" spans="1:20" ht="11.45" customHeight="1">
      <c r="A284" s="192">
        <v>65800</v>
      </c>
      <c r="B284" s="193" t="s">
        <v>99</v>
      </c>
      <c r="C284" s="194">
        <v>1485</v>
      </c>
      <c r="D284" s="203">
        <v>32819</v>
      </c>
      <c r="E284" s="186">
        <f t="shared" si="4"/>
        <v>33.897330595482543</v>
      </c>
      <c r="F284" s="157">
        <v>52</v>
      </c>
      <c r="G284" s="157">
        <v>4</v>
      </c>
      <c r="H284" s="158">
        <v>0</v>
      </c>
      <c r="I284" s="171">
        <v>1.06</v>
      </c>
      <c r="J284" s="235">
        <v>33119</v>
      </c>
      <c r="K284" s="172">
        <v>1.73</v>
      </c>
      <c r="L284" s="235">
        <v>35982</v>
      </c>
      <c r="M284" s="172">
        <v>1.85</v>
      </c>
      <c r="N284" s="235">
        <v>33119</v>
      </c>
      <c r="O284" s="172">
        <v>2.09</v>
      </c>
      <c r="P284" s="235">
        <v>41890</v>
      </c>
      <c r="Q284" s="172">
        <v>2.48</v>
      </c>
      <c r="R284" s="235">
        <v>41890</v>
      </c>
      <c r="S284" s="172">
        <v>3.23</v>
      </c>
      <c r="T284" s="235">
        <v>40199</v>
      </c>
    </row>
    <row r="285" spans="1:20" ht="11.45" customHeight="1">
      <c r="A285" s="192">
        <v>65900</v>
      </c>
      <c r="B285" s="196" t="s">
        <v>412</v>
      </c>
      <c r="C285" s="194">
        <v>1580</v>
      </c>
      <c r="D285" s="203">
        <v>42290</v>
      </c>
      <c r="E285" s="186">
        <f t="shared" si="4"/>
        <v>7.9671457905544152</v>
      </c>
      <c r="F285" s="157">
        <v>11</v>
      </c>
      <c r="G285" s="157">
        <v>0</v>
      </c>
      <c r="H285" s="158">
        <v>0</v>
      </c>
      <c r="I285" s="171">
        <v>0.51</v>
      </c>
      <c r="J285" s="235">
        <v>44770</v>
      </c>
      <c r="K285" s="172">
        <v>1.22</v>
      </c>
      <c r="L285" s="235">
        <v>44402</v>
      </c>
      <c r="M285" s="172">
        <v>1.61</v>
      </c>
      <c r="N285" s="235">
        <v>44402</v>
      </c>
      <c r="O285" s="172">
        <v>1.61</v>
      </c>
      <c r="P285" s="235">
        <v>44402</v>
      </c>
      <c r="Q285" s="172">
        <v>1.97</v>
      </c>
      <c r="R285" s="235">
        <v>44402</v>
      </c>
      <c r="S285" s="172">
        <v>2.95</v>
      </c>
      <c r="T285" s="235">
        <v>44402</v>
      </c>
    </row>
    <row r="286" spans="1:20" ht="11.45" customHeight="1">
      <c r="A286" s="192">
        <v>66000</v>
      </c>
      <c r="B286" s="193" t="s">
        <v>234</v>
      </c>
      <c r="C286" s="194">
        <v>2185</v>
      </c>
      <c r="D286" s="203">
        <v>29799</v>
      </c>
      <c r="E286" s="186">
        <f t="shared" si="4"/>
        <v>42.165639972621491</v>
      </c>
      <c r="F286" s="157">
        <v>106</v>
      </c>
      <c r="G286" s="157">
        <v>17</v>
      </c>
      <c r="H286" s="158">
        <v>6</v>
      </c>
      <c r="I286" s="171">
        <v>1.38</v>
      </c>
      <c r="J286" s="235">
        <v>44400</v>
      </c>
      <c r="K286" s="172">
        <v>2.56</v>
      </c>
      <c r="L286" s="235">
        <v>41870</v>
      </c>
      <c r="M286" s="172">
        <v>2.99</v>
      </c>
      <c r="N286" s="235">
        <v>41870</v>
      </c>
      <c r="O286" s="172">
        <v>3.54</v>
      </c>
      <c r="P286" s="235">
        <v>41870</v>
      </c>
      <c r="Q286" s="172">
        <v>4.21</v>
      </c>
      <c r="R286" s="235">
        <v>39416</v>
      </c>
      <c r="S286" s="172">
        <v>5.59</v>
      </c>
      <c r="T286" s="235">
        <v>40199</v>
      </c>
    </row>
    <row r="287" spans="1:20" ht="11.45" customHeight="1">
      <c r="A287" s="192">
        <v>66200</v>
      </c>
      <c r="B287" s="193" t="s">
        <v>246</v>
      </c>
      <c r="C287" s="194">
        <v>2200</v>
      </c>
      <c r="D287" s="203">
        <v>37070</v>
      </c>
      <c r="E287" s="186">
        <f t="shared" si="4"/>
        <v>22.258726899383984</v>
      </c>
      <c r="F287" s="157">
        <v>65</v>
      </c>
      <c r="G287" s="157">
        <v>13</v>
      </c>
      <c r="H287" s="158">
        <v>4</v>
      </c>
      <c r="I287" s="171">
        <v>1.1399999999999999</v>
      </c>
      <c r="J287" s="235">
        <v>41144</v>
      </c>
      <c r="K287" s="172">
        <v>1.93</v>
      </c>
      <c r="L287" s="235">
        <v>41870</v>
      </c>
      <c r="M287" s="172">
        <v>2.2000000000000002</v>
      </c>
      <c r="N287" s="235">
        <v>41870</v>
      </c>
      <c r="O287" s="172">
        <v>2.99</v>
      </c>
      <c r="P287" s="235">
        <v>41870</v>
      </c>
      <c r="Q287" s="172">
        <v>4.45</v>
      </c>
      <c r="R287" s="235">
        <v>40199</v>
      </c>
      <c r="S287" s="172">
        <v>5.79</v>
      </c>
      <c r="T287" s="235">
        <v>40199</v>
      </c>
    </row>
    <row r="288" spans="1:20" s="53" customFormat="1" ht="11.45" customHeight="1">
      <c r="A288" s="192">
        <v>66500</v>
      </c>
      <c r="B288" s="193" t="s">
        <v>12</v>
      </c>
      <c r="C288" s="194">
        <v>1065</v>
      </c>
      <c r="D288" s="203">
        <v>33100</v>
      </c>
      <c r="E288" s="186">
        <f t="shared" si="4"/>
        <v>33.127994524298423</v>
      </c>
      <c r="F288" s="157">
        <v>31</v>
      </c>
      <c r="G288" s="157">
        <v>5</v>
      </c>
      <c r="H288" s="158">
        <v>1</v>
      </c>
      <c r="I288" s="171">
        <v>1.06</v>
      </c>
      <c r="J288" s="235">
        <v>41863</v>
      </c>
      <c r="K288" s="172">
        <v>1.81</v>
      </c>
      <c r="L288" s="235">
        <v>41863</v>
      </c>
      <c r="M288" s="172">
        <v>1.97</v>
      </c>
      <c r="N288" s="235">
        <v>41890</v>
      </c>
      <c r="O288" s="172">
        <v>3.07</v>
      </c>
      <c r="P288" s="235">
        <v>41890</v>
      </c>
      <c r="Q288" s="172">
        <v>3.11</v>
      </c>
      <c r="R288" s="235">
        <v>41890</v>
      </c>
      <c r="S288" s="172">
        <v>3.11</v>
      </c>
      <c r="T288" s="235">
        <v>41890</v>
      </c>
    </row>
    <row r="289" spans="1:20" ht="11.45" customHeight="1">
      <c r="A289" s="192">
        <v>66700</v>
      </c>
      <c r="B289" s="196" t="s">
        <v>490</v>
      </c>
      <c r="C289" s="194">
        <v>1090</v>
      </c>
      <c r="D289" s="203">
        <v>33281</v>
      </c>
      <c r="E289" s="186">
        <f t="shared" si="4"/>
        <v>32.632443531827512</v>
      </c>
      <c r="F289" s="157">
        <v>24</v>
      </c>
      <c r="G289" s="157">
        <v>6</v>
      </c>
      <c r="H289" s="158">
        <v>1</v>
      </c>
      <c r="I289" s="171">
        <v>1.18</v>
      </c>
      <c r="J289" s="235">
        <v>39642</v>
      </c>
      <c r="K289" s="172">
        <v>1.69</v>
      </c>
      <c r="L289" s="235">
        <v>39642</v>
      </c>
      <c r="M289" s="172">
        <v>2.13</v>
      </c>
      <c r="N289" s="235">
        <v>41890</v>
      </c>
      <c r="O289" s="172">
        <v>3.5</v>
      </c>
      <c r="P289" s="235">
        <v>41890</v>
      </c>
      <c r="Q289" s="172">
        <v>3.54</v>
      </c>
      <c r="R289" s="235">
        <v>41890</v>
      </c>
      <c r="S289" s="172">
        <v>3.54</v>
      </c>
      <c r="T289" s="235">
        <v>41890</v>
      </c>
    </row>
    <row r="290" spans="1:20" ht="11.45" customHeight="1">
      <c r="A290" s="192">
        <v>66800</v>
      </c>
      <c r="B290" s="196" t="s">
        <v>403</v>
      </c>
      <c r="C290" s="194">
        <v>1055</v>
      </c>
      <c r="D290" s="203">
        <v>42278</v>
      </c>
      <c r="E290" s="186">
        <f t="shared" si="4"/>
        <v>8</v>
      </c>
      <c r="F290" s="157">
        <v>9</v>
      </c>
      <c r="G290" s="157">
        <v>3</v>
      </c>
      <c r="H290" s="158">
        <v>0</v>
      </c>
      <c r="I290" s="171">
        <v>0.83</v>
      </c>
      <c r="J290" s="235">
        <v>44422</v>
      </c>
      <c r="K290" s="172">
        <v>1.38</v>
      </c>
      <c r="L290" s="235">
        <v>44422</v>
      </c>
      <c r="M290" s="172">
        <v>1.93</v>
      </c>
      <c r="N290" s="235">
        <v>44422</v>
      </c>
      <c r="O290" s="172">
        <v>2.4</v>
      </c>
      <c r="P290" s="235">
        <v>43386</v>
      </c>
      <c r="Q290" s="172">
        <v>2.48</v>
      </c>
      <c r="R290" s="235">
        <v>43386</v>
      </c>
      <c r="S290" s="172">
        <v>2.64</v>
      </c>
      <c r="T290" s="235">
        <v>44422</v>
      </c>
    </row>
    <row r="291" spans="1:20" s="54" customFormat="1" ht="11.45" customHeight="1">
      <c r="A291" s="192">
        <v>67000</v>
      </c>
      <c r="B291" s="193" t="s">
        <v>14</v>
      </c>
      <c r="C291" s="194">
        <v>1125</v>
      </c>
      <c r="D291" s="203">
        <v>35146</v>
      </c>
      <c r="E291" s="186">
        <f t="shared" si="4"/>
        <v>27.526351813826146</v>
      </c>
      <c r="F291" s="157">
        <v>22</v>
      </c>
      <c r="G291" s="157">
        <v>3</v>
      </c>
      <c r="H291" s="158">
        <v>1</v>
      </c>
      <c r="I291" s="171">
        <v>1.02</v>
      </c>
      <c r="J291" s="235">
        <v>41890</v>
      </c>
      <c r="K291" s="172">
        <v>1.81</v>
      </c>
      <c r="L291" s="235">
        <v>41890</v>
      </c>
      <c r="M291" s="172">
        <v>2.36</v>
      </c>
      <c r="N291" s="235">
        <v>41890</v>
      </c>
      <c r="O291" s="172">
        <v>3.58</v>
      </c>
      <c r="P291" s="235">
        <v>41890</v>
      </c>
      <c r="Q291" s="172">
        <v>3.58</v>
      </c>
      <c r="R291" s="235">
        <v>41890</v>
      </c>
      <c r="S291" s="172">
        <v>3.58</v>
      </c>
      <c r="T291" s="235">
        <v>41890</v>
      </c>
    </row>
    <row r="292" spans="1:20" ht="11.45" customHeight="1">
      <c r="A292" s="192">
        <v>67300</v>
      </c>
      <c r="B292" s="193" t="s">
        <v>15</v>
      </c>
      <c r="C292" s="194">
        <v>1150</v>
      </c>
      <c r="D292" s="203">
        <v>34963</v>
      </c>
      <c r="E292" s="186">
        <f t="shared" si="4"/>
        <v>28.027378507871322</v>
      </c>
      <c r="F292" s="157">
        <v>29</v>
      </c>
      <c r="G292" s="157">
        <v>3</v>
      </c>
      <c r="H292" s="158">
        <v>1</v>
      </c>
      <c r="I292" s="171">
        <v>1.02</v>
      </c>
      <c r="J292" s="235">
        <v>41890</v>
      </c>
      <c r="K292" s="172">
        <v>2.13</v>
      </c>
      <c r="L292" s="235">
        <v>41890</v>
      </c>
      <c r="M292" s="172">
        <v>2.68</v>
      </c>
      <c r="N292" s="235">
        <v>41890</v>
      </c>
      <c r="O292" s="172">
        <v>3.58</v>
      </c>
      <c r="P292" s="235">
        <v>41890</v>
      </c>
      <c r="Q292" s="172">
        <v>3.7</v>
      </c>
      <c r="R292" s="235">
        <v>41890</v>
      </c>
      <c r="S292" s="172">
        <v>3.7</v>
      </c>
      <c r="T292" s="235">
        <v>41890</v>
      </c>
    </row>
    <row r="293" spans="1:20" ht="11.45" customHeight="1">
      <c r="A293" s="192">
        <v>67500</v>
      </c>
      <c r="B293" s="193" t="s">
        <v>16</v>
      </c>
      <c r="C293" s="194">
        <v>1170</v>
      </c>
      <c r="D293" s="203">
        <v>34894</v>
      </c>
      <c r="E293" s="186">
        <f t="shared" si="4"/>
        <v>28.216290212183434</v>
      </c>
      <c r="F293" s="157">
        <v>43</v>
      </c>
      <c r="G293" s="157">
        <v>2</v>
      </c>
      <c r="H293" s="158">
        <v>1</v>
      </c>
      <c r="I293" s="171">
        <v>1.1399999999999999</v>
      </c>
      <c r="J293" s="235">
        <v>43322</v>
      </c>
      <c r="K293" s="172">
        <v>2.09</v>
      </c>
      <c r="L293" s="235">
        <v>43322</v>
      </c>
      <c r="M293" s="172">
        <v>2.09</v>
      </c>
      <c r="N293" s="235">
        <v>43322</v>
      </c>
      <c r="O293" s="172">
        <v>2.8</v>
      </c>
      <c r="P293" s="235">
        <v>41890</v>
      </c>
      <c r="Q293" s="172">
        <v>3.03</v>
      </c>
      <c r="R293" s="235">
        <v>41890</v>
      </c>
      <c r="S293" s="172">
        <v>3.03</v>
      </c>
      <c r="T293" s="235">
        <v>41890</v>
      </c>
    </row>
    <row r="294" spans="1:20" ht="11.45" customHeight="1">
      <c r="A294" s="192">
        <v>67800</v>
      </c>
      <c r="B294" s="193" t="s">
        <v>343</v>
      </c>
      <c r="C294" s="194">
        <v>1025</v>
      </c>
      <c r="D294" s="203">
        <v>39028</v>
      </c>
      <c r="E294" s="186">
        <f t="shared" si="4"/>
        <v>16.898015058179329</v>
      </c>
      <c r="F294" s="157">
        <v>13</v>
      </c>
      <c r="G294" s="157">
        <v>1</v>
      </c>
      <c r="H294" s="158">
        <v>1</v>
      </c>
      <c r="I294" s="171">
        <v>1.02</v>
      </c>
      <c r="J294" s="235">
        <v>41909</v>
      </c>
      <c r="K294" s="172">
        <v>1.57</v>
      </c>
      <c r="L294" s="235">
        <v>41863</v>
      </c>
      <c r="M294" s="172">
        <v>2.13</v>
      </c>
      <c r="N294" s="235">
        <v>41890</v>
      </c>
      <c r="O294" s="172">
        <v>3.31</v>
      </c>
      <c r="P294" s="235">
        <v>41890</v>
      </c>
      <c r="Q294" s="172">
        <v>3.31</v>
      </c>
      <c r="R294" s="235">
        <v>41890</v>
      </c>
      <c r="S294" s="172">
        <v>3.31</v>
      </c>
      <c r="T294" s="235">
        <v>41890</v>
      </c>
    </row>
    <row r="295" spans="1:20" ht="11.45" customHeight="1">
      <c r="A295" s="192">
        <v>68200</v>
      </c>
      <c r="B295" s="193" t="s">
        <v>126</v>
      </c>
      <c r="C295" s="194">
        <v>1280</v>
      </c>
      <c r="D295" s="203">
        <v>32688</v>
      </c>
      <c r="E295" s="186">
        <f t="shared" si="4"/>
        <v>34.255989048596852</v>
      </c>
      <c r="F295" s="157">
        <v>27</v>
      </c>
      <c r="G295" s="157">
        <v>5</v>
      </c>
      <c r="H295" s="158">
        <v>1</v>
      </c>
      <c r="I295" s="171">
        <v>1.02</v>
      </c>
      <c r="J295" s="235">
        <v>41890</v>
      </c>
      <c r="K295" s="172">
        <v>2.2799999999999998</v>
      </c>
      <c r="L295" s="235">
        <v>39642</v>
      </c>
      <c r="M295" s="172">
        <v>2.76</v>
      </c>
      <c r="N295" s="235">
        <v>41890</v>
      </c>
      <c r="O295" s="172">
        <v>4.29</v>
      </c>
      <c r="P295" s="235">
        <v>41890</v>
      </c>
      <c r="Q295" s="172">
        <v>4.76</v>
      </c>
      <c r="R295" s="235">
        <v>41890</v>
      </c>
      <c r="S295" s="172">
        <v>4.76</v>
      </c>
      <c r="T295" s="235">
        <v>41890</v>
      </c>
    </row>
    <row r="296" spans="1:20" ht="11.45" customHeight="1">
      <c r="A296" s="192">
        <v>68500</v>
      </c>
      <c r="B296" s="193" t="s">
        <v>127</v>
      </c>
      <c r="C296" s="194">
        <v>2355</v>
      </c>
      <c r="D296" s="203">
        <v>30222</v>
      </c>
      <c r="E296" s="186">
        <f t="shared" si="4"/>
        <v>41.007529089664615</v>
      </c>
      <c r="F296" s="157">
        <v>60</v>
      </c>
      <c r="G296" s="157">
        <v>7</v>
      </c>
      <c r="H296" s="158">
        <v>3</v>
      </c>
      <c r="I296" s="171">
        <v>0.87</v>
      </c>
      <c r="J296" s="235">
        <v>36697</v>
      </c>
      <c r="K296" s="172">
        <v>1.57</v>
      </c>
      <c r="L296" s="235">
        <v>38566</v>
      </c>
      <c r="M296" s="172">
        <v>2.0499999999999998</v>
      </c>
      <c r="N296" s="235">
        <v>33100</v>
      </c>
      <c r="O296" s="172">
        <v>3.27</v>
      </c>
      <c r="P296" s="235">
        <v>41890</v>
      </c>
      <c r="Q296" s="172">
        <v>3.27</v>
      </c>
      <c r="R296" s="235">
        <v>43386</v>
      </c>
      <c r="S296" s="172">
        <v>3.31</v>
      </c>
      <c r="T296" s="235">
        <v>33100</v>
      </c>
    </row>
    <row r="297" spans="1:20" ht="11.45" customHeight="1">
      <c r="A297" s="192">
        <v>68900</v>
      </c>
      <c r="B297" s="196" t="s">
        <v>419</v>
      </c>
      <c r="C297" s="194">
        <v>1140</v>
      </c>
      <c r="D297" s="203">
        <v>42628</v>
      </c>
      <c r="E297" s="186">
        <f t="shared" si="4"/>
        <v>7.0417522245037647</v>
      </c>
      <c r="F297" s="157">
        <v>8</v>
      </c>
      <c r="G297" s="157">
        <v>2</v>
      </c>
      <c r="H297" s="158">
        <v>0</v>
      </c>
      <c r="I297" s="171">
        <v>0.98</v>
      </c>
      <c r="J297" s="235">
        <v>43290</v>
      </c>
      <c r="K297" s="172">
        <v>1.42</v>
      </c>
      <c r="L297" s="235">
        <v>42960</v>
      </c>
      <c r="M297" s="172">
        <v>1.97</v>
      </c>
      <c r="N297" s="235">
        <v>42960</v>
      </c>
      <c r="O297" s="172">
        <v>2.0099999999999998</v>
      </c>
      <c r="P297" s="235">
        <v>42960</v>
      </c>
      <c r="Q297" s="172">
        <v>2.2400000000000002</v>
      </c>
      <c r="R297" s="235">
        <v>42960</v>
      </c>
      <c r="S297" s="172">
        <v>2.36</v>
      </c>
      <c r="T297" s="235">
        <v>43375</v>
      </c>
    </row>
    <row r="298" spans="1:20" ht="11.45" customHeight="1">
      <c r="A298" s="192">
        <v>69000</v>
      </c>
      <c r="B298" s="193" t="s">
        <v>179</v>
      </c>
      <c r="C298" s="194">
        <v>1415</v>
      </c>
      <c r="D298" s="203">
        <v>35551</v>
      </c>
      <c r="E298" s="186">
        <f t="shared" si="4"/>
        <v>26.417522245037645</v>
      </c>
      <c r="F298" s="157">
        <v>38</v>
      </c>
      <c r="G298" s="157">
        <v>4</v>
      </c>
      <c r="H298" s="158">
        <v>1</v>
      </c>
      <c r="I298" s="171">
        <v>1.1599999999999999</v>
      </c>
      <c r="J298" s="235">
        <v>41863</v>
      </c>
      <c r="K298" s="172">
        <v>2.35</v>
      </c>
      <c r="L298" s="235">
        <v>41863</v>
      </c>
      <c r="M298" s="172">
        <v>2.61</v>
      </c>
      <c r="N298" s="235">
        <v>41890</v>
      </c>
      <c r="O298" s="172">
        <v>4.07</v>
      </c>
      <c r="P298" s="235">
        <v>41890</v>
      </c>
      <c r="Q298" s="172">
        <v>4.2</v>
      </c>
      <c r="R298" s="235">
        <v>41890</v>
      </c>
      <c r="S298" s="172">
        <v>4.2</v>
      </c>
      <c r="T298" s="235">
        <v>41890</v>
      </c>
    </row>
    <row r="299" spans="1:20" ht="11.45" customHeight="1">
      <c r="A299" s="192">
        <v>70000</v>
      </c>
      <c r="B299" s="196" t="s">
        <v>366</v>
      </c>
      <c r="C299" s="194">
        <v>1150</v>
      </c>
      <c r="D299" s="203">
        <v>39819</v>
      </c>
      <c r="E299" s="186">
        <f t="shared" si="4"/>
        <v>14.732375085557837</v>
      </c>
      <c r="F299" s="157">
        <v>15</v>
      </c>
      <c r="G299" s="157">
        <v>2</v>
      </c>
      <c r="H299" s="158">
        <v>1</v>
      </c>
      <c r="I299" s="171">
        <v>0.83</v>
      </c>
      <c r="J299" s="235">
        <v>41890</v>
      </c>
      <c r="K299" s="172">
        <v>1.69</v>
      </c>
      <c r="L299" s="248">
        <v>44770</v>
      </c>
      <c r="M299" s="172">
        <v>1.93</v>
      </c>
      <c r="N299" s="235">
        <v>41890</v>
      </c>
      <c r="O299" s="172">
        <v>3.7</v>
      </c>
      <c r="P299" s="235">
        <v>41890</v>
      </c>
      <c r="Q299" s="172">
        <v>4.84</v>
      </c>
      <c r="R299" s="235">
        <v>41890</v>
      </c>
      <c r="S299" s="172">
        <v>4.84</v>
      </c>
      <c r="T299" s="235">
        <v>41890</v>
      </c>
    </row>
    <row r="300" spans="1:20" s="54" customFormat="1" ht="11.45" customHeight="1">
      <c r="A300" s="192">
        <v>70200</v>
      </c>
      <c r="B300" s="193" t="s">
        <v>130</v>
      </c>
      <c r="C300" s="194">
        <v>1280</v>
      </c>
      <c r="D300" s="203">
        <v>35128</v>
      </c>
      <c r="E300" s="186">
        <f t="shared" si="4"/>
        <v>27.575633127994525</v>
      </c>
      <c r="F300" s="157">
        <v>30</v>
      </c>
      <c r="G300" s="157">
        <v>4</v>
      </c>
      <c r="H300" s="158">
        <v>1</v>
      </c>
      <c r="I300" s="171">
        <v>0.83</v>
      </c>
      <c r="J300" s="235">
        <v>41890</v>
      </c>
      <c r="K300" s="172">
        <v>1.5</v>
      </c>
      <c r="L300" s="235">
        <v>39642</v>
      </c>
      <c r="M300" s="172">
        <v>1.89</v>
      </c>
      <c r="N300" s="235">
        <v>41890</v>
      </c>
      <c r="O300" s="172">
        <v>3.39</v>
      </c>
      <c r="P300" s="235">
        <v>41890</v>
      </c>
      <c r="Q300" s="172">
        <v>4.25</v>
      </c>
      <c r="R300" s="235">
        <v>41890</v>
      </c>
      <c r="S300" s="172">
        <v>4.6500000000000004</v>
      </c>
      <c r="T300" s="235">
        <v>41890</v>
      </c>
    </row>
    <row r="301" spans="1:20" s="88" customFormat="1" ht="11.45" customHeight="1">
      <c r="A301" s="192">
        <v>70500</v>
      </c>
      <c r="B301" s="193" t="s">
        <v>131</v>
      </c>
      <c r="C301" s="194">
        <v>1285</v>
      </c>
      <c r="D301" s="203">
        <v>34129</v>
      </c>
      <c r="E301" s="186">
        <f t="shared" si="4"/>
        <v>30.310746064339494</v>
      </c>
      <c r="F301" s="159">
        <v>37</v>
      </c>
      <c r="G301" s="159">
        <v>5</v>
      </c>
      <c r="H301" s="160">
        <v>1</v>
      </c>
      <c r="I301" s="173">
        <v>1.06</v>
      </c>
      <c r="J301" s="236">
        <v>41863</v>
      </c>
      <c r="K301" s="174">
        <v>2.2799999999999998</v>
      </c>
      <c r="L301" s="235">
        <v>41863</v>
      </c>
      <c r="M301" s="174">
        <v>2.4</v>
      </c>
      <c r="N301" s="235">
        <v>42940</v>
      </c>
      <c r="O301" s="174">
        <v>3.46</v>
      </c>
      <c r="P301" s="235">
        <v>41890</v>
      </c>
      <c r="Q301" s="174">
        <v>3.58</v>
      </c>
      <c r="R301" s="235">
        <v>41890</v>
      </c>
      <c r="S301" s="174">
        <v>3.58</v>
      </c>
      <c r="T301" s="235">
        <v>41890</v>
      </c>
    </row>
    <row r="302" spans="1:20" ht="11.45" customHeight="1">
      <c r="A302" s="192">
        <v>70700</v>
      </c>
      <c r="B302" s="193" t="s">
        <v>213</v>
      </c>
      <c r="C302" s="194">
        <v>955</v>
      </c>
      <c r="D302" s="203">
        <v>32534</v>
      </c>
      <c r="E302" s="186">
        <f t="shared" si="4"/>
        <v>34.677618069815196</v>
      </c>
      <c r="F302" s="157">
        <v>33</v>
      </c>
      <c r="G302" s="157">
        <v>5</v>
      </c>
      <c r="H302" s="158">
        <v>1</v>
      </c>
      <c r="I302" s="171">
        <v>1.54</v>
      </c>
      <c r="J302" s="235">
        <v>37506</v>
      </c>
      <c r="K302" s="172">
        <v>2.48</v>
      </c>
      <c r="L302" s="235">
        <v>38566</v>
      </c>
      <c r="M302" s="172">
        <v>3.07</v>
      </c>
      <c r="N302" s="235">
        <v>41890</v>
      </c>
      <c r="O302" s="172">
        <v>3.35</v>
      </c>
      <c r="P302" s="235">
        <v>41890</v>
      </c>
      <c r="Q302" s="172">
        <v>3.35</v>
      </c>
      <c r="R302" s="235">
        <v>41890</v>
      </c>
      <c r="S302" s="172">
        <v>3.35</v>
      </c>
      <c r="T302" s="235">
        <v>41890</v>
      </c>
    </row>
    <row r="303" spans="1:20" s="88" customFormat="1" ht="11.45" customHeight="1">
      <c r="A303" s="192">
        <v>71000</v>
      </c>
      <c r="B303" s="193" t="s">
        <v>155</v>
      </c>
      <c r="C303" s="194">
        <v>845</v>
      </c>
      <c r="D303" s="203">
        <v>32932</v>
      </c>
      <c r="E303" s="186">
        <f t="shared" si="4"/>
        <v>33.587953456536617</v>
      </c>
      <c r="F303" s="159">
        <v>22</v>
      </c>
      <c r="G303" s="159">
        <v>2</v>
      </c>
      <c r="H303" s="160">
        <v>0</v>
      </c>
      <c r="I303" s="173">
        <v>0.87</v>
      </c>
      <c r="J303" s="236">
        <v>42580</v>
      </c>
      <c r="K303" s="174">
        <v>1.97</v>
      </c>
      <c r="L303" s="235">
        <v>44422</v>
      </c>
      <c r="M303" s="174">
        <v>2.48</v>
      </c>
      <c r="N303" s="235">
        <v>44422</v>
      </c>
      <c r="O303" s="174">
        <v>2.56</v>
      </c>
      <c r="P303" s="235">
        <v>44422</v>
      </c>
      <c r="Q303" s="174">
        <v>2.56</v>
      </c>
      <c r="R303" s="235">
        <v>44422</v>
      </c>
      <c r="S303" s="174">
        <v>2.6</v>
      </c>
      <c r="T303" s="235">
        <v>44422</v>
      </c>
    </row>
    <row r="304" spans="1:20" ht="11.45" customHeight="1">
      <c r="A304" s="192">
        <v>71300</v>
      </c>
      <c r="B304" s="193" t="s">
        <v>85</v>
      </c>
      <c r="C304" s="194">
        <v>1330</v>
      </c>
      <c r="D304" s="203">
        <v>33743</v>
      </c>
      <c r="E304" s="186">
        <f t="shared" si="4"/>
        <v>31.367556468172484</v>
      </c>
      <c r="F304" s="157">
        <v>36</v>
      </c>
      <c r="G304" s="157">
        <v>4</v>
      </c>
      <c r="H304" s="158">
        <v>1</v>
      </c>
      <c r="I304" s="171">
        <v>0.79</v>
      </c>
      <c r="J304" s="235">
        <v>38962</v>
      </c>
      <c r="K304" s="172">
        <v>1.22</v>
      </c>
      <c r="L304" s="235">
        <v>38962</v>
      </c>
      <c r="M304" s="172">
        <v>1.57</v>
      </c>
      <c r="N304" s="235">
        <v>41890</v>
      </c>
      <c r="O304" s="172">
        <v>2.3199999999999998</v>
      </c>
      <c r="P304" s="235">
        <v>41890</v>
      </c>
      <c r="Q304" s="172">
        <v>3.39</v>
      </c>
      <c r="R304" s="235">
        <v>40199</v>
      </c>
      <c r="S304" s="172">
        <v>4.25</v>
      </c>
      <c r="T304" s="235">
        <v>40199</v>
      </c>
    </row>
    <row r="305" spans="1:20" ht="11.45" customHeight="1">
      <c r="A305" s="192">
        <v>71500</v>
      </c>
      <c r="B305" s="196" t="s">
        <v>421</v>
      </c>
      <c r="C305" s="194">
        <v>1360</v>
      </c>
      <c r="D305" s="203">
        <v>42621</v>
      </c>
      <c r="E305" s="186">
        <f t="shared" si="4"/>
        <v>7.0609171800136892</v>
      </c>
      <c r="F305" s="157">
        <v>11</v>
      </c>
      <c r="G305" s="157">
        <v>0</v>
      </c>
      <c r="H305" s="158">
        <v>0</v>
      </c>
      <c r="I305" s="171">
        <v>0.39</v>
      </c>
      <c r="J305" s="235">
        <v>44380</v>
      </c>
      <c r="K305" s="172">
        <v>0.63</v>
      </c>
      <c r="L305" s="235">
        <v>42960</v>
      </c>
      <c r="M305" s="172">
        <v>1.1399999999999999</v>
      </c>
      <c r="N305" s="235">
        <v>43375</v>
      </c>
      <c r="O305" s="172">
        <v>1.57</v>
      </c>
      <c r="P305" s="235">
        <v>43375</v>
      </c>
      <c r="Q305" s="172">
        <v>1.97</v>
      </c>
      <c r="R305" s="235">
        <v>43375</v>
      </c>
      <c r="S305" s="172">
        <v>2.36</v>
      </c>
      <c r="T305" s="235">
        <v>43902</v>
      </c>
    </row>
    <row r="306" spans="1:20" ht="11.45" customHeight="1">
      <c r="A306" s="192">
        <v>71700</v>
      </c>
      <c r="B306" s="193" t="s">
        <v>86</v>
      </c>
      <c r="C306" s="194">
        <v>1355</v>
      </c>
      <c r="D306" s="203">
        <v>30395</v>
      </c>
      <c r="E306" s="186">
        <f t="shared" si="4"/>
        <v>40.533880903490761</v>
      </c>
      <c r="F306" s="157">
        <v>41</v>
      </c>
      <c r="G306" s="157">
        <v>3</v>
      </c>
      <c r="H306" s="158">
        <v>2</v>
      </c>
      <c r="I306" s="171">
        <v>1.02</v>
      </c>
      <c r="J306" s="235">
        <v>36014</v>
      </c>
      <c r="K306" s="172">
        <v>1.61</v>
      </c>
      <c r="L306" s="235">
        <v>36014</v>
      </c>
      <c r="M306" s="172">
        <v>1.89</v>
      </c>
      <c r="N306" s="235">
        <v>41890</v>
      </c>
      <c r="O306" s="172">
        <v>2.8</v>
      </c>
      <c r="P306" s="235">
        <v>41890</v>
      </c>
      <c r="Q306" s="172">
        <v>3.74</v>
      </c>
      <c r="R306" s="235">
        <v>40199</v>
      </c>
      <c r="S306" s="172">
        <v>4.6900000000000004</v>
      </c>
      <c r="T306" s="235">
        <v>40199</v>
      </c>
    </row>
    <row r="307" spans="1:20" ht="11.45" customHeight="1">
      <c r="A307" s="192">
        <v>72000</v>
      </c>
      <c r="B307" s="193" t="s">
        <v>87</v>
      </c>
      <c r="C307" s="194">
        <v>1625</v>
      </c>
      <c r="D307" s="203">
        <v>33737</v>
      </c>
      <c r="E307" s="186">
        <f t="shared" si="4"/>
        <v>31.383983572895279</v>
      </c>
      <c r="F307" s="157">
        <v>49</v>
      </c>
      <c r="G307" s="157">
        <v>7</v>
      </c>
      <c r="H307" s="158">
        <v>0</v>
      </c>
      <c r="I307" s="171">
        <v>1.38</v>
      </c>
      <c r="J307" s="235">
        <v>37847</v>
      </c>
      <c r="K307" s="172">
        <v>2.09</v>
      </c>
      <c r="L307" s="235">
        <v>37847</v>
      </c>
      <c r="M307" s="172">
        <v>2.3199999999999998</v>
      </c>
      <c r="N307" s="235">
        <v>37847</v>
      </c>
      <c r="O307" s="172">
        <v>2.36</v>
      </c>
      <c r="P307" s="235">
        <v>37847</v>
      </c>
      <c r="Q307" s="172">
        <v>2.4</v>
      </c>
      <c r="R307" s="235">
        <v>40199</v>
      </c>
      <c r="S307" s="172">
        <v>3.66</v>
      </c>
      <c r="T307" s="235">
        <v>43902</v>
      </c>
    </row>
    <row r="308" spans="1:20" s="88" customFormat="1" ht="11.45" customHeight="1">
      <c r="A308" s="192">
        <v>72100</v>
      </c>
      <c r="B308" s="196" t="s">
        <v>485</v>
      </c>
      <c r="C308" s="194">
        <v>1640</v>
      </c>
      <c r="D308" s="203">
        <v>43579</v>
      </c>
      <c r="E308" s="186">
        <f t="shared" si="4"/>
        <v>4.4380561259411362</v>
      </c>
      <c r="F308" s="159">
        <v>9</v>
      </c>
      <c r="G308" s="159">
        <v>3</v>
      </c>
      <c r="H308" s="160">
        <v>1</v>
      </c>
      <c r="I308" s="173">
        <v>0.67</v>
      </c>
      <c r="J308" s="236">
        <v>43902</v>
      </c>
      <c r="K308" s="174">
        <v>1.1000000000000001</v>
      </c>
      <c r="L308" s="236">
        <v>43902</v>
      </c>
      <c r="M308" s="174">
        <v>1.57</v>
      </c>
      <c r="N308" s="236">
        <v>44402</v>
      </c>
      <c r="O308" s="174">
        <v>1.85</v>
      </c>
      <c r="P308" s="236">
        <v>44402</v>
      </c>
      <c r="Q308" s="174">
        <v>3.54</v>
      </c>
      <c r="R308" s="236">
        <v>43902</v>
      </c>
      <c r="S308" s="174">
        <v>4.84</v>
      </c>
      <c r="T308" s="236">
        <v>43902</v>
      </c>
    </row>
    <row r="309" spans="1:20" ht="11.45" customHeight="1">
      <c r="A309" s="192">
        <v>72200</v>
      </c>
      <c r="B309" s="196" t="s">
        <v>395</v>
      </c>
      <c r="C309" s="194">
        <v>1780</v>
      </c>
      <c r="D309" s="203">
        <v>41471</v>
      </c>
      <c r="E309" s="186">
        <f t="shared" si="4"/>
        <v>10.209445585215606</v>
      </c>
      <c r="F309" s="157">
        <v>18</v>
      </c>
      <c r="G309" s="157">
        <v>0</v>
      </c>
      <c r="H309" s="158">
        <v>0</v>
      </c>
      <c r="I309" s="171">
        <v>1.1399999999999999</v>
      </c>
      <c r="J309" s="235">
        <v>44073</v>
      </c>
      <c r="K309" s="172">
        <v>1.46</v>
      </c>
      <c r="L309" s="235">
        <v>44073</v>
      </c>
      <c r="M309" s="172">
        <v>1.5</v>
      </c>
      <c r="N309" s="235">
        <v>44073</v>
      </c>
      <c r="O309" s="172">
        <v>1.5</v>
      </c>
      <c r="P309" s="235">
        <v>44073</v>
      </c>
      <c r="Q309" s="172">
        <v>1.93</v>
      </c>
      <c r="R309" s="235">
        <v>41890</v>
      </c>
      <c r="S309" s="172">
        <v>2.64</v>
      </c>
      <c r="T309" s="235">
        <v>43902</v>
      </c>
    </row>
    <row r="310" spans="1:20" ht="11.45" customHeight="1">
      <c r="A310" s="192">
        <v>72500</v>
      </c>
      <c r="B310" s="193" t="s">
        <v>88</v>
      </c>
      <c r="C310" s="194">
        <v>1660</v>
      </c>
      <c r="D310" s="203">
        <v>33737</v>
      </c>
      <c r="E310" s="186">
        <f t="shared" si="4"/>
        <v>31.383983572895279</v>
      </c>
      <c r="F310" s="157">
        <v>53</v>
      </c>
      <c r="G310" s="157">
        <v>5</v>
      </c>
      <c r="H310" s="158">
        <v>1</v>
      </c>
      <c r="I310" s="171">
        <v>1.02</v>
      </c>
      <c r="J310" s="235">
        <v>33866</v>
      </c>
      <c r="K310" s="172">
        <v>1.73</v>
      </c>
      <c r="L310" s="235">
        <v>33866</v>
      </c>
      <c r="M310" s="172">
        <v>3.31</v>
      </c>
      <c r="N310" s="235">
        <v>33866</v>
      </c>
      <c r="O310" s="172">
        <v>3.31</v>
      </c>
      <c r="P310" s="235">
        <v>33866</v>
      </c>
      <c r="Q310" s="172">
        <v>3.31</v>
      </c>
      <c r="R310" s="235">
        <v>33866</v>
      </c>
      <c r="S310" s="172">
        <v>3.43</v>
      </c>
      <c r="T310" s="235">
        <v>40199</v>
      </c>
    </row>
    <row r="311" spans="1:20" ht="11.45" customHeight="1">
      <c r="A311" s="192">
        <v>73000</v>
      </c>
      <c r="B311" s="193" t="s">
        <v>89</v>
      </c>
      <c r="C311" s="194">
        <v>1415</v>
      </c>
      <c r="D311" s="203">
        <v>34086</v>
      </c>
      <c r="E311" s="186">
        <f t="shared" si="4"/>
        <v>30.428473648186174</v>
      </c>
      <c r="F311" s="157">
        <v>44</v>
      </c>
      <c r="G311" s="157">
        <v>8</v>
      </c>
      <c r="H311" s="158">
        <v>2</v>
      </c>
      <c r="I311" s="171">
        <v>0.98</v>
      </c>
      <c r="J311" s="235">
        <v>37117</v>
      </c>
      <c r="K311" s="172">
        <v>1.93</v>
      </c>
      <c r="L311" s="235">
        <v>35260</v>
      </c>
      <c r="M311" s="172">
        <v>2.09</v>
      </c>
      <c r="N311" s="235">
        <v>41890</v>
      </c>
      <c r="O311" s="172">
        <v>3.11</v>
      </c>
      <c r="P311" s="235">
        <v>41890</v>
      </c>
      <c r="Q311" s="172">
        <v>3.74</v>
      </c>
      <c r="R311" s="235">
        <v>40199</v>
      </c>
      <c r="S311" s="172">
        <v>4.57</v>
      </c>
      <c r="T311" s="235">
        <v>40199</v>
      </c>
    </row>
    <row r="312" spans="1:20" ht="11.45" customHeight="1">
      <c r="A312" s="192">
        <v>73200</v>
      </c>
      <c r="B312" s="196" t="s">
        <v>404</v>
      </c>
      <c r="C312" s="194">
        <v>1360</v>
      </c>
      <c r="D312" s="203">
        <v>42278</v>
      </c>
      <c r="E312" s="186">
        <f t="shared" si="4"/>
        <v>8</v>
      </c>
      <c r="F312" s="157">
        <v>8</v>
      </c>
      <c r="G312" s="157">
        <v>0</v>
      </c>
      <c r="H312" s="158">
        <v>0</v>
      </c>
      <c r="I312" s="171">
        <v>0.67</v>
      </c>
      <c r="J312" s="235">
        <v>43292</v>
      </c>
      <c r="K312" s="172">
        <v>0.83</v>
      </c>
      <c r="L312" s="235">
        <v>42283</v>
      </c>
      <c r="M312" s="172">
        <v>0.94</v>
      </c>
      <c r="N312" s="235">
        <v>43375</v>
      </c>
      <c r="O312" s="172">
        <v>1.3</v>
      </c>
      <c r="P312" s="235">
        <v>43375</v>
      </c>
      <c r="Q312" s="172">
        <v>1.85</v>
      </c>
      <c r="R312" s="235">
        <v>43375</v>
      </c>
      <c r="S312" s="172">
        <v>2.0499999999999998</v>
      </c>
      <c r="T312" s="235">
        <v>43375</v>
      </c>
    </row>
    <row r="313" spans="1:20" ht="11.45" customHeight="1">
      <c r="A313" s="192">
        <v>73300</v>
      </c>
      <c r="B313" s="193" t="s">
        <v>297</v>
      </c>
      <c r="C313" s="194">
        <v>1540</v>
      </c>
      <c r="D313" s="203">
        <v>37600</v>
      </c>
      <c r="E313" s="188">
        <f t="shared" si="4"/>
        <v>20.807665982203972</v>
      </c>
      <c r="F313" s="157">
        <v>34</v>
      </c>
      <c r="G313" s="157">
        <v>4</v>
      </c>
      <c r="H313" s="158">
        <v>0</v>
      </c>
      <c r="I313" s="171">
        <v>1.02</v>
      </c>
      <c r="J313" s="235">
        <v>43324</v>
      </c>
      <c r="K313" s="172">
        <v>1.89</v>
      </c>
      <c r="L313" s="235">
        <v>43324</v>
      </c>
      <c r="M313" s="172">
        <v>1.89</v>
      </c>
      <c r="N313" s="235">
        <v>43324</v>
      </c>
      <c r="O313" s="172">
        <v>2.44</v>
      </c>
      <c r="P313" s="235">
        <v>41890</v>
      </c>
      <c r="Q313" s="172">
        <v>2.8</v>
      </c>
      <c r="R313" s="235">
        <v>40199</v>
      </c>
      <c r="S313" s="172">
        <v>3.54</v>
      </c>
      <c r="T313" s="235">
        <v>40199</v>
      </c>
    </row>
    <row r="314" spans="1:20" ht="11.45" customHeight="1">
      <c r="A314" s="192">
        <v>73400</v>
      </c>
      <c r="B314" s="196" t="s">
        <v>405</v>
      </c>
      <c r="C314" s="194">
        <v>1780</v>
      </c>
      <c r="D314" s="203">
        <v>42248</v>
      </c>
      <c r="E314" s="186">
        <f t="shared" si="4"/>
        <v>8.0821355236139638</v>
      </c>
      <c r="F314" s="157">
        <v>12</v>
      </c>
      <c r="G314" s="157">
        <v>0</v>
      </c>
      <c r="H314" s="158">
        <v>0</v>
      </c>
      <c r="I314" s="171">
        <v>0.67</v>
      </c>
      <c r="J314" s="235">
        <v>43731</v>
      </c>
      <c r="K314" s="172">
        <v>0.98</v>
      </c>
      <c r="L314" s="235">
        <v>43324</v>
      </c>
      <c r="M314" s="172">
        <v>1.02</v>
      </c>
      <c r="N314" s="235">
        <v>42960</v>
      </c>
      <c r="O314" s="172">
        <v>1.3</v>
      </c>
      <c r="P314" s="235">
        <v>43375</v>
      </c>
      <c r="Q314" s="172">
        <v>1.97</v>
      </c>
      <c r="R314" s="235">
        <v>43375</v>
      </c>
      <c r="S314" s="172">
        <v>2.09</v>
      </c>
      <c r="T314" s="235">
        <v>43375</v>
      </c>
    </row>
    <row r="315" spans="1:20" ht="11.45" customHeight="1">
      <c r="A315" s="192">
        <v>73500</v>
      </c>
      <c r="B315" s="193" t="s">
        <v>90</v>
      </c>
      <c r="C315" s="194">
        <v>1890</v>
      </c>
      <c r="D315" s="203">
        <v>30225</v>
      </c>
      <c r="E315" s="186">
        <f t="shared" si="4"/>
        <v>40.999315537303218</v>
      </c>
      <c r="F315" s="157">
        <v>83</v>
      </c>
      <c r="G315" s="157">
        <v>9</v>
      </c>
      <c r="H315" s="158">
        <v>2</v>
      </c>
      <c r="I315" s="171">
        <v>0.94</v>
      </c>
      <c r="J315" s="235">
        <v>36014</v>
      </c>
      <c r="K315" s="172">
        <v>2.87</v>
      </c>
      <c r="L315" s="235">
        <v>31614</v>
      </c>
      <c r="M315" s="172">
        <v>3.15</v>
      </c>
      <c r="N315" s="235">
        <v>37859</v>
      </c>
      <c r="O315" s="172">
        <v>3.15</v>
      </c>
      <c r="P315" s="235">
        <v>37859</v>
      </c>
      <c r="Q315" s="172">
        <v>4.0599999999999996</v>
      </c>
      <c r="R315" s="235">
        <v>37859</v>
      </c>
      <c r="S315" s="172">
        <v>4.6500000000000004</v>
      </c>
      <c r="T315" s="235">
        <v>40199</v>
      </c>
    </row>
    <row r="316" spans="1:20" ht="11.45" customHeight="1">
      <c r="A316" s="192">
        <v>73800</v>
      </c>
      <c r="B316" s="193" t="s">
        <v>252</v>
      </c>
      <c r="C316" s="194">
        <v>3045</v>
      </c>
      <c r="D316" s="203">
        <v>37159</v>
      </c>
      <c r="E316" s="186">
        <f t="shared" si="4"/>
        <v>22.015058179329227</v>
      </c>
      <c r="F316" s="157">
        <v>69</v>
      </c>
      <c r="G316" s="157">
        <v>11</v>
      </c>
      <c r="H316" s="158">
        <v>2</v>
      </c>
      <c r="I316" s="171">
        <v>0.98</v>
      </c>
      <c r="J316" s="235">
        <v>43292</v>
      </c>
      <c r="K316" s="172">
        <v>1.34</v>
      </c>
      <c r="L316" s="235">
        <v>38969</v>
      </c>
      <c r="M316" s="172">
        <v>1.65</v>
      </c>
      <c r="N316" s="235">
        <v>41863</v>
      </c>
      <c r="O316" s="172">
        <v>2.0499999999999998</v>
      </c>
      <c r="P316" s="235">
        <v>40199</v>
      </c>
      <c r="Q316" s="172">
        <v>4.76</v>
      </c>
      <c r="R316" s="235">
        <v>40199</v>
      </c>
      <c r="S316" s="172">
        <v>6.14</v>
      </c>
      <c r="T316" s="235">
        <v>40199</v>
      </c>
    </row>
    <row r="317" spans="1:20" ht="11.45" customHeight="1">
      <c r="A317" s="192">
        <v>74200</v>
      </c>
      <c r="B317" s="196" t="s">
        <v>384</v>
      </c>
      <c r="C317" s="194">
        <v>1975</v>
      </c>
      <c r="D317" s="203">
        <v>41010</v>
      </c>
      <c r="E317" s="186">
        <f t="shared" si="4"/>
        <v>11.471594798083505</v>
      </c>
      <c r="F317" s="157">
        <v>24</v>
      </c>
      <c r="G317" s="157">
        <v>4</v>
      </c>
      <c r="H317" s="158">
        <v>1</v>
      </c>
      <c r="I317" s="171">
        <v>1.1000000000000001</v>
      </c>
      <c r="J317" s="235">
        <v>43731</v>
      </c>
      <c r="K317" s="172">
        <v>1.97</v>
      </c>
      <c r="L317" s="235">
        <v>43731</v>
      </c>
      <c r="M317" s="172">
        <v>2.83</v>
      </c>
      <c r="N317" s="235">
        <v>43731</v>
      </c>
      <c r="O317" s="172">
        <v>2.83</v>
      </c>
      <c r="P317" s="235">
        <v>43731</v>
      </c>
      <c r="Q317" s="172">
        <v>3.19</v>
      </c>
      <c r="R317" s="235">
        <v>43731</v>
      </c>
      <c r="S317" s="172">
        <v>4.72</v>
      </c>
      <c r="T317" s="235">
        <v>43731</v>
      </c>
    </row>
    <row r="318" spans="1:20" ht="11.45" customHeight="1">
      <c r="A318" s="197">
        <v>74500</v>
      </c>
      <c r="B318" s="195" t="s">
        <v>157</v>
      </c>
      <c r="C318" s="198">
        <v>1730</v>
      </c>
      <c r="D318" s="203">
        <v>32939</v>
      </c>
      <c r="E318" s="187">
        <f t="shared" si="4"/>
        <v>33.568788501026695</v>
      </c>
      <c r="F318" s="161">
        <v>41</v>
      </c>
      <c r="G318" s="161">
        <v>4</v>
      </c>
      <c r="H318" s="162">
        <v>0</v>
      </c>
      <c r="I318" s="175">
        <v>0.83</v>
      </c>
      <c r="J318" s="237">
        <v>43290</v>
      </c>
      <c r="K318" s="176">
        <v>1.57</v>
      </c>
      <c r="L318" s="235">
        <v>44825</v>
      </c>
      <c r="M318" s="176">
        <v>1.73</v>
      </c>
      <c r="N318" s="235">
        <v>44825</v>
      </c>
      <c r="O318" s="176">
        <v>1.85</v>
      </c>
      <c r="P318" s="235">
        <v>43375</v>
      </c>
      <c r="Q318" s="176">
        <v>2.44</v>
      </c>
      <c r="R318" s="235">
        <v>43375</v>
      </c>
      <c r="S318" s="176">
        <v>3.35</v>
      </c>
      <c r="T318" s="235">
        <v>43375</v>
      </c>
    </row>
    <row r="319" spans="1:20" ht="11.45" customHeight="1">
      <c r="A319" s="192">
        <v>74700</v>
      </c>
      <c r="B319" s="193" t="s">
        <v>21</v>
      </c>
      <c r="C319" s="194">
        <v>1580</v>
      </c>
      <c r="D319" s="203">
        <v>30754</v>
      </c>
      <c r="E319" s="186">
        <f t="shared" si="4"/>
        <v>39.550992470910337</v>
      </c>
      <c r="F319" s="157">
        <v>61</v>
      </c>
      <c r="G319" s="157">
        <v>8</v>
      </c>
      <c r="H319" s="158">
        <v>3</v>
      </c>
      <c r="I319" s="171">
        <v>0.91</v>
      </c>
      <c r="J319" s="235">
        <v>39701</v>
      </c>
      <c r="K319" s="172">
        <v>1.81</v>
      </c>
      <c r="L319" s="235">
        <v>44419</v>
      </c>
      <c r="M319" s="172">
        <v>2.6</v>
      </c>
      <c r="N319" s="235">
        <v>39639</v>
      </c>
      <c r="O319" s="172">
        <v>3.11</v>
      </c>
      <c r="P319" s="235">
        <v>41890</v>
      </c>
      <c r="Q319" s="172">
        <v>3.31</v>
      </c>
      <c r="R319" s="235">
        <v>41890</v>
      </c>
      <c r="S319" s="172">
        <v>3.94</v>
      </c>
      <c r="T319" s="235">
        <v>44419</v>
      </c>
    </row>
    <row r="320" spans="1:20" ht="11.45" customHeight="1">
      <c r="A320" s="192">
        <v>75000</v>
      </c>
      <c r="B320" s="196" t="s">
        <v>357</v>
      </c>
      <c r="C320" s="194">
        <v>1345</v>
      </c>
      <c r="D320" s="203">
        <v>38554</v>
      </c>
      <c r="E320" s="188">
        <f t="shared" si="4"/>
        <v>18.195756331279945</v>
      </c>
      <c r="F320" s="157">
        <v>37</v>
      </c>
      <c r="G320" s="157">
        <v>8</v>
      </c>
      <c r="H320" s="158">
        <v>1</v>
      </c>
      <c r="I320" s="171">
        <v>1.5</v>
      </c>
      <c r="J320" s="235">
        <v>44785</v>
      </c>
      <c r="K320" s="172">
        <v>2.0099999999999998</v>
      </c>
      <c r="L320" s="235">
        <v>44785</v>
      </c>
      <c r="M320" s="172">
        <v>2.0499999999999998</v>
      </c>
      <c r="N320" s="235">
        <v>44785</v>
      </c>
      <c r="O320" s="172">
        <v>3.5</v>
      </c>
      <c r="P320" s="235">
        <v>41890</v>
      </c>
      <c r="Q320" s="172">
        <v>3.74</v>
      </c>
      <c r="R320" s="235">
        <v>41890</v>
      </c>
      <c r="S320" s="172">
        <v>3.74</v>
      </c>
      <c r="T320" s="235">
        <v>41890</v>
      </c>
    </row>
    <row r="321" spans="1:20" ht="11.45" customHeight="1">
      <c r="A321" s="192">
        <v>75500</v>
      </c>
      <c r="B321" s="193" t="s">
        <v>113</v>
      </c>
      <c r="C321" s="194">
        <v>1655</v>
      </c>
      <c r="D321" s="203">
        <v>33087</v>
      </c>
      <c r="E321" s="186">
        <f t="shared" si="4"/>
        <v>33.163586584531146</v>
      </c>
      <c r="F321" s="157">
        <v>68</v>
      </c>
      <c r="G321" s="157">
        <v>13</v>
      </c>
      <c r="H321" s="158">
        <v>1</v>
      </c>
      <c r="I321" s="171">
        <v>1.1000000000000001</v>
      </c>
      <c r="J321" s="235">
        <v>41475</v>
      </c>
      <c r="K321" s="172">
        <v>1.69</v>
      </c>
      <c r="L321" s="235">
        <v>39294</v>
      </c>
      <c r="M321" s="172">
        <v>2.13</v>
      </c>
      <c r="N321" s="235">
        <v>44421</v>
      </c>
      <c r="O321" s="172">
        <v>2.17</v>
      </c>
      <c r="P321" s="235">
        <v>42960</v>
      </c>
      <c r="Q321" s="172">
        <v>3.15</v>
      </c>
      <c r="R321" s="235">
        <v>40199</v>
      </c>
      <c r="S321" s="172">
        <v>4.6500000000000004</v>
      </c>
      <c r="T321" s="235">
        <v>40199</v>
      </c>
    </row>
    <row r="322" spans="1:20" ht="11.45" customHeight="1">
      <c r="A322" s="192">
        <v>75800</v>
      </c>
      <c r="B322" s="193" t="s">
        <v>114</v>
      </c>
      <c r="C322" s="194">
        <v>2120</v>
      </c>
      <c r="D322" s="203">
        <v>33091</v>
      </c>
      <c r="E322" s="186">
        <f t="shared" si="4"/>
        <v>33.152635181382614</v>
      </c>
      <c r="F322" s="157">
        <v>86</v>
      </c>
      <c r="G322" s="157">
        <v>16</v>
      </c>
      <c r="H322" s="158">
        <v>3</v>
      </c>
      <c r="I322" s="171">
        <v>0.98</v>
      </c>
      <c r="J322" s="235">
        <v>39293</v>
      </c>
      <c r="K322" s="172">
        <v>2.09</v>
      </c>
      <c r="L322" s="235">
        <v>39293</v>
      </c>
      <c r="M322" s="172">
        <v>2.2000000000000002</v>
      </c>
      <c r="N322" s="235">
        <v>39293</v>
      </c>
      <c r="O322" s="172">
        <v>2.2000000000000002</v>
      </c>
      <c r="P322" s="235">
        <v>39293</v>
      </c>
      <c r="Q322" s="172">
        <v>3.5</v>
      </c>
      <c r="R322" s="235">
        <v>33942</v>
      </c>
      <c r="S322" s="172">
        <v>4.92</v>
      </c>
      <c r="T322" s="235">
        <v>40199</v>
      </c>
    </row>
    <row r="323" spans="1:20" ht="11.45" customHeight="1">
      <c r="A323" s="192">
        <v>76000</v>
      </c>
      <c r="B323" s="193" t="s">
        <v>311</v>
      </c>
      <c r="C323" s="194">
        <v>1635</v>
      </c>
      <c r="D323" s="203">
        <v>38125</v>
      </c>
      <c r="E323" s="186">
        <f t="shared" si="4"/>
        <v>19.370294318959616</v>
      </c>
      <c r="F323" s="157">
        <v>40</v>
      </c>
      <c r="G323" s="157">
        <v>9</v>
      </c>
      <c r="H323" s="158">
        <v>0</v>
      </c>
      <c r="I323" s="171">
        <v>1.02</v>
      </c>
      <c r="J323" s="235">
        <v>43375</v>
      </c>
      <c r="K323" s="172">
        <v>1.61</v>
      </c>
      <c r="L323" s="235">
        <v>43375</v>
      </c>
      <c r="M323" s="172">
        <v>1.61</v>
      </c>
      <c r="N323" s="235">
        <v>39685</v>
      </c>
      <c r="O323" s="172">
        <v>2.0099999999999998</v>
      </c>
      <c r="P323" s="235">
        <v>41890</v>
      </c>
      <c r="Q323" s="172">
        <v>2.8</v>
      </c>
      <c r="R323" s="235">
        <v>40199</v>
      </c>
      <c r="S323" s="172">
        <v>4.0199999999999996</v>
      </c>
      <c r="T323" s="235">
        <v>40199</v>
      </c>
    </row>
    <row r="324" spans="1:20" ht="11.45" customHeight="1">
      <c r="A324" s="192">
        <v>76200</v>
      </c>
      <c r="B324" s="196" t="s">
        <v>427</v>
      </c>
      <c r="C324" s="194">
        <v>2700</v>
      </c>
      <c r="D324" s="203">
        <v>32722</v>
      </c>
      <c r="E324" s="186">
        <f t="shared" si="4"/>
        <v>34.162902121834357</v>
      </c>
      <c r="F324" s="157">
        <v>99</v>
      </c>
      <c r="G324" s="157">
        <v>17</v>
      </c>
      <c r="H324" s="158">
        <v>3</v>
      </c>
      <c r="I324" s="171">
        <v>0.98</v>
      </c>
      <c r="J324" s="235">
        <v>38963</v>
      </c>
      <c r="K324" s="172">
        <v>2.09</v>
      </c>
      <c r="L324" s="235">
        <v>42587</v>
      </c>
      <c r="M324" s="172">
        <v>2.6</v>
      </c>
      <c r="N324" s="235">
        <v>42587</v>
      </c>
      <c r="O324" s="172">
        <v>2.6</v>
      </c>
      <c r="P324" s="235">
        <v>42587</v>
      </c>
      <c r="Q324" s="172">
        <v>4.09</v>
      </c>
      <c r="R324" s="235">
        <v>39416</v>
      </c>
      <c r="S324" s="172">
        <v>4.09</v>
      </c>
      <c r="T324" s="235">
        <v>39416</v>
      </c>
    </row>
    <row r="325" spans="1:20" s="88" customFormat="1" ht="11.45" customHeight="1">
      <c r="A325" s="192">
        <v>76300</v>
      </c>
      <c r="B325" s="196" t="s">
        <v>464</v>
      </c>
      <c r="C325" s="194">
        <v>2680</v>
      </c>
      <c r="D325" s="203">
        <v>42887</v>
      </c>
      <c r="E325" s="186">
        <f t="shared" si="4"/>
        <v>6.3326488706365502</v>
      </c>
      <c r="F325" s="159">
        <v>17</v>
      </c>
      <c r="G325" s="159">
        <v>3</v>
      </c>
      <c r="H325" s="160">
        <v>0</v>
      </c>
      <c r="I325" s="173">
        <v>1.1000000000000001</v>
      </c>
      <c r="J325" s="236">
        <v>43396</v>
      </c>
      <c r="K325" s="174">
        <v>1.3</v>
      </c>
      <c r="L325" s="236">
        <v>43320</v>
      </c>
      <c r="M325" s="174">
        <v>1.5</v>
      </c>
      <c r="N325" s="236">
        <v>44420</v>
      </c>
      <c r="O325" s="174">
        <v>1.65</v>
      </c>
      <c r="P325" s="236">
        <v>43731</v>
      </c>
      <c r="Q325" s="174">
        <v>2.64</v>
      </c>
      <c r="R325" s="236">
        <v>43375</v>
      </c>
      <c r="S325" s="174">
        <v>3.35</v>
      </c>
      <c r="T325" s="236">
        <v>44400</v>
      </c>
    </row>
    <row r="326" spans="1:20" ht="11.45" customHeight="1">
      <c r="A326" s="192">
        <v>76500</v>
      </c>
      <c r="B326" s="193" t="s">
        <v>348</v>
      </c>
      <c r="C326" s="194">
        <v>4445</v>
      </c>
      <c r="D326" s="203">
        <v>39261</v>
      </c>
      <c r="E326" s="186">
        <f t="shared" si="4"/>
        <v>16.260095824777551</v>
      </c>
      <c r="F326" s="157">
        <v>69</v>
      </c>
      <c r="G326" s="157">
        <v>20</v>
      </c>
      <c r="H326" s="158">
        <v>10</v>
      </c>
      <c r="I326" s="171">
        <v>1.38</v>
      </c>
      <c r="J326" s="235">
        <v>41834</v>
      </c>
      <c r="K326" s="172">
        <v>3.19</v>
      </c>
      <c r="L326" s="235">
        <v>44426</v>
      </c>
      <c r="M326" s="172">
        <v>3.86</v>
      </c>
      <c r="N326" s="235">
        <v>44426</v>
      </c>
      <c r="O326" s="172">
        <v>3.94</v>
      </c>
      <c r="P326" s="235">
        <v>44426</v>
      </c>
      <c r="Q326" s="172">
        <v>4.53</v>
      </c>
      <c r="R326" s="235">
        <v>43375</v>
      </c>
      <c r="S326" s="172">
        <v>5.55</v>
      </c>
      <c r="T326" s="235">
        <v>40199</v>
      </c>
    </row>
    <row r="327" spans="1:20" s="88" customFormat="1" ht="11.45" customHeight="1">
      <c r="A327" s="192">
        <v>76600</v>
      </c>
      <c r="B327" s="196" t="s">
        <v>588</v>
      </c>
      <c r="C327" s="194">
        <v>3725</v>
      </c>
      <c r="D327" s="203">
        <v>44840</v>
      </c>
      <c r="E327" s="186">
        <f t="shared" si="4"/>
        <v>0.98562628336755642</v>
      </c>
      <c r="F327" s="159">
        <v>5</v>
      </c>
      <c r="G327" s="159">
        <v>0</v>
      </c>
      <c r="H327" s="160">
        <v>0</v>
      </c>
      <c r="I327" s="173">
        <v>0.55000000000000004</v>
      </c>
      <c r="J327" s="236">
        <v>45181</v>
      </c>
      <c r="K327" s="174">
        <v>0.83</v>
      </c>
      <c r="L327" s="236">
        <v>45181</v>
      </c>
      <c r="M327" s="174">
        <v>0.91</v>
      </c>
      <c r="N327" s="236">
        <v>45181</v>
      </c>
      <c r="O327" s="174">
        <v>1.06</v>
      </c>
      <c r="P327" s="236">
        <v>45181</v>
      </c>
      <c r="Q327" s="174">
        <v>1.54</v>
      </c>
      <c r="R327" s="236">
        <v>45181</v>
      </c>
      <c r="S327" s="174">
        <v>1.54</v>
      </c>
      <c r="T327" s="236">
        <v>44927</v>
      </c>
    </row>
    <row r="328" spans="1:20" ht="11.45" customHeight="1">
      <c r="A328" s="192">
        <v>76700</v>
      </c>
      <c r="B328" s="196" t="s">
        <v>365</v>
      </c>
      <c r="C328" s="194">
        <v>1675</v>
      </c>
      <c r="D328" s="203">
        <v>34312</v>
      </c>
      <c r="E328" s="186">
        <f t="shared" si="4"/>
        <v>29.809719370294317</v>
      </c>
      <c r="F328" s="157">
        <v>65</v>
      </c>
      <c r="G328" s="157">
        <v>9</v>
      </c>
      <c r="H328" s="158">
        <v>1</v>
      </c>
      <c r="I328" s="171">
        <v>1.06</v>
      </c>
      <c r="J328" s="235">
        <v>44421</v>
      </c>
      <c r="K328" s="172">
        <v>2.0499999999999998</v>
      </c>
      <c r="L328" s="235">
        <v>44421</v>
      </c>
      <c r="M328" s="172">
        <v>2.09</v>
      </c>
      <c r="N328" s="235">
        <v>44421</v>
      </c>
      <c r="O328" s="172">
        <v>2.44</v>
      </c>
      <c r="P328" s="235">
        <v>44421</v>
      </c>
      <c r="Q328" s="172">
        <v>3.11</v>
      </c>
      <c r="R328" s="235">
        <v>43731</v>
      </c>
      <c r="S328" s="172">
        <v>3.86</v>
      </c>
      <c r="T328" s="235">
        <v>44421</v>
      </c>
    </row>
    <row r="329" spans="1:20" s="88" customFormat="1" ht="11.45" customHeight="1">
      <c r="A329" s="192">
        <v>76800</v>
      </c>
      <c r="B329" s="196" t="s">
        <v>587</v>
      </c>
      <c r="C329" s="194">
        <v>2350</v>
      </c>
      <c r="D329" s="203">
        <v>44741</v>
      </c>
      <c r="E329" s="186">
        <f t="shared" si="4"/>
        <v>1.2566735112936345</v>
      </c>
      <c r="F329" s="159">
        <v>3</v>
      </c>
      <c r="G329" s="159">
        <v>0</v>
      </c>
      <c r="H329" s="160">
        <v>0</v>
      </c>
      <c r="I329" s="173">
        <v>0.63</v>
      </c>
      <c r="J329" s="236">
        <v>45169</v>
      </c>
      <c r="K329" s="174">
        <v>1.1000000000000001</v>
      </c>
      <c r="L329" s="236">
        <v>45169</v>
      </c>
      <c r="M329" s="174">
        <v>1.18</v>
      </c>
      <c r="N329" s="236">
        <v>45169</v>
      </c>
      <c r="O329" s="174">
        <v>1.18</v>
      </c>
      <c r="P329" s="236">
        <v>45169</v>
      </c>
      <c r="Q329" s="174">
        <v>1.42</v>
      </c>
      <c r="R329" s="236">
        <v>44927</v>
      </c>
      <c r="S329" s="174">
        <v>1.46</v>
      </c>
      <c r="T329" s="236">
        <v>44927</v>
      </c>
    </row>
    <row r="330" spans="1:20" s="88" customFormat="1" ht="11.45" customHeight="1">
      <c r="A330" s="192">
        <v>76900</v>
      </c>
      <c r="B330" s="196" t="s">
        <v>473</v>
      </c>
      <c r="C330" s="194">
        <v>2820</v>
      </c>
      <c r="D330" s="203">
        <v>43284</v>
      </c>
      <c r="E330" s="186">
        <f t="shared" si="4"/>
        <v>5.245722108145106</v>
      </c>
      <c r="F330" s="159">
        <v>17</v>
      </c>
      <c r="G330" s="159">
        <v>3</v>
      </c>
      <c r="H330" s="160">
        <v>1</v>
      </c>
      <c r="I330" s="173">
        <v>0.87</v>
      </c>
      <c r="J330" s="236">
        <v>43311</v>
      </c>
      <c r="K330" s="174">
        <v>1.22</v>
      </c>
      <c r="L330" s="236">
        <v>44426</v>
      </c>
      <c r="M330" s="174">
        <v>1.61</v>
      </c>
      <c r="N330" s="236">
        <v>44426</v>
      </c>
      <c r="O330" s="174">
        <v>1.61</v>
      </c>
      <c r="P330" s="236">
        <v>44426</v>
      </c>
      <c r="Q330" s="174">
        <v>3.11</v>
      </c>
      <c r="R330" s="236">
        <v>43375</v>
      </c>
      <c r="S330" s="174">
        <v>3.39</v>
      </c>
      <c r="T330" s="236">
        <v>43375</v>
      </c>
    </row>
    <row r="331" spans="1:20" ht="11.45" customHeight="1">
      <c r="A331" s="192">
        <v>77000</v>
      </c>
      <c r="B331" s="193" t="s">
        <v>320</v>
      </c>
      <c r="C331" s="194">
        <v>3790</v>
      </c>
      <c r="D331" s="203">
        <v>38551</v>
      </c>
      <c r="E331" s="186">
        <f t="shared" si="4"/>
        <v>18.203969883641342</v>
      </c>
      <c r="F331" s="157">
        <v>80</v>
      </c>
      <c r="G331" s="157">
        <v>26</v>
      </c>
      <c r="H331" s="158">
        <v>7</v>
      </c>
      <c r="I331" s="171">
        <v>1.1000000000000001</v>
      </c>
      <c r="J331" s="235">
        <v>43295</v>
      </c>
      <c r="K331" s="172">
        <v>2.72</v>
      </c>
      <c r="L331" s="235">
        <v>38598</v>
      </c>
      <c r="M331" s="172">
        <v>3.58</v>
      </c>
      <c r="N331" s="235">
        <v>44426</v>
      </c>
      <c r="O331" s="172">
        <v>3.62</v>
      </c>
      <c r="P331" s="235">
        <v>44426</v>
      </c>
      <c r="Q331" s="172">
        <v>6.81</v>
      </c>
      <c r="R331" s="235">
        <v>40199</v>
      </c>
      <c r="S331" s="172">
        <v>9.5299999999999994</v>
      </c>
      <c r="T331" s="235">
        <v>40199</v>
      </c>
    </row>
    <row r="332" spans="1:20" s="88" customFormat="1" ht="11.45" customHeight="1">
      <c r="A332" s="192">
        <v>77100</v>
      </c>
      <c r="B332" s="196" t="s">
        <v>474</v>
      </c>
      <c r="C332" s="194">
        <v>2655</v>
      </c>
      <c r="D332" s="203">
        <v>42940</v>
      </c>
      <c r="E332" s="186">
        <f t="shared" si="4"/>
        <v>6.1875427789185489</v>
      </c>
      <c r="F332" s="159">
        <v>19</v>
      </c>
      <c r="G332" s="159">
        <v>3</v>
      </c>
      <c r="H332" s="160">
        <v>0</v>
      </c>
      <c r="I332" s="173">
        <v>1.26</v>
      </c>
      <c r="J332" s="236">
        <v>43731</v>
      </c>
      <c r="K332" s="174">
        <v>1.26</v>
      </c>
      <c r="L332" s="236">
        <v>43731</v>
      </c>
      <c r="M332" s="174">
        <v>2.13</v>
      </c>
      <c r="N332" s="236">
        <v>43731</v>
      </c>
      <c r="O332" s="174">
        <v>2.13</v>
      </c>
      <c r="P332" s="236">
        <v>43731</v>
      </c>
      <c r="Q332" s="174">
        <v>2.87</v>
      </c>
      <c r="R332" s="236">
        <v>43375</v>
      </c>
      <c r="S332" s="174">
        <v>3.19</v>
      </c>
      <c r="T332" s="236">
        <v>43375</v>
      </c>
    </row>
    <row r="333" spans="1:20" ht="11.45" customHeight="1">
      <c r="A333" s="192">
        <v>77300</v>
      </c>
      <c r="B333" s="196" t="s">
        <v>428</v>
      </c>
      <c r="C333" s="194">
        <v>1695</v>
      </c>
      <c r="D333" s="203">
        <v>35410</v>
      </c>
      <c r="E333" s="186">
        <f t="shared" si="4"/>
        <v>26.803559206023273</v>
      </c>
      <c r="F333" s="157">
        <v>57</v>
      </c>
      <c r="G333" s="157">
        <v>11</v>
      </c>
      <c r="H333" s="158">
        <v>2</v>
      </c>
      <c r="I333" s="171">
        <v>1.02</v>
      </c>
      <c r="J333" s="235">
        <v>44421</v>
      </c>
      <c r="K333" s="172">
        <v>1.97</v>
      </c>
      <c r="L333" s="235">
        <v>44421</v>
      </c>
      <c r="M333" s="172">
        <v>2.72</v>
      </c>
      <c r="N333" s="235">
        <v>43731</v>
      </c>
      <c r="O333" s="172">
        <v>2.8</v>
      </c>
      <c r="P333" s="235">
        <v>41890</v>
      </c>
      <c r="Q333" s="172">
        <v>3.82</v>
      </c>
      <c r="R333" s="235">
        <v>43731</v>
      </c>
      <c r="S333" s="172">
        <v>4.53</v>
      </c>
      <c r="T333" s="235">
        <v>44421</v>
      </c>
    </row>
    <row r="334" spans="1:20" ht="11.45" customHeight="1">
      <c r="A334" s="192">
        <v>77500</v>
      </c>
      <c r="B334" s="196" t="s">
        <v>429</v>
      </c>
      <c r="C334" s="194">
        <v>1895</v>
      </c>
      <c r="D334" s="203">
        <v>35465</v>
      </c>
      <c r="E334" s="186">
        <f t="shared" si="4"/>
        <v>26.652977412731005</v>
      </c>
      <c r="F334" s="157">
        <v>64</v>
      </c>
      <c r="G334" s="157">
        <v>12</v>
      </c>
      <c r="H334" s="158">
        <v>1</v>
      </c>
      <c r="I334" s="171">
        <v>1.06</v>
      </c>
      <c r="J334" s="235">
        <v>38566</v>
      </c>
      <c r="K334" s="172">
        <v>2.0099999999999998</v>
      </c>
      <c r="L334" s="235">
        <v>38566</v>
      </c>
      <c r="M334" s="172">
        <v>2.17</v>
      </c>
      <c r="N334" s="235">
        <v>38566</v>
      </c>
      <c r="O334" s="172">
        <v>2.6</v>
      </c>
      <c r="P334" s="235">
        <v>41890</v>
      </c>
      <c r="Q334" s="172">
        <v>3.15</v>
      </c>
      <c r="R334" s="235">
        <v>43731</v>
      </c>
      <c r="S334" s="172">
        <v>4.25</v>
      </c>
      <c r="T334" s="235">
        <v>44421</v>
      </c>
    </row>
    <row r="335" spans="1:20" ht="11.45" customHeight="1">
      <c r="A335" s="192">
        <v>77800</v>
      </c>
      <c r="B335" s="193" t="s">
        <v>121</v>
      </c>
      <c r="C335" s="194">
        <v>2520</v>
      </c>
      <c r="D335" s="203">
        <v>35502</v>
      </c>
      <c r="E335" s="186">
        <f t="shared" si="4"/>
        <v>26.551676933607119</v>
      </c>
      <c r="F335" s="157">
        <v>70</v>
      </c>
      <c r="G335" s="157">
        <v>12</v>
      </c>
      <c r="H335" s="158">
        <v>0</v>
      </c>
      <c r="I335" s="171">
        <v>0.87</v>
      </c>
      <c r="J335" s="235">
        <v>40748</v>
      </c>
      <c r="K335" s="172">
        <v>1.69</v>
      </c>
      <c r="L335" s="235">
        <v>38940</v>
      </c>
      <c r="M335" s="172">
        <v>2.13</v>
      </c>
      <c r="N335" s="235">
        <v>44419</v>
      </c>
      <c r="O335" s="172">
        <v>2.2000000000000002</v>
      </c>
      <c r="P335" s="235">
        <v>41890</v>
      </c>
      <c r="Q335" s="172">
        <v>2.8</v>
      </c>
      <c r="R335" s="235">
        <v>43731</v>
      </c>
      <c r="S335" s="172">
        <v>4.0599999999999996</v>
      </c>
      <c r="T335" s="235">
        <v>44421</v>
      </c>
    </row>
    <row r="336" spans="1:20" ht="11.45" customHeight="1">
      <c r="A336" s="192">
        <v>78200</v>
      </c>
      <c r="B336" s="193" t="s">
        <v>122</v>
      </c>
      <c r="C336" s="194">
        <v>1810</v>
      </c>
      <c r="D336" s="203">
        <v>35349</v>
      </c>
      <c r="E336" s="186">
        <f t="shared" si="4"/>
        <v>26.970568104038328</v>
      </c>
      <c r="F336" s="157">
        <v>69</v>
      </c>
      <c r="G336" s="157">
        <v>15</v>
      </c>
      <c r="H336" s="158">
        <v>1</v>
      </c>
      <c r="I336" s="171">
        <v>1.22</v>
      </c>
      <c r="J336" s="235">
        <v>44421</v>
      </c>
      <c r="K336" s="172">
        <v>2.0099999999999998</v>
      </c>
      <c r="L336" s="235">
        <v>44421</v>
      </c>
      <c r="M336" s="172">
        <v>2.0099999999999998</v>
      </c>
      <c r="N336" s="235">
        <v>44421</v>
      </c>
      <c r="O336" s="172">
        <v>2.36</v>
      </c>
      <c r="P336" s="235">
        <v>44421</v>
      </c>
      <c r="Q336" s="172">
        <v>3.03</v>
      </c>
      <c r="R336" s="235">
        <v>43731</v>
      </c>
      <c r="S336" s="172">
        <v>4.41</v>
      </c>
      <c r="T336" s="235">
        <v>44421</v>
      </c>
    </row>
    <row r="337" spans="1:20" ht="11.45" customHeight="1">
      <c r="A337" s="192">
        <v>78500</v>
      </c>
      <c r="B337" s="193" t="s">
        <v>123</v>
      </c>
      <c r="C337" s="194">
        <v>2185</v>
      </c>
      <c r="D337" s="203">
        <v>35473</v>
      </c>
      <c r="E337" s="186">
        <f t="shared" si="4"/>
        <v>26.631074606433948</v>
      </c>
      <c r="F337" s="157">
        <v>73</v>
      </c>
      <c r="G337" s="157">
        <v>9</v>
      </c>
      <c r="H337" s="158">
        <v>1</v>
      </c>
      <c r="I337" s="171">
        <v>0.98</v>
      </c>
      <c r="J337" s="235">
        <v>37509</v>
      </c>
      <c r="K337" s="172">
        <v>1.54</v>
      </c>
      <c r="L337" s="235">
        <v>44421</v>
      </c>
      <c r="M337" s="172">
        <v>1.73</v>
      </c>
      <c r="N337" s="235">
        <v>38051</v>
      </c>
      <c r="O337" s="172">
        <v>2.09</v>
      </c>
      <c r="P337" s="235">
        <v>38051</v>
      </c>
      <c r="Q337" s="172">
        <v>3.07</v>
      </c>
      <c r="R337" s="235">
        <v>38051</v>
      </c>
      <c r="S337" s="172">
        <v>3.7</v>
      </c>
      <c r="T337" s="235">
        <v>44421</v>
      </c>
    </row>
    <row r="338" spans="1:20" ht="11.45" customHeight="1">
      <c r="A338" s="192">
        <v>79000</v>
      </c>
      <c r="B338" s="193" t="s">
        <v>124</v>
      </c>
      <c r="C338" s="194">
        <v>1890</v>
      </c>
      <c r="D338" s="203">
        <v>35417</v>
      </c>
      <c r="E338" s="186">
        <f t="shared" si="4"/>
        <v>26.784394250513348</v>
      </c>
      <c r="F338" s="157">
        <v>61</v>
      </c>
      <c r="G338" s="157">
        <v>8</v>
      </c>
      <c r="H338" s="158">
        <v>0</v>
      </c>
      <c r="I338" s="171">
        <v>1.46</v>
      </c>
      <c r="J338" s="235">
        <v>44421</v>
      </c>
      <c r="K338" s="172">
        <v>2.36</v>
      </c>
      <c r="L338" s="235">
        <v>44421</v>
      </c>
      <c r="M338" s="172">
        <v>2.4</v>
      </c>
      <c r="N338" s="235">
        <v>44421</v>
      </c>
      <c r="O338" s="172">
        <v>2.72</v>
      </c>
      <c r="P338" s="235">
        <v>44421</v>
      </c>
      <c r="Q338" s="172">
        <v>2.72</v>
      </c>
      <c r="R338" s="235">
        <v>44421</v>
      </c>
      <c r="S338" s="172">
        <v>4.92</v>
      </c>
      <c r="T338" s="235">
        <v>44421</v>
      </c>
    </row>
    <row r="339" spans="1:20" ht="11.45" customHeight="1">
      <c r="A339" s="192">
        <v>79300</v>
      </c>
      <c r="B339" s="193" t="s">
        <v>125</v>
      </c>
      <c r="C339" s="194">
        <v>2305</v>
      </c>
      <c r="D339" s="203">
        <v>35499</v>
      </c>
      <c r="E339" s="186">
        <f t="shared" si="4"/>
        <v>26.559890485968516</v>
      </c>
      <c r="F339" s="157">
        <v>70</v>
      </c>
      <c r="G339" s="157">
        <v>13</v>
      </c>
      <c r="H339" s="158">
        <v>1</v>
      </c>
      <c r="I339" s="171">
        <v>1.06</v>
      </c>
      <c r="J339" s="235">
        <v>43295</v>
      </c>
      <c r="K339" s="172">
        <v>1.85</v>
      </c>
      <c r="L339" s="235">
        <v>43320</v>
      </c>
      <c r="M339" s="172">
        <v>1.89</v>
      </c>
      <c r="N339" s="235">
        <v>43320</v>
      </c>
      <c r="O339" s="172">
        <v>1.93</v>
      </c>
      <c r="P339" s="235">
        <v>38051</v>
      </c>
      <c r="Q339" s="172">
        <v>3.31</v>
      </c>
      <c r="R339" s="235">
        <v>39474</v>
      </c>
      <c r="S339" s="172">
        <v>3.78</v>
      </c>
      <c r="T339" s="235">
        <v>40199</v>
      </c>
    </row>
    <row r="340" spans="1:20" ht="11.45" customHeight="1">
      <c r="A340" s="192">
        <v>79500</v>
      </c>
      <c r="B340" s="193" t="s">
        <v>190</v>
      </c>
      <c r="C340" s="194">
        <v>1720</v>
      </c>
      <c r="D340" s="203">
        <v>32091</v>
      </c>
      <c r="E340" s="186">
        <f t="shared" si="4"/>
        <v>35.890485968514717</v>
      </c>
      <c r="F340" s="157">
        <v>44</v>
      </c>
      <c r="G340" s="157">
        <v>6</v>
      </c>
      <c r="H340" s="158">
        <v>0</v>
      </c>
      <c r="I340" s="171">
        <v>0.83</v>
      </c>
      <c r="J340" s="235">
        <v>38950</v>
      </c>
      <c r="K340" s="172">
        <v>1.93</v>
      </c>
      <c r="L340" s="235">
        <v>43731</v>
      </c>
      <c r="M340" s="172">
        <v>2.2000000000000002</v>
      </c>
      <c r="N340" s="235">
        <v>43731</v>
      </c>
      <c r="O340" s="172">
        <v>2.6</v>
      </c>
      <c r="P340" s="235">
        <v>43731</v>
      </c>
      <c r="Q340" s="172">
        <v>2.76</v>
      </c>
      <c r="R340" s="235">
        <v>41890</v>
      </c>
      <c r="S340" s="172">
        <v>3.11</v>
      </c>
      <c r="T340" s="235">
        <v>44421</v>
      </c>
    </row>
    <row r="341" spans="1:20" ht="11.45" customHeight="1">
      <c r="A341" s="192">
        <v>79800</v>
      </c>
      <c r="B341" s="196" t="s">
        <v>578</v>
      </c>
      <c r="C341" s="194">
        <v>1590</v>
      </c>
      <c r="D341" s="203">
        <v>39618</v>
      </c>
      <c r="E341" s="186">
        <f t="shared" ref="E341:E370" si="5">($E$8-D341)/365.25</f>
        <v>15.282683093771389</v>
      </c>
      <c r="F341" s="157">
        <v>32</v>
      </c>
      <c r="G341" s="157">
        <v>8</v>
      </c>
      <c r="H341" s="158">
        <v>1</v>
      </c>
      <c r="I341" s="171">
        <v>1.1399999999999999</v>
      </c>
      <c r="J341" s="235">
        <v>39639</v>
      </c>
      <c r="K341" s="172">
        <v>2.13</v>
      </c>
      <c r="L341" s="235">
        <v>39639</v>
      </c>
      <c r="M341" s="172">
        <v>2.64</v>
      </c>
      <c r="N341" s="235">
        <v>39639</v>
      </c>
      <c r="O341" s="172">
        <v>3.11</v>
      </c>
      <c r="P341" s="235">
        <v>41890</v>
      </c>
      <c r="Q341" s="172">
        <v>3.43</v>
      </c>
      <c r="R341" s="235">
        <v>41890</v>
      </c>
      <c r="S341" s="172">
        <v>4.76</v>
      </c>
      <c r="T341" s="235">
        <v>44421</v>
      </c>
    </row>
    <row r="342" spans="1:20" ht="11.45" customHeight="1">
      <c r="A342" s="192">
        <v>80200</v>
      </c>
      <c r="B342" s="193" t="s">
        <v>138</v>
      </c>
      <c r="C342" s="194">
        <v>1880</v>
      </c>
      <c r="D342" s="203">
        <v>31218</v>
      </c>
      <c r="E342" s="186">
        <f t="shared" si="5"/>
        <v>38.280629705681044</v>
      </c>
      <c r="F342" s="157">
        <v>63</v>
      </c>
      <c r="G342" s="157">
        <v>10</v>
      </c>
      <c r="H342" s="158">
        <v>2</v>
      </c>
      <c r="I342" s="171">
        <v>0.94</v>
      </c>
      <c r="J342" s="235">
        <v>33838</v>
      </c>
      <c r="K342" s="172">
        <v>1.69</v>
      </c>
      <c r="L342" s="235">
        <v>33838</v>
      </c>
      <c r="M342" s="172">
        <v>2.0499999999999998</v>
      </c>
      <c r="N342" s="235">
        <v>33838</v>
      </c>
      <c r="O342" s="172">
        <v>2.95</v>
      </c>
      <c r="P342" s="235">
        <v>41890</v>
      </c>
      <c r="Q342" s="172">
        <v>3.35</v>
      </c>
      <c r="R342" s="235">
        <v>41890</v>
      </c>
      <c r="S342" s="172">
        <v>3.86</v>
      </c>
      <c r="T342" s="235">
        <v>34287</v>
      </c>
    </row>
    <row r="343" spans="1:20" ht="11.45" customHeight="1">
      <c r="A343" s="192">
        <v>80700</v>
      </c>
      <c r="B343" s="193" t="s">
        <v>139</v>
      </c>
      <c r="C343" s="194">
        <v>2065</v>
      </c>
      <c r="D343" s="203">
        <v>34389</v>
      </c>
      <c r="E343" s="186">
        <f t="shared" si="5"/>
        <v>29.598904859685145</v>
      </c>
      <c r="F343" s="157">
        <v>48</v>
      </c>
      <c r="G343" s="157">
        <v>8</v>
      </c>
      <c r="H343" s="158">
        <v>1</v>
      </c>
      <c r="I343" s="171">
        <v>0.94</v>
      </c>
      <c r="J343" s="235">
        <v>41909</v>
      </c>
      <c r="K343" s="172">
        <v>1.61</v>
      </c>
      <c r="L343" s="235">
        <v>39639</v>
      </c>
      <c r="M343" s="172">
        <v>2.2000000000000002</v>
      </c>
      <c r="N343" s="235">
        <v>41909</v>
      </c>
      <c r="O343" s="172">
        <v>3.15</v>
      </c>
      <c r="P343" s="235">
        <v>41890</v>
      </c>
      <c r="Q343" s="172">
        <v>3.5</v>
      </c>
      <c r="R343" s="235">
        <v>41890</v>
      </c>
      <c r="S343" s="172">
        <v>3.54</v>
      </c>
      <c r="T343" s="235">
        <v>41890</v>
      </c>
    </row>
    <row r="344" spans="1:20" ht="11.45" customHeight="1">
      <c r="A344" s="192">
        <v>81000</v>
      </c>
      <c r="B344" s="193" t="s">
        <v>280</v>
      </c>
      <c r="C344" s="194">
        <v>2510</v>
      </c>
      <c r="D344" s="203">
        <v>30042</v>
      </c>
      <c r="E344" s="186">
        <f t="shared" si="5"/>
        <v>41.500342231348391</v>
      </c>
      <c r="F344" s="157">
        <v>67</v>
      </c>
      <c r="G344" s="157">
        <v>8</v>
      </c>
      <c r="H344" s="158">
        <v>2</v>
      </c>
      <c r="I344" s="171">
        <v>1.54</v>
      </c>
      <c r="J344" s="235">
        <v>44785</v>
      </c>
      <c r="K344" s="172">
        <v>2.44</v>
      </c>
      <c r="L344" s="235">
        <v>42939</v>
      </c>
      <c r="M344" s="172">
        <v>2.52</v>
      </c>
      <c r="N344" s="235">
        <v>42939</v>
      </c>
      <c r="O344" s="172">
        <v>3.46</v>
      </c>
      <c r="P344" s="235">
        <v>41890</v>
      </c>
      <c r="Q344" s="172">
        <v>3.66</v>
      </c>
      <c r="R344" s="235">
        <v>41890</v>
      </c>
      <c r="S344" s="172">
        <v>3.94</v>
      </c>
      <c r="T344" s="235">
        <v>42939</v>
      </c>
    </row>
    <row r="345" spans="1:20" ht="11.45" customHeight="1">
      <c r="A345" s="192">
        <v>81300</v>
      </c>
      <c r="B345" s="193" t="s">
        <v>140</v>
      </c>
      <c r="C345" s="194">
        <v>1810</v>
      </c>
      <c r="D345" s="203">
        <v>29936</v>
      </c>
      <c r="E345" s="186">
        <f t="shared" si="5"/>
        <v>41.790554414784395</v>
      </c>
      <c r="F345" s="157">
        <v>61</v>
      </c>
      <c r="G345" s="157">
        <v>6</v>
      </c>
      <c r="H345" s="158">
        <v>1</v>
      </c>
      <c r="I345" s="171">
        <v>0.83</v>
      </c>
      <c r="J345" s="235">
        <v>42591</v>
      </c>
      <c r="K345" s="172">
        <v>1.77</v>
      </c>
      <c r="L345" s="235">
        <v>40407</v>
      </c>
      <c r="M345" s="172">
        <v>1.93</v>
      </c>
      <c r="N345" s="235">
        <v>40407</v>
      </c>
      <c r="O345" s="172">
        <v>3.03</v>
      </c>
      <c r="P345" s="235">
        <v>41890</v>
      </c>
      <c r="Q345" s="172">
        <v>3.58</v>
      </c>
      <c r="R345" s="235">
        <v>41890</v>
      </c>
      <c r="S345" s="172">
        <v>3.58</v>
      </c>
      <c r="T345" s="235">
        <v>41890</v>
      </c>
    </row>
    <row r="346" spans="1:20" ht="11.45" customHeight="1">
      <c r="A346" s="192">
        <v>81500</v>
      </c>
      <c r="B346" s="196" t="s">
        <v>579</v>
      </c>
      <c r="C346" s="194">
        <v>1585</v>
      </c>
      <c r="D346" s="203">
        <v>39603</v>
      </c>
      <c r="E346" s="186">
        <f t="shared" si="5"/>
        <v>15.323750855578371</v>
      </c>
      <c r="F346" s="157">
        <v>26</v>
      </c>
      <c r="G346" s="157">
        <v>10</v>
      </c>
      <c r="H346" s="158">
        <v>2</v>
      </c>
      <c r="I346" s="171">
        <v>1.1000000000000001</v>
      </c>
      <c r="J346" s="235">
        <v>44421</v>
      </c>
      <c r="K346" s="172">
        <v>2.2400000000000002</v>
      </c>
      <c r="L346" s="235">
        <v>39639</v>
      </c>
      <c r="M346" s="172">
        <v>2.76</v>
      </c>
      <c r="N346" s="235">
        <v>39639</v>
      </c>
      <c r="O346" s="172">
        <v>3.31</v>
      </c>
      <c r="P346" s="235">
        <v>41890</v>
      </c>
      <c r="Q346" s="172">
        <v>3.66</v>
      </c>
      <c r="R346" s="235">
        <v>41890</v>
      </c>
      <c r="S346" s="172">
        <v>4.6500000000000004</v>
      </c>
      <c r="T346" s="235">
        <v>44421</v>
      </c>
    </row>
    <row r="347" spans="1:20" ht="11.45" customHeight="1">
      <c r="A347" s="192">
        <v>82200</v>
      </c>
      <c r="B347" s="196" t="s">
        <v>385</v>
      </c>
      <c r="C347" s="194">
        <v>5820</v>
      </c>
      <c r="D347" s="203">
        <v>41079</v>
      </c>
      <c r="E347" s="186">
        <f t="shared" si="5"/>
        <v>11.282683093771389</v>
      </c>
      <c r="F347" s="157">
        <v>67</v>
      </c>
      <c r="G347" s="157">
        <v>21</v>
      </c>
      <c r="H347" s="158">
        <v>4</v>
      </c>
      <c r="I347" s="171">
        <v>1.18</v>
      </c>
      <c r="J347" s="235">
        <v>44791</v>
      </c>
      <c r="K347" s="172">
        <v>1.61</v>
      </c>
      <c r="L347" s="235">
        <v>44791</v>
      </c>
      <c r="M347" s="172">
        <v>1.73</v>
      </c>
      <c r="N347" s="235">
        <v>41825</v>
      </c>
      <c r="O347" s="172">
        <v>2.3199999999999998</v>
      </c>
      <c r="P347" s="235">
        <v>43731</v>
      </c>
      <c r="Q347" s="172">
        <v>3.54</v>
      </c>
      <c r="R347" s="235">
        <v>43375</v>
      </c>
      <c r="S347" s="172">
        <v>5.39</v>
      </c>
      <c r="T347" s="235">
        <v>41300</v>
      </c>
    </row>
    <row r="348" spans="1:20" ht="11.45" customHeight="1">
      <c r="A348" s="192">
        <v>82500</v>
      </c>
      <c r="B348" s="193" t="s">
        <v>228</v>
      </c>
      <c r="C348" s="194">
        <v>2065</v>
      </c>
      <c r="D348" s="203">
        <v>36780</v>
      </c>
      <c r="E348" s="186">
        <f t="shared" si="5"/>
        <v>23.052703627652292</v>
      </c>
      <c r="F348" s="157">
        <v>68</v>
      </c>
      <c r="G348" s="157">
        <v>19</v>
      </c>
      <c r="H348" s="158">
        <v>3</v>
      </c>
      <c r="I348" s="171">
        <v>0.98</v>
      </c>
      <c r="J348" s="235">
        <v>38058</v>
      </c>
      <c r="K348" s="172">
        <v>2.09</v>
      </c>
      <c r="L348" s="235">
        <v>39286</v>
      </c>
      <c r="M348" s="172">
        <v>2.2799999999999998</v>
      </c>
      <c r="N348" s="235">
        <v>39286</v>
      </c>
      <c r="O348" s="172">
        <v>2.68</v>
      </c>
      <c r="P348" s="235">
        <v>41870</v>
      </c>
      <c r="Q348" s="172">
        <v>5.39</v>
      </c>
      <c r="R348" s="235">
        <v>40199</v>
      </c>
      <c r="S348" s="172">
        <v>7.32</v>
      </c>
      <c r="T348" s="235">
        <v>40199</v>
      </c>
    </row>
    <row r="349" spans="1:20" ht="11.45" customHeight="1">
      <c r="A349" s="192">
        <v>82700</v>
      </c>
      <c r="B349" s="193" t="s">
        <v>227</v>
      </c>
      <c r="C349" s="194">
        <v>1825</v>
      </c>
      <c r="D349" s="203">
        <v>36769</v>
      </c>
      <c r="E349" s="186">
        <f t="shared" si="5"/>
        <v>23.082819986310746</v>
      </c>
      <c r="F349" s="157">
        <v>74</v>
      </c>
      <c r="G349" s="157">
        <v>14</v>
      </c>
      <c r="H349" s="158">
        <v>2</v>
      </c>
      <c r="I349" s="171">
        <v>1.22</v>
      </c>
      <c r="J349" s="235">
        <v>38192</v>
      </c>
      <c r="K349" s="172">
        <v>1.81</v>
      </c>
      <c r="L349" s="235">
        <v>41870</v>
      </c>
      <c r="M349" s="172">
        <v>2.13</v>
      </c>
      <c r="N349" s="235">
        <v>41870</v>
      </c>
      <c r="O349" s="172">
        <v>2.8</v>
      </c>
      <c r="P349" s="235">
        <v>43375</v>
      </c>
      <c r="Q349" s="172">
        <v>3.86</v>
      </c>
      <c r="R349" s="235">
        <v>43375</v>
      </c>
      <c r="S349" s="172">
        <v>5.24</v>
      </c>
      <c r="T349" s="235">
        <v>40199</v>
      </c>
    </row>
    <row r="350" spans="1:20" ht="11.45" customHeight="1">
      <c r="A350" s="192">
        <v>83000</v>
      </c>
      <c r="B350" s="196" t="s">
        <v>364</v>
      </c>
      <c r="C350" s="194">
        <v>4515</v>
      </c>
      <c r="D350" s="203">
        <v>39994</v>
      </c>
      <c r="E350" s="186">
        <f t="shared" si="5"/>
        <v>14.253251197809719</v>
      </c>
      <c r="F350" s="157">
        <v>69</v>
      </c>
      <c r="G350" s="157">
        <v>24</v>
      </c>
      <c r="H350" s="158">
        <v>6</v>
      </c>
      <c r="I350" s="171">
        <v>0.94</v>
      </c>
      <c r="J350" s="235">
        <v>43731</v>
      </c>
      <c r="K350" s="172">
        <v>1.61</v>
      </c>
      <c r="L350" s="235">
        <v>44426</v>
      </c>
      <c r="M350" s="172">
        <v>2.8</v>
      </c>
      <c r="N350" s="235">
        <v>44419</v>
      </c>
      <c r="O350" s="172">
        <v>3.35</v>
      </c>
      <c r="P350" s="235">
        <v>40199</v>
      </c>
      <c r="Q350" s="172">
        <v>7.64</v>
      </c>
      <c r="R350" s="235">
        <v>40199</v>
      </c>
      <c r="S350" s="172">
        <v>10.43</v>
      </c>
      <c r="T350" s="235">
        <v>40199</v>
      </c>
    </row>
    <row r="351" spans="1:20" ht="11.45" customHeight="1">
      <c r="A351" s="192">
        <v>83300</v>
      </c>
      <c r="B351" s="193" t="s">
        <v>218</v>
      </c>
      <c r="C351" s="194">
        <v>1020</v>
      </c>
      <c r="D351" s="203">
        <v>36237</v>
      </c>
      <c r="E351" s="186">
        <f t="shared" si="5"/>
        <v>24.539356605065024</v>
      </c>
      <c r="F351" s="157">
        <v>22</v>
      </c>
      <c r="G351" s="157">
        <v>5</v>
      </c>
      <c r="H351" s="158">
        <v>1</v>
      </c>
      <c r="I351" s="171">
        <v>0.94</v>
      </c>
      <c r="J351" s="235">
        <v>41890</v>
      </c>
      <c r="K351" s="172">
        <v>2.09</v>
      </c>
      <c r="L351" s="235">
        <v>41890</v>
      </c>
      <c r="M351" s="172">
        <v>4.21</v>
      </c>
      <c r="N351" s="235">
        <v>41890</v>
      </c>
      <c r="O351" s="172">
        <v>4.21</v>
      </c>
      <c r="P351" s="235">
        <v>41890</v>
      </c>
      <c r="Q351" s="172">
        <v>4.21</v>
      </c>
      <c r="R351" s="235">
        <v>41890</v>
      </c>
      <c r="S351" s="172">
        <v>4.21</v>
      </c>
      <c r="T351" s="235">
        <v>41890</v>
      </c>
    </row>
    <row r="352" spans="1:20" ht="11.45" customHeight="1">
      <c r="A352" s="192">
        <v>83500</v>
      </c>
      <c r="B352" s="193" t="s">
        <v>148</v>
      </c>
      <c r="C352" s="194">
        <v>950</v>
      </c>
      <c r="D352" s="203">
        <v>34690</v>
      </c>
      <c r="E352" s="186">
        <f t="shared" si="5"/>
        <v>28.774811772758383</v>
      </c>
      <c r="F352" s="157">
        <v>23</v>
      </c>
      <c r="G352" s="157">
        <v>4</v>
      </c>
      <c r="H352" s="158">
        <v>1</v>
      </c>
      <c r="I352" s="171">
        <v>1.1399999999999999</v>
      </c>
      <c r="J352" s="235">
        <v>44849</v>
      </c>
      <c r="K352" s="172">
        <v>1.97</v>
      </c>
      <c r="L352" s="235">
        <v>35650</v>
      </c>
      <c r="M352" s="172">
        <v>2.95</v>
      </c>
      <c r="N352" s="235">
        <v>41890</v>
      </c>
      <c r="O352" s="172">
        <v>2.95</v>
      </c>
      <c r="P352" s="235">
        <v>41890</v>
      </c>
      <c r="Q352" s="172">
        <v>3.5</v>
      </c>
      <c r="R352" s="235">
        <v>44849</v>
      </c>
      <c r="S352" s="172">
        <v>3.5</v>
      </c>
      <c r="T352" s="235">
        <v>44849</v>
      </c>
    </row>
    <row r="353" spans="1:20" ht="11.45" customHeight="1">
      <c r="A353" s="192">
        <v>83800</v>
      </c>
      <c r="B353" s="196" t="s">
        <v>430</v>
      </c>
      <c r="C353" s="194">
        <v>920</v>
      </c>
      <c r="D353" s="203">
        <v>32567</v>
      </c>
      <c r="E353" s="186">
        <f t="shared" si="5"/>
        <v>34.587268993839835</v>
      </c>
      <c r="F353" s="157">
        <v>28</v>
      </c>
      <c r="G353" s="157">
        <v>2</v>
      </c>
      <c r="H353" s="158">
        <v>0</v>
      </c>
      <c r="I353" s="171">
        <v>0.79</v>
      </c>
      <c r="J353" s="235">
        <v>37451</v>
      </c>
      <c r="K353" s="172">
        <v>1.3</v>
      </c>
      <c r="L353" s="235">
        <v>39288</v>
      </c>
      <c r="M353" s="172">
        <v>1.61</v>
      </c>
      <c r="N353" s="235">
        <v>41890</v>
      </c>
      <c r="O353" s="172">
        <v>1.77</v>
      </c>
      <c r="P353" s="235">
        <v>41890</v>
      </c>
      <c r="Q353" s="172">
        <v>2.17</v>
      </c>
      <c r="R353" s="235">
        <v>33980</v>
      </c>
      <c r="S353" s="172">
        <v>2.52</v>
      </c>
      <c r="T353" s="235">
        <v>33980</v>
      </c>
    </row>
    <row r="354" spans="1:20" s="88" customFormat="1" ht="11.45" customHeight="1">
      <c r="A354" s="192">
        <v>84000</v>
      </c>
      <c r="B354" s="193" t="s">
        <v>150</v>
      </c>
      <c r="C354" s="194">
        <v>1315</v>
      </c>
      <c r="D354" s="203">
        <v>30446</v>
      </c>
      <c r="E354" s="189">
        <f t="shared" si="5"/>
        <v>40.394250513347025</v>
      </c>
      <c r="F354" s="167">
        <v>45</v>
      </c>
      <c r="G354" s="167">
        <v>6</v>
      </c>
      <c r="H354" s="168">
        <v>2</v>
      </c>
      <c r="I354" s="182">
        <v>0.98</v>
      </c>
      <c r="J354" s="240">
        <v>44849</v>
      </c>
      <c r="K354" s="183">
        <v>2.0499999999999998</v>
      </c>
      <c r="L354" s="235">
        <v>38923</v>
      </c>
      <c r="M354" s="183">
        <v>2.8</v>
      </c>
      <c r="N354" s="235">
        <v>41890</v>
      </c>
      <c r="O354" s="183">
        <v>3.07</v>
      </c>
      <c r="P354" s="235">
        <v>41890</v>
      </c>
      <c r="Q354" s="183">
        <v>3.31</v>
      </c>
      <c r="R354" s="235">
        <v>41890</v>
      </c>
      <c r="S354" s="183">
        <v>3.31</v>
      </c>
      <c r="T354" s="235">
        <v>41890</v>
      </c>
    </row>
    <row r="355" spans="1:20" s="88" customFormat="1" ht="11.45" customHeight="1">
      <c r="A355" s="192">
        <v>84200</v>
      </c>
      <c r="B355" s="193" t="s">
        <v>151</v>
      </c>
      <c r="C355" s="194">
        <v>1450</v>
      </c>
      <c r="D355" s="203">
        <v>33923</v>
      </c>
      <c r="E355" s="189">
        <f t="shared" si="5"/>
        <v>30.874743326488705</v>
      </c>
      <c r="F355" s="167">
        <v>35</v>
      </c>
      <c r="G355" s="167">
        <v>4</v>
      </c>
      <c r="H355" s="168">
        <v>1</v>
      </c>
      <c r="I355" s="182">
        <v>0.98</v>
      </c>
      <c r="J355" s="240">
        <v>41890</v>
      </c>
      <c r="K355" s="183">
        <v>2.2799999999999998</v>
      </c>
      <c r="L355" s="235">
        <v>41890</v>
      </c>
      <c r="M355" s="183">
        <v>4.0599999999999996</v>
      </c>
      <c r="N355" s="235">
        <v>41890</v>
      </c>
      <c r="O355" s="183">
        <v>4.25</v>
      </c>
      <c r="P355" s="235">
        <v>41890</v>
      </c>
      <c r="Q355" s="183">
        <v>4.29</v>
      </c>
      <c r="R355" s="235">
        <v>41890</v>
      </c>
      <c r="S355" s="183">
        <v>4.29</v>
      </c>
      <c r="T355" s="235">
        <v>41890</v>
      </c>
    </row>
    <row r="356" spans="1:20" s="88" customFormat="1" ht="11.45" customHeight="1">
      <c r="A356" s="192">
        <v>84500</v>
      </c>
      <c r="B356" s="193" t="s">
        <v>152</v>
      </c>
      <c r="C356" s="194">
        <v>1575</v>
      </c>
      <c r="D356" s="203">
        <v>32317</v>
      </c>
      <c r="E356" s="189">
        <f t="shared" si="5"/>
        <v>35.271731690622858</v>
      </c>
      <c r="F356" s="167">
        <v>29</v>
      </c>
      <c r="G356" s="167">
        <v>3</v>
      </c>
      <c r="H356" s="168">
        <v>0</v>
      </c>
      <c r="I356" s="182">
        <v>1.61</v>
      </c>
      <c r="J356" s="240">
        <v>44419</v>
      </c>
      <c r="K356" s="183">
        <v>2.4</v>
      </c>
      <c r="L356" s="235">
        <v>38939</v>
      </c>
      <c r="M356" s="183">
        <v>2.52</v>
      </c>
      <c r="N356" s="235">
        <v>38939</v>
      </c>
      <c r="O356" s="183">
        <v>2.56</v>
      </c>
      <c r="P356" s="235">
        <v>38939</v>
      </c>
      <c r="Q356" s="183">
        <v>2.56</v>
      </c>
      <c r="R356" s="235">
        <v>38939</v>
      </c>
      <c r="S356" s="183">
        <v>3.31</v>
      </c>
      <c r="T356" s="235">
        <v>44419</v>
      </c>
    </row>
    <row r="357" spans="1:20" s="88" customFormat="1" ht="11.45" customHeight="1">
      <c r="A357" s="192">
        <v>84700</v>
      </c>
      <c r="B357" s="193" t="s">
        <v>322</v>
      </c>
      <c r="C357" s="194">
        <v>1340</v>
      </c>
      <c r="D357" s="203">
        <v>38336</v>
      </c>
      <c r="E357" s="189">
        <f t="shared" si="5"/>
        <v>18.792607802874745</v>
      </c>
      <c r="F357" s="167">
        <v>23</v>
      </c>
      <c r="G357" s="167">
        <v>2</v>
      </c>
      <c r="H357" s="168">
        <v>0</v>
      </c>
      <c r="I357" s="182">
        <v>0.94</v>
      </c>
      <c r="J357" s="240">
        <v>44380</v>
      </c>
      <c r="K357" s="183">
        <v>1.06</v>
      </c>
      <c r="L357" s="235">
        <v>43335</v>
      </c>
      <c r="M357" s="183">
        <v>1.38</v>
      </c>
      <c r="N357" s="235">
        <v>41834</v>
      </c>
      <c r="O357" s="183">
        <v>1.54</v>
      </c>
      <c r="P357" s="235">
        <v>43375</v>
      </c>
      <c r="Q357" s="183">
        <v>2.2400000000000002</v>
      </c>
      <c r="R357" s="235">
        <v>43375</v>
      </c>
      <c r="S357" s="183">
        <v>2.8</v>
      </c>
      <c r="T357" s="235">
        <v>43375</v>
      </c>
    </row>
    <row r="358" spans="1:20" s="88" customFormat="1" ht="11.45" customHeight="1">
      <c r="A358" s="192">
        <v>85000</v>
      </c>
      <c r="B358" s="196" t="s">
        <v>514</v>
      </c>
      <c r="C358" s="194">
        <v>970</v>
      </c>
      <c r="D358" s="203">
        <v>32422</v>
      </c>
      <c r="E358" s="189">
        <f t="shared" si="5"/>
        <v>34.984257357973988</v>
      </c>
      <c r="F358" s="167">
        <v>39</v>
      </c>
      <c r="G358" s="167">
        <v>7</v>
      </c>
      <c r="H358" s="168">
        <v>0</v>
      </c>
      <c r="I358" s="182">
        <v>0.98</v>
      </c>
      <c r="J358" s="240">
        <v>38566</v>
      </c>
      <c r="K358" s="183">
        <v>2.09</v>
      </c>
      <c r="L358" s="235">
        <v>38566</v>
      </c>
      <c r="M358" s="183">
        <v>2.3199999999999998</v>
      </c>
      <c r="N358" s="235">
        <v>38566</v>
      </c>
      <c r="O358" s="183">
        <v>2.4</v>
      </c>
      <c r="P358" s="235">
        <v>38566</v>
      </c>
      <c r="Q358" s="183">
        <v>2.4</v>
      </c>
      <c r="R358" s="235">
        <v>38566</v>
      </c>
      <c r="S358" s="183">
        <v>2.83</v>
      </c>
      <c r="T358" s="235">
        <v>43789</v>
      </c>
    </row>
    <row r="359" spans="1:20" s="88" customFormat="1" ht="11.45" customHeight="1">
      <c r="A359" s="192">
        <v>85500</v>
      </c>
      <c r="B359" s="196" t="s">
        <v>475</v>
      </c>
      <c r="C359" s="194">
        <v>1030</v>
      </c>
      <c r="D359" s="203">
        <v>34514</v>
      </c>
      <c r="E359" s="189">
        <f t="shared" si="5"/>
        <v>29.256673511293634</v>
      </c>
      <c r="F359" s="167">
        <v>28</v>
      </c>
      <c r="G359" s="167">
        <v>3</v>
      </c>
      <c r="H359" s="168">
        <v>0</v>
      </c>
      <c r="I359" s="182">
        <v>0.71</v>
      </c>
      <c r="J359" s="240">
        <v>44419</v>
      </c>
      <c r="K359" s="183">
        <v>1.3</v>
      </c>
      <c r="L359" s="235">
        <v>42922</v>
      </c>
      <c r="M359" s="183">
        <v>2.0499999999999998</v>
      </c>
      <c r="N359" s="235">
        <v>42932</v>
      </c>
      <c r="O359" s="183">
        <v>2.0499999999999998</v>
      </c>
      <c r="P359" s="235">
        <v>42932</v>
      </c>
      <c r="Q359" s="183">
        <v>2.36</v>
      </c>
      <c r="R359" s="235">
        <v>41890</v>
      </c>
      <c r="S359" s="183">
        <v>3.03</v>
      </c>
      <c r="T359" s="235">
        <v>40199</v>
      </c>
    </row>
    <row r="360" spans="1:20" s="88" customFormat="1" ht="11.45" customHeight="1">
      <c r="A360" s="192">
        <v>85800</v>
      </c>
      <c r="B360" s="196" t="s">
        <v>513</v>
      </c>
      <c r="C360" s="194">
        <v>1070</v>
      </c>
      <c r="D360" s="203">
        <v>35299</v>
      </c>
      <c r="E360" s="189">
        <f t="shared" si="5"/>
        <v>27.107460643394933</v>
      </c>
      <c r="F360" s="167">
        <v>32</v>
      </c>
      <c r="G360" s="167">
        <v>4</v>
      </c>
      <c r="H360" s="168">
        <v>0</v>
      </c>
      <c r="I360" s="182">
        <v>0.75</v>
      </c>
      <c r="J360" s="240">
        <v>35310</v>
      </c>
      <c r="K360" s="183">
        <v>1.5</v>
      </c>
      <c r="L360" s="235">
        <v>44768</v>
      </c>
      <c r="M360" s="183">
        <v>1.69</v>
      </c>
      <c r="N360" s="235">
        <v>44768</v>
      </c>
      <c r="O360" s="183">
        <v>1.81</v>
      </c>
      <c r="P360" s="235">
        <v>41890</v>
      </c>
      <c r="Q360" s="183">
        <v>2.52</v>
      </c>
      <c r="R360" s="235">
        <v>37665</v>
      </c>
      <c r="S360" s="183">
        <v>3.9</v>
      </c>
      <c r="T360" s="235">
        <v>40199</v>
      </c>
    </row>
    <row r="361" spans="1:20" s="88" customFormat="1" ht="11.45" customHeight="1">
      <c r="A361" s="192">
        <v>86200</v>
      </c>
      <c r="B361" s="193" t="s">
        <v>262</v>
      </c>
      <c r="C361" s="194">
        <v>1475</v>
      </c>
      <c r="D361" s="203">
        <v>37292</v>
      </c>
      <c r="E361" s="189">
        <f t="shared" si="5"/>
        <v>21.650924024640656</v>
      </c>
      <c r="F361" s="167">
        <v>36</v>
      </c>
      <c r="G361" s="167">
        <v>8</v>
      </c>
      <c r="H361" s="168">
        <v>2</v>
      </c>
      <c r="I361" s="182">
        <v>0.79</v>
      </c>
      <c r="J361" s="240">
        <v>38967</v>
      </c>
      <c r="K361" s="183">
        <v>1.54</v>
      </c>
      <c r="L361" s="235">
        <v>41890</v>
      </c>
      <c r="M361" s="183">
        <v>2.36</v>
      </c>
      <c r="N361" s="235">
        <v>41890</v>
      </c>
      <c r="O361" s="183">
        <v>3.82</v>
      </c>
      <c r="P361" s="235">
        <v>41890</v>
      </c>
      <c r="Q361" s="183">
        <v>4.33</v>
      </c>
      <c r="R361" s="235">
        <v>40199</v>
      </c>
      <c r="S361" s="183">
        <v>5.63</v>
      </c>
      <c r="T361" s="235">
        <v>40199</v>
      </c>
    </row>
    <row r="362" spans="1:20" ht="11.45" customHeight="1">
      <c r="A362" s="192">
        <v>86500</v>
      </c>
      <c r="B362" s="193" t="s">
        <v>263</v>
      </c>
      <c r="C362" s="194">
        <v>1360</v>
      </c>
      <c r="D362" s="203">
        <v>37300</v>
      </c>
      <c r="E362" s="189">
        <f t="shared" si="5"/>
        <v>21.629021218343599</v>
      </c>
      <c r="F362" s="167">
        <v>27</v>
      </c>
      <c r="G362" s="167">
        <v>3</v>
      </c>
      <c r="H362" s="168">
        <v>1</v>
      </c>
      <c r="I362" s="182">
        <v>1.1000000000000001</v>
      </c>
      <c r="J362" s="240">
        <v>41474</v>
      </c>
      <c r="K362" s="183">
        <v>1.57</v>
      </c>
      <c r="L362" s="235">
        <v>41474</v>
      </c>
      <c r="M362" s="183">
        <v>2.09</v>
      </c>
      <c r="N362" s="235">
        <v>41890</v>
      </c>
      <c r="O362" s="183">
        <v>3.11</v>
      </c>
      <c r="P362" s="235">
        <v>41890</v>
      </c>
      <c r="Q362" s="183">
        <v>3.54</v>
      </c>
      <c r="R362" s="235">
        <v>41890</v>
      </c>
      <c r="S362" s="183">
        <v>3.54</v>
      </c>
      <c r="T362" s="235">
        <v>41890</v>
      </c>
    </row>
    <row r="363" spans="1:20" s="88" customFormat="1" ht="11.45" customHeight="1">
      <c r="A363" s="192">
        <v>86700</v>
      </c>
      <c r="B363" s="193" t="s">
        <v>93</v>
      </c>
      <c r="C363" s="194">
        <v>1190</v>
      </c>
      <c r="D363" s="203">
        <v>33902</v>
      </c>
      <c r="E363" s="189">
        <f t="shared" si="5"/>
        <v>30.932238193018481</v>
      </c>
      <c r="F363" s="167">
        <v>42</v>
      </c>
      <c r="G363" s="167">
        <v>5</v>
      </c>
      <c r="H363" s="168">
        <v>0</v>
      </c>
      <c r="I363" s="182">
        <v>1.38</v>
      </c>
      <c r="J363" s="240">
        <v>38566</v>
      </c>
      <c r="K363" s="183">
        <v>2.2799999999999998</v>
      </c>
      <c r="L363" s="235">
        <v>38566</v>
      </c>
      <c r="M363" s="183">
        <v>2.4</v>
      </c>
      <c r="N363" s="235">
        <v>38566</v>
      </c>
      <c r="O363" s="183">
        <v>2.48</v>
      </c>
      <c r="P363" s="235">
        <v>38566</v>
      </c>
      <c r="Q363" s="183">
        <v>2.76</v>
      </c>
      <c r="R363" s="235">
        <v>40199</v>
      </c>
      <c r="S363" s="183">
        <v>3.94</v>
      </c>
      <c r="T363" s="235">
        <v>40199</v>
      </c>
    </row>
    <row r="364" spans="1:20" s="88" customFormat="1" ht="11.45" customHeight="1">
      <c r="A364" s="192">
        <v>87000</v>
      </c>
      <c r="B364" s="193" t="s">
        <v>94</v>
      </c>
      <c r="C364" s="194">
        <v>1245</v>
      </c>
      <c r="D364" s="203">
        <v>34788</v>
      </c>
      <c r="E364" s="189">
        <f t="shared" si="5"/>
        <v>28.506502395619439</v>
      </c>
      <c r="F364" s="167">
        <v>31</v>
      </c>
      <c r="G364" s="167">
        <v>5</v>
      </c>
      <c r="H364" s="168">
        <v>1</v>
      </c>
      <c r="I364" s="182">
        <v>0.91</v>
      </c>
      <c r="J364" s="240">
        <v>36422</v>
      </c>
      <c r="K364" s="183">
        <v>1.61</v>
      </c>
      <c r="L364" s="235">
        <v>38566</v>
      </c>
      <c r="M364" s="183">
        <v>2.0099999999999998</v>
      </c>
      <c r="N364" s="235">
        <v>44402</v>
      </c>
      <c r="O364" s="183">
        <v>2.0099999999999998</v>
      </c>
      <c r="P364" s="235">
        <v>44402</v>
      </c>
      <c r="Q364" s="183">
        <v>3.31</v>
      </c>
      <c r="R364" s="235">
        <v>40199</v>
      </c>
      <c r="S364" s="183">
        <v>4.37</v>
      </c>
      <c r="T364" s="235">
        <v>40199</v>
      </c>
    </row>
    <row r="365" spans="1:20" s="88" customFormat="1" ht="11.45" customHeight="1">
      <c r="A365" s="192">
        <v>87300</v>
      </c>
      <c r="B365" s="193" t="s">
        <v>212</v>
      </c>
      <c r="C365" s="194">
        <v>1215</v>
      </c>
      <c r="D365" s="203">
        <v>31483</v>
      </c>
      <c r="E365" s="189">
        <f t="shared" si="5"/>
        <v>37.555099247091036</v>
      </c>
      <c r="F365" s="167">
        <v>49</v>
      </c>
      <c r="G365" s="167">
        <v>5</v>
      </c>
      <c r="H365" s="168">
        <v>0</v>
      </c>
      <c r="I365" s="182">
        <v>0.91</v>
      </c>
      <c r="J365" s="240">
        <v>44825</v>
      </c>
      <c r="K365" s="183">
        <v>1.5</v>
      </c>
      <c r="L365" s="235">
        <v>42592</v>
      </c>
      <c r="M365" s="183">
        <v>2.2000000000000002</v>
      </c>
      <c r="N365" s="235">
        <v>41890</v>
      </c>
      <c r="O365" s="183">
        <v>2.56</v>
      </c>
      <c r="P365" s="235">
        <v>41890</v>
      </c>
      <c r="Q365" s="183">
        <v>2.8</v>
      </c>
      <c r="R365" s="235">
        <v>37665</v>
      </c>
      <c r="S365" s="183">
        <v>4.17</v>
      </c>
      <c r="T365" s="235">
        <v>40199</v>
      </c>
    </row>
    <row r="366" spans="1:20" s="88" customFormat="1" ht="11.45" customHeight="1">
      <c r="A366" s="192">
        <v>87400</v>
      </c>
      <c r="B366" s="196" t="s">
        <v>468</v>
      </c>
      <c r="C366" s="194">
        <v>1160</v>
      </c>
      <c r="D366" s="203">
        <v>42711</v>
      </c>
      <c r="E366" s="189">
        <f t="shared" si="5"/>
        <v>6.8145106091718004</v>
      </c>
      <c r="F366" s="167">
        <v>11</v>
      </c>
      <c r="G366" s="167">
        <v>0</v>
      </c>
      <c r="H366" s="168">
        <v>0</v>
      </c>
      <c r="I366" s="182">
        <v>0.75</v>
      </c>
      <c r="J366" s="240">
        <v>45181</v>
      </c>
      <c r="K366" s="183">
        <v>1.3</v>
      </c>
      <c r="L366" s="240">
        <v>42940</v>
      </c>
      <c r="M366" s="183">
        <v>1.69</v>
      </c>
      <c r="N366" s="240">
        <v>42940</v>
      </c>
      <c r="O366" s="183">
        <v>1.89</v>
      </c>
      <c r="P366" s="240">
        <v>42940</v>
      </c>
      <c r="Q366" s="183">
        <v>1.89</v>
      </c>
      <c r="R366" s="240">
        <v>42940</v>
      </c>
      <c r="S366" s="183">
        <v>1.89</v>
      </c>
      <c r="T366" s="240">
        <v>42940</v>
      </c>
    </row>
    <row r="367" spans="1:20" s="88" customFormat="1" ht="11.45" customHeight="1">
      <c r="A367" s="192">
        <v>87500</v>
      </c>
      <c r="B367" s="196" t="s">
        <v>465</v>
      </c>
      <c r="C367" s="194">
        <v>1065</v>
      </c>
      <c r="D367" s="203">
        <v>41039</v>
      </c>
      <c r="E367" s="189">
        <f t="shared" si="5"/>
        <v>11.392197125256674</v>
      </c>
      <c r="F367" s="167">
        <v>18</v>
      </c>
      <c r="G367" s="167">
        <v>2</v>
      </c>
      <c r="H367" s="168">
        <v>0</v>
      </c>
      <c r="I367" s="182">
        <v>0.91</v>
      </c>
      <c r="J367" s="240">
        <v>42243</v>
      </c>
      <c r="K367" s="183">
        <v>1.46</v>
      </c>
      <c r="L367" s="235">
        <v>42243</v>
      </c>
      <c r="M367" s="183">
        <v>2.8</v>
      </c>
      <c r="N367" s="235">
        <v>41890</v>
      </c>
      <c r="O367" s="183">
        <v>2.83</v>
      </c>
      <c r="P367" s="235">
        <v>41890</v>
      </c>
      <c r="Q367" s="183">
        <v>2.87</v>
      </c>
      <c r="R367" s="235">
        <v>41890</v>
      </c>
      <c r="S367" s="183">
        <v>3.15</v>
      </c>
      <c r="T367" s="235">
        <v>44421</v>
      </c>
    </row>
    <row r="368" spans="1:20" s="88" customFormat="1" ht="11.45" customHeight="1">
      <c r="A368" s="192">
        <v>87800</v>
      </c>
      <c r="B368" s="193" t="s">
        <v>217</v>
      </c>
      <c r="C368" s="194">
        <v>1055</v>
      </c>
      <c r="D368" s="203">
        <v>31421</v>
      </c>
      <c r="E368" s="189">
        <f t="shared" si="5"/>
        <v>37.724845995893226</v>
      </c>
      <c r="F368" s="167">
        <v>42</v>
      </c>
      <c r="G368" s="167">
        <v>4</v>
      </c>
      <c r="H368" s="168">
        <v>1</v>
      </c>
      <c r="I368" s="182">
        <v>0.87</v>
      </c>
      <c r="J368" s="240">
        <v>41890</v>
      </c>
      <c r="K368" s="183">
        <v>2.2000000000000002</v>
      </c>
      <c r="L368" s="235">
        <v>41890</v>
      </c>
      <c r="M368" s="183">
        <v>3.86</v>
      </c>
      <c r="N368" s="235">
        <v>41890</v>
      </c>
      <c r="O368" s="183">
        <v>3.9</v>
      </c>
      <c r="P368" s="235">
        <v>41890</v>
      </c>
      <c r="Q368" s="183">
        <v>3.98</v>
      </c>
      <c r="R368" s="235">
        <v>41890</v>
      </c>
      <c r="S368" s="183">
        <v>3.98</v>
      </c>
      <c r="T368" s="235">
        <v>41890</v>
      </c>
    </row>
    <row r="369" spans="1:20" s="88" customFormat="1" ht="11.45" customHeight="1">
      <c r="A369" s="250">
        <v>89200</v>
      </c>
      <c r="B369" s="253" t="s">
        <v>476</v>
      </c>
      <c r="C369" s="251">
        <v>980</v>
      </c>
      <c r="D369" s="252">
        <v>43082</v>
      </c>
      <c r="E369" s="189">
        <f t="shared" si="5"/>
        <v>5.7987679671457908</v>
      </c>
      <c r="F369" s="167">
        <v>6</v>
      </c>
      <c r="G369" s="167">
        <v>0</v>
      </c>
      <c r="H369" s="168">
        <v>0</v>
      </c>
      <c r="I369" s="182">
        <v>0.75</v>
      </c>
      <c r="J369" s="240">
        <v>44421</v>
      </c>
      <c r="K369" s="254">
        <v>1.42</v>
      </c>
      <c r="L369" s="240">
        <v>44421</v>
      </c>
      <c r="M369" s="183">
        <v>1.54</v>
      </c>
      <c r="N369" s="240">
        <v>44421</v>
      </c>
      <c r="O369" s="183">
        <v>1.61</v>
      </c>
      <c r="P369" s="240">
        <v>44421</v>
      </c>
      <c r="Q369" s="183">
        <v>1.61</v>
      </c>
      <c r="R369" s="240">
        <v>44421</v>
      </c>
      <c r="S369" s="183">
        <v>1.65</v>
      </c>
      <c r="T369" s="240">
        <v>44421</v>
      </c>
    </row>
    <row r="370" spans="1:20" s="88" customFormat="1" ht="11.45" customHeight="1" thickBot="1">
      <c r="A370" s="205">
        <v>89500</v>
      </c>
      <c r="B370" s="206" t="s">
        <v>424</v>
      </c>
      <c r="C370" s="207">
        <v>1020</v>
      </c>
      <c r="D370" s="208">
        <v>38895</v>
      </c>
      <c r="E370" s="190">
        <f t="shared" si="5"/>
        <v>17.2621492128679</v>
      </c>
      <c r="F370" s="169">
        <v>20</v>
      </c>
      <c r="G370" s="169">
        <v>1</v>
      </c>
      <c r="H370" s="170">
        <v>0</v>
      </c>
      <c r="I370" s="184">
        <v>0.91</v>
      </c>
      <c r="J370" s="241">
        <v>41514</v>
      </c>
      <c r="K370" s="185">
        <v>1.61</v>
      </c>
      <c r="L370" s="241">
        <v>44421</v>
      </c>
      <c r="M370" s="185">
        <v>1.93</v>
      </c>
      <c r="N370" s="241">
        <v>42932</v>
      </c>
      <c r="O370" s="185">
        <v>2.09</v>
      </c>
      <c r="P370" s="241">
        <v>44421</v>
      </c>
      <c r="Q370" s="185">
        <v>2.17</v>
      </c>
      <c r="R370" s="241">
        <v>44421</v>
      </c>
      <c r="S370" s="185">
        <v>3.07</v>
      </c>
      <c r="T370" s="241">
        <v>40199</v>
      </c>
    </row>
    <row r="371" spans="1:20">
      <c r="A371" s="261">
        <f>COUNT(A4:A370)</f>
        <v>362</v>
      </c>
      <c r="B371" s="88"/>
      <c r="C371" s="88"/>
      <c r="D371" s="101" t="s">
        <v>382</v>
      </c>
      <c r="E371" s="96">
        <f>AVERAGE(E9:E370)</f>
        <v>25.0540876792933</v>
      </c>
      <c r="F371" s="96">
        <f>AVERAGE(F9:F370)</f>
        <v>43.853591160220994</v>
      </c>
      <c r="G371" s="96">
        <f>AVERAGE(G9:G370)</f>
        <v>7.027624309392265</v>
      </c>
      <c r="H371" s="96">
        <f>AVERAGE(H9:H370)</f>
        <v>1.4088397790055249</v>
      </c>
      <c r="I371" s="96">
        <f>AVERAGE(I9:I370)</f>
        <v>1.0585082872928189</v>
      </c>
      <c r="J371" s="100">
        <f>MODE(J9:J370)</f>
        <v>41890</v>
      </c>
      <c r="K371" s="96">
        <f>AVERAGE(K9:K370)</f>
        <v>1.8832044198895037</v>
      </c>
      <c r="L371" s="100">
        <f>MODE(L9:L370)</f>
        <v>41890</v>
      </c>
      <c r="M371" s="96">
        <f>AVERAGE(M9:M370)</f>
        <v>2.2822099447513833</v>
      </c>
      <c r="N371" s="100">
        <f>MODE(N9:N370)</f>
        <v>41890</v>
      </c>
      <c r="O371" s="96">
        <f>AVERAGE(O9:O370)</f>
        <v>2.6718232044198906</v>
      </c>
      <c r="P371" s="100">
        <f>MODE(P9:P370)</f>
        <v>41890</v>
      </c>
      <c r="Q371" s="96">
        <f>AVERAGE(Q9:Q370)</f>
        <v>3.3227071823204417</v>
      </c>
      <c r="R371" s="100">
        <f>MODE(R9:R370)</f>
        <v>41890</v>
      </c>
      <c r="S371" s="96">
        <f>AVERAGE(S9:S370)</f>
        <v>3.9386464088397797</v>
      </c>
      <c r="T371" s="100">
        <f>MODE(T9:T370)</f>
        <v>40199</v>
      </c>
    </row>
    <row r="372" spans="1:20" s="88" customFormat="1">
      <c r="E372" s="10"/>
    </row>
    <row r="373" spans="1:20">
      <c r="A373" s="2" t="s">
        <v>174</v>
      </c>
      <c r="B373" s="2" t="s">
        <v>561</v>
      </c>
      <c r="C373" s="2"/>
    </row>
    <row r="374" spans="1:20">
      <c r="B374" s="2"/>
      <c r="C374" s="2"/>
    </row>
    <row r="375" spans="1:20">
      <c r="C375" s="2"/>
    </row>
    <row r="376" spans="1:20">
      <c r="C376" s="2"/>
    </row>
    <row r="377" spans="1:20">
      <c r="B377" s="2"/>
      <c r="C377" s="2"/>
    </row>
    <row r="378" spans="1:20">
      <c r="B378" s="2"/>
      <c r="C378" s="2"/>
    </row>
    <row r="379" spans="1:20">
      <c r="B379" s="9"/>
      <c r="C379" s="9"/>
    </row>
  </sheetData>
  <sortState xmlns:xlrd2="http://schemas.microsoft.com/office/spreadsheetml/2017/richdata2" ref="A9:T365">
    <sortCondition ref="A9:A365"/>
  </sortState>
  <phoneticPr fontId="0" type="noConversion"/>
  <conditionalFormatting sqref="E9:E370">
    <cfRule type="cellIs" dxfId="663" priority="1" operator="greaterThanOrEqual">
      <formula>25</formula>
    </cfRule>
    <cfRule type="colorScale" priority="361">
      <colorScale>
        <cfvo type="num" val="9.9990000000000006"/>
        <cfvo type="max"/>
        <color rgb="FFF6E7E6"/>
        <color rgb="FFCE7270"/>
      </colorScale>
    </cfRule>
  </conditionalFormatting>
  <printOptions horizontalCentered="1"/>
  <pageMargins left="0.66" right="0.66" top="0.59" bottom="0.59" header="0.5" footer="0.39"/>
  <pageSetup scale="80" orientation="landscape" r:id="rId1"/>
  <headerFooter alignWithMargins="0">
    <oddFooter>&amp;L&amp;"Arial,Regular"&amp;8stormsdb.xls, Updated &amp;D&amp;C&amp;8Page &amp;p&amp;R&amp;"Arial,Regular"&amp;8Sorted by ID No.</oddFooter>
  </headerFooter>
  <ignoredErrors>
    <ignoredError sqref="E9:E370" unlockedFormula="1"/>
    <ignoredError sqref="J371:K371 L371:M371 N371:O371 P371:Q371 R371:S371" formula="1"/>
  </ignoredErrors>
  <legacyDrawing r:id="rId2"/>
  <webPublishItems count="2">
    <webPublishItem id="13809" divId="stormsdb_13809" sourceType="sheet" destinationFile="X:\Historic Rainfall\sdb.htm"/>
    <webPublishItem id="18965" divId="stormsdb_18965" sourceType="range" sourceRef="A1:R378" destinationFile="C:\Shared\stormsdb.htm"/>
  </webPublishItem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069DD-A51C-4106-BDC8-C42815B56402}">
  <sheetPr>
    <tabColor rgb="FF00B050"/>
  </sheetPr>
  <dimension ref="A5:NL377"/>
  <sheetViews>
    <sheetView workbookViewId="0"/>
  </sheetViews>
  <sheetFormatPr defaultRowHeight="12.75"/>
  <cols>
    <col min="3" max="3" width="12.7109375" bestFit="1" customWidth="1"/>
    <col min="4" max="4" width="9.5703125" bestFit="1" customWidth="1"/>
    <col min="5" max="5" width="9.28515625" bestFit="1" customWidth="1"/>
    <col min="28" max="28" width="10.5703125" customWidth="1"/>
    <col min="29" max="29" width="15.85546875" bestFit="1" customWidth="1"/>
  </cols>
  <sheetData>
    <row r="5" spans="1:376" ht="15">
      <c r="A5" s="317" t="s">
        <v>594</v>
      </c>
      <c r="B5" s="317" t="s">
        <v>596</v>
      </c>
      <c r="C5" s="317" t="s">
        <v>595</v>
      </c>
      <c r="D5" s="321"/>
      <c r="E5" s="32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</row>
    <row r="6" spans="1:376" ht="15">
      <c r="A6" s="210">
        <v>40800</v>
      </c>
      <c r="B6" s="319">
        <v>715</v>
      </c>
      <c r="C6" s="10">
        <v>4.7952173913043472</v>
      </c>
      <c r="D6" s="320"/>
      <c r="E6" s="320"/>
    </row>
    <row r="7" spans="1:376" ht="15">
      <c r="A7" s="210">
        <v>42500</v>
      </c>
      <c r="B7" s="319">
        <v>735</v>
      </c>
      <c r="C7" s="10">
        <v>4.8053571428571429</v>
      </c>
      <c r="D7" s="318"/>
      <c r="E7" s="318"/>
    </row>
    <row r="8" spans="1:376" ht="15">
      <c r="A8" s="210">
        <v>27200</v>
      </c>
      <c r="B8" s="319">
        <v>755</v>
      </c>
      <c r="C8" s="10">
        <v>5.477777777777777</v>
      </c>
      <c r="D8" s="318"/>
      <c r="E8" s="318"/>
    </row>
    <row r="9" spans="1:376" ht="15">
      <c r="A9" s="210">
        <v>40000</v>
      </c>
      <c r="B9" s="319">
        <v>765</v>
      </c>
      <c r="C9" s="10">
        <v>4.9742857142857151</v>
      </c>
      <c r="D9" s="318"/>
      <c r="E9" s="318"/>
    </row>
    <row r="10" spans="1:376" ht="15">
      <c r="A10" s="210">
        <v>71000</v>
      </c>
      <c r="B10" s="319">
        <v>845</v>
      </c>
      <c r="C10" s="10">
        <v>5.1203125000000016</v>
      </c>
      <c r="D10" s="318"/>
      <c r="E10" s="318"/>
    </row>
    <row r="11" spans="1:376" ht="15">
      <c r="A11" s="210">
        <v>24700</v>
      </c>
      <c r="B11" s="319">
        <v>850</v>
      </c>
      <c r="C11" s="10">
        <v>5.620000000000001</v>
      </c>
      <c r="D11" s="318"/>
      <c r="E11" s="318"/>
    </row>
    <row r="12" spans="1:376" ht="15">
      <c r="A12" s="210">
        <v>18500</v>
      </c>
      <c r="B12" s="319">
        <v>870</v>
      </c>
      <c r="C12" s="10">
        <v>5.3450000000000006</v>
      </c>
      <c r="D12" s="318"/>
      <c r="E12" s="318"/>
    </row>
    <row r="13" spans="1:376" ht="15">
      <c r="A13" s="210">
        <v>42800</v>
      </c>
      <c r="B13" s="319">
        <v>905</v>
      </c>
      <c r="C13" s="10">
        <v>5.7133333333333338</v>
      </c>
      <c r="D13" s="318"/>
      <c r="E13" s="318"/>
    </row>
    <row r="14" spans="1:376" ht="15">
      <c r="A14" s="210">
        <v>83800</v>
      </c>
      <c r="B14" s="319">
        <v>920</v>
      </c>
      <c r="C14" s="10">
        <v>5.4645161290322593</v>
      </c>
      <c r="D14" s="318"/>
      <c r="E14" s="318"/>
    </row>
    <row r="15" spans="1:376" ht="15">
      <c r="A15" s="210">
        <v>44800</v>
      </c>
      <c r="B15" s="319">
        <v>925</v>
      </c>
      <c r="C15" s="10">
        <v>5.4514285714285711</v>
      </c>
      <c r="D15" s="318"/>
      <c r="E15" s="318"/>
    </row>
    <row r="16" spans="1:376" ht="15">
      <c r="A16" s="210">
        <v>23700</v>
      </c>
      <c r="B16" s="319">
        <v>945</v>
      </c>
      <c r="C16" s="10">
        <v>6.6020000000000012</v>
      </c>
      <c r="D16" s="318"/>
      <c r="E16" s="318"/>
    </row>
    <row r="17" spans="1:5" ht="15">
      <c r="A17" s="210">
        <v>83500</v>
      </c>
      <c r="B17" s="319">
        <v>950</v>
      </c>
      <c r="C17" s="10">
        <v>5.3203846153846168</v>
      </c>
      <c r="D17" s="318"/>
      <c r="E17" s="318"/>
    </row>
    <row r="18" spans="1:5" ht="15">
      <c r="A18" s="210">
        <v>70700</v>
      </c>
      <c r="B18" s="319">
        <v>955</v>
      </c>
      <c r="C18" s="10">
        <v>6.6428124999999998</v>
      </c>
      <c r="D18" s="318"/>
      <c r="E18" s="318"/>
    </row>
    <row r="19" spans="1:5" ht="15">
      <c r="A19" s="210">
        <v>85000</v>
      </c>
      <c r="B19" s="319">
        <v>970</v>
      </c>
      <c r="C19" s="10">
        <v>6.5809090909090919</v>
      </c>
      <c r="D19" s="318"/>
      <c r="E19" s="318"/>
    </row>
    <row r="20" spans="1:5" ht="15">
      <c r="A20" s="210">
        <v>5500</v>
      </c>
      <c r="B20" s="319">
        <v>995</v>
      </c>
      <c r="C20" s="10">
        <v>5.647916666666668</v>
      </c>
      <c r="D20" s="318"/>
      <c r="E20" s="318"/>
    </row>
    <row r="21" spans="1:5" ht="15">
      <c r="A21" s="210">
        <v>83300</v>
      </c>
      <c r="B21" s="319">
        <v>1020</v>
      </c>
      <c r="C21" s="10">
        <v>5.6295652173913036</v>
      </c>
      <c r="D21" s="318"/>
      <c r="E21" s="318"/>
    </row>
    <row r="22" spans="1:5" ht="15">
      <c r="A22" s="210">
        <v>89500</v>
      </c>
      <c r="B22" s="319">
        <v>1020</v>
      </c>
      <c r="C22" s="10">
        <v>6.2093749999999996</v>
      </c>
      <c r="D22" s="318"/>
      <c r="E22" s="318"/>
    </row>
    <row r="23" spans="1:5" ht="15">
      <c r="A23" s="210">
        <v>6200</v>
      </c>
      <c r="B23" s="319">
        <v>1025</v>
      </c>
      <c r="C23" s="10">
        <v>5.9720000000000004</v>
      </c>
      <c r="D23" s="318"/>
      <c r="E23" s="318"/>
    </row>
    <row r="24" spans="1:5" ht="15">
      <c r="A24" s="210">
        <v>67800</v>
      </c>
      <c r="B24" s="319">
        <v>1025</v>
      </c>
      <c r="C24" s="10">
        <v>6.1633333333333322</v>
      </c>
      <c r="D24" s="318"/>
      <c r="E24" s="318"/>
    </row>
    <row r="25" spans="1:5" ht="15">
      <c r="A25" s="210">
        <v>85500</v>
      </c>
      <c r="B25" s="319">
        <v>1030</v>
      </c>
      <c r="C25" s="10">
        <v>5.9728571428571433</v>
      </c>
      <c r="D25" s="318"/>
      <c r="E25" s="318"/>
    </row>
    <row r="26" spans="1:5" ht="15">
      <c r="A26" s="210">
        <v>24500</v>
      </c>
      <c r="B26" s="319">
        <v>1030</v>
      </c>
      <c r="C26" s="10">
        <v>6.8159999999999981</v>
      </c>
      <c r="D26" s="318"/>
      <c r="E26" s="318"/>
    </row>
    <row r="27" spans="1:5" ht="15">
      <c r="A27" s="210">
        <v>3300</v>
      </c>
      <c r="B27" s="319">
        <v>1045</v>
      </c>
      <c r="C27" s="10">
        <v>6.7702380952380929</v>
      </c>
      <c r="D27" s="318"/>
      <c r="E27" s="318"/>
    </row>
    <row r="28" spans="1:5" ht="15">
      <c r="A28" s="210">
        <v>87800</v>
      </c>
      <c r="B28" s="319">
        <v>1055</v>
      </c>
      <c r="C28" s="10">
        <v>5.4740625000000014</v>
      </c>
      <c r="D28" s="318"/>
      <c r="E28" s="318"/>
    </row>
    <row r="29" spans="1:5" ht="15">
      <c r="A29" s="210">
        <v>61500</v>
      </c>
      <c r="B29" s="319">
        <v>1055</v>
      </c>
      <c r="C29" s="10">
        <v>6.8362962962962959</v>
      </c>
      <c r="D29" s="318"/>
      <c r="E29" s="318"/>
    </row>
    <row r="30" spans="1:5" ht="15">
      <c r="A30" s="210">
        <v>66500</v>
      </c>
      <c r="B30" s="319">
        <v>1065</v>
      </c>
      <c r="C30" s="10">
        <v>5.9712499999999995</v>
      </c>
      <c r="D30" s="318"/>
      <c r="E30" s="318"/>
    </row>
    <row r="31" spans="1:5" ht="15">
      <c r="A31" s="210">
        <v>85800</v>
      </c>
      <c r="B31" s="319">
        <v>1070</v>
      </c>
      <c r="C31" s="10">
        <v>6.2584615384615381</v>
      </c>
      <c r="D31" s="318"/>
      <c r="E31" s="318"/>
    </row>
    <row r="32" spans="1:5" ht="15">
      <c r="A32" s="210">
        <v>41000</v>
      </c>
      <c r="B32" s="319">
        <v>1075</v>
      </c>
      <c r="C32" s="10">
        <v>5.4671428571428562</v>
      </c>
      <c r="D32" s="318"/>
      <c r="E32" s="318"/>
    </row>
    <row r="33" spans="1:5" ht="15">
      <c r="A33" s="210">
        <v>44000</v>
      </c>
      <c r="B33" s="319">
        <v>1075</v>
      </c>
      <c r="C33" s="10">
        <v>6.0254054054054071</v>
      </c>
      <c r="D33" s="318"/>
      <c r="E33" s="318"/>
    </row>
    <row r="34" spans="1:5" ht="15">
      <c r="A34" s="210">
        <v>18200</v>
      </c>
      <c r="B34" s="319">
        <v>1090</v>
      </c>
      <c r="C34" s="10">
        <v>6.0561904761904772</v>
      </c>
      <c r="D34" s="318"/>
      <c r="E34" s="318"/>
    </row>
    <row r="35" spans="1:5" ht="15">
      <c r="A35" s="210">
        <v>66700</v>
      </c>
      <c r="B35" s="319">
        <v>1090</v>
      </c>
      <c r="C35" s="10">
        <v>6.2589655172413812</v>
      </c>
      <c r="D35" s="318"/>
      <c r="E35" s="318"/>
    </row>
    <row r="36" spans="1:5" ht="15">
      <c r="A36" s="210">
        <v>3800</v>
      </c>
      <c r="B36" s="319">
        <v>1100</v>
      </c>
      <c r="C36" s="10">
        <v>6.5662499999999993</v>
      </c>
      <c r="D36" s="318"/>
      <c r="E36" s="318"/>
    </row>
    <row r="37" spans="1:5" ht="15">
      <c r="A37" s="210">
        <v>6000</v>
      </c>
      <c r="B37" s="319">
        <v>1110</v>
      </c>
      <c r="C37" s="10">
        <v>7.2084375000000014</v>
      </c>
      <c r="D37" s="318"/>
      <c r="E37" s="318"/>
    </row>
    <row r="38" spans="1:5" ht="15">
      <c r="A38" s="210">
        <v>44500</v>
      </c>
      <c r="B38" s="319">
        <v>1115</v>
      </c>
      <c r="C38" s="10">
        <v>5.9553571428571406</v>
      </c>
      <c r="D38" s="318"/>
      <c r="E38" s="318"/>
    </row>
    <row r="39" spans="1:5" ht="15">
      <c r="A39" s="210">
        <v>41200</v>
      </c>
      <c r="B39" s="319">
        <v>1120</v>
      </c>
      <c r="C39" s="10">
        <v>5.9104999999999999</v>
      </c>
      <c r="D39" s="318"/>
      <c r="E39" s="318"/>
    </row>
    <row r="40" spans="1:5" ht="15">
      <c r="A40" s="210">
        <v>25000</v>
      </c>
      <c r="B40" s="319">
        <v>1120</v>
      </c>
      <c r="C40" s="10">
        <v>6.0945454545454529</v>
      </c>
      <c r="D40" s="318"/>
      <c r="E40" s="318"/>
    </row>
    <row r="41" spans="1:5" ht="15">
      <c r="A41" s="210">
        <v>14700</v>
      </c>
      <c r="B41" s="319">
        <v>1120</v>
      </c>
      <c r="C41" s="10">
        <v>6.1339285714285712</v>
      </c>
      <c r="D41" s="318"/>
      <c r="E41" s="318"/>
    </row>
    <row r="42" spans="1:5" ht="15">
      <c r="A42" s="210">
        <v>4000</v>
      </c>
      <c r="B42" s="319">
        <v>1120</v>
      </c>
      <c r="C42" s="10">
        <v>6.709677419354839</v>
      </c>
      <c r="D42" s="318"/>
      <c r="E42" s="318"/>
    </row>
    <row r="43" spans="1:5" ht="15">
      <c r="A43" s="210">
        <v>67000</v>
      </c>
      <c r="B43" s="319">
        <v>1125</v>
      </c>
      <c r="C43" s="10">
        <v>5.5096153846153859</v>
      </c>
      <c r="D43" s="318"/>
      <c r="E43" s="318"/>
    </row>
    <row r="44" spans="1:5" ht="15">
      <c r="A44" s="210">
        <v>3500</v>
      </c>
      <c r="B44" s="319">
        <v>1125</v>
      </c>
      <c r="C44" s="10">
        <v>6.4020000000000001</v>
      </c>
      <c r="D44" s="318"/>
      <c r="E44" s="318"/>
    </row>
    <row r="45" spans="1:5" ht="15">
      <c r="A45" s="210">
        <v>41700</v>
      </c>
      <c r="B45" s="319">
        <v>1130</v>
      </c>
      <c r="C45" s="10">
        <v>5.662962962962963</v>
      </c>
      <c r="D45" s="318"/>
      <c r="E45" s="318"/>
    </row>
    <row r="46" spans="1:5" ht="15">
      <c r="A46" s="210">
        <v>25500</v>
      </c>
      <c r="B46" s="319">
        <v>1130</v>
      </c>
      <c r="C46" s="10">
        <v>6.416363636363636</v>
      </c>
      <c r="D46" s="318"/>
      <c r="E46" s="318"/>
    </row>
    <row r="47" spans="1:5" ht="15">
      <c r="A47" s="210">
        <v>7500</v>
      </c>
      <c r="B47" s="319">
        <v>1140</v>
      </c>
      <c r="C47" s="10">
        <v>6.27</v>
      </c>
      <c r="D47" s="318"/>
      <c r="E47" s="318"/>
    </row>
    <row r="48" spans="1:5" ht="15">
      <c r="A48" s="210">
        <v>3000</v>
      </c>
      <c r="B48" s="319">
        <v>1140</v>
      </c>
      <c r="C48" s="10">
        <v>6.8388235294117639</v>
      </c>
      <c r="D48" s="318"/>
      <c r="E48" s="318"/>
    </row>
    <row r="49" spans="1:5" ht="15">
      <c r="A49" s="210">
        <v>6500</v>
      </c>
      <c r="B49" s="319">
        <v>1140</v>
      </c>
      <c r="C49" s="10">
        <v>7.1696666666666662</v>
      </c>
      <c r="D49" s="318"/>
      <c r="E49" s="318"/>
    </row>
    <row r="50" spans="1:5" ht="15">
      <c r="A50" s="210">
        <v>67300</v>
      </c>
      <c r="B50" s="319">
        <v>1150</v>
      </c>
      <c r="C50" s="10">
        <v>6.4007692307692317</v>
      </c>
      <c r="D50" s="318"/>
      <c r="E50" s="318"/>
    </row>
    <row r="51" spans="1:5" ht="15">
      <c r="A51" s="210">
        <v>4200</v>
      </c>
      <c r="B51" s="319">
        <v>1155</v>
      </c>
      <c r="C51" s="10">
        <v>7.379999999999999</v>
      </c>
      <c r="D51" s="318"/>
      <c r="E51" s="318"/>
    </row>
    <row r="52" spans="1:5" ht="15">
      <c r="A52" s="210">
        <v>40300</v>
      </c>
      <c r="B52" s="319">
        <v>1165</v>
      </c>
      <c r="C52" s="10">
        <v>6.2786842105263165</v>
      </c>
      <c r="D52" s="318"/>
      <c r="E52" s="318"/>
    </row>
    <row r="53" spans="1:5" ht="15">
      <c r="A53" s="210">
        <v>7000</v>
      </c>
      <c r="B53" s="319">
        <v>1165</v>
      </c>
      <c r="C53" s="10">
        <v>7.6693548387096753</v>
      </c>
      <c r="D53" s="318"/>
      <c r="E53" s="318"/>
    </row>
    <row r="54" spans="1:5" ht="15">
      <c r="A54" s="210">
        <v>48800</v>
      </c>
      <c r="B54" s="319">
        <v>1170</v>
      </c>
      <c r="C54" s="10">
        <v>5.5924137931034483</v>
      </c>
      <c r="D54" s="318"/>
      <c r="E54" s="318"/>
    </row>
    <row r="55" spans="1:5" ht="15">
      <c r="A55" s="210">
        <v>6700</v>
      </c>
      <c r="B55" s="319">
        <v>1170</v>
      </c>
      <c r="C55" s="10">
        <v>6.9088888888888897</v>
      </c>
      <c r="D55" s="318"/>
      <c r="E55" s="318"/>
    </row>
    <row r="56" spans="1:5" ht="15">
      <c r="A56" s="210">
        <v>67500</v>
      </c>
      <c r="B56" s="319">
        <v>1170</v>
      </c>
      <c r="C56" s="10">
        <v>7.1174074074074065</v>
      </c>
      <c r="D56" s="318"/>
      <c r="E56" s="318"/>
    </row>
    <row r="57" spans="1:5" ht="15">
      <c r="A57" s="210">
        <v>31500</v>
      </c>
      <c r="B57" s="319">
        <v>1175</v>
      </c>
      <c r="C57" s="10">
        <v>7.2904761904761903</v>
      </c>
      <c r="D57" s="318"/>
      <c r="E57" s="318"/>
    </row>
    <row r="58" spans="1:5" ht="15">
      <c r="A58" s="210">
        <v>25200</v>
      </c>
      <c r="B58" s="319">
        <v>1185</v>
      </c>
      <c r="C58" s="10">
        <v>4.9246875000000001</v>
      </c>
      <c r="D58" s="318"/>
      <c r="E58" s="318"/>
    </row>
    <row r="59" spans="1:5" ht="15">
      <c r="A59" s="210">
        <v>4700</v>
      </c>
      <c r="B59" s="319">
        <v>1185</v>
      </c>
      <c r="C59" s="10">
        <v>6.4867857142857144</v>
      </c>
      <c r="D59" s="318"/>
      <c r="E59" s="318"/>
    </row>
    <row r="60" spans="1:5" ht="15">
      <c r="A60" s="210">
        <v>86700</v>
      </c>
      <c r="B60" s="319">
        <v>1190</v>
      </c>
      <c r="C60" s="10">
        <v>6.4220689655172416</v>
      </c>
      <c r="D60" s="318"/>
      <c r="E60" s="318"/>
    </row>
    <row r="61" spans="1:5" ht="15">
      <c r="A61" s="210">
        <v>31700</v>
      </c>
      <c r="B61" s="319">
        <v>1190</v>
      </c>
      <c r="C61" s="10">
        <v>6.6474193548387088</v>
      </c>
      <c r="D61" s="318"/>
      <c r="E61" s="318"/>
    </row>
    <row r="62" spans="1:5" ht="15">
      <c r="A62" s="210">
        <v>13800</v>
      </c>
      <c r="B62" s="319">
        <v>1195</v>
      </c>
      <c r="C62" s="10">
        <v>7.14</v>
      </c>
      <c r="D62" s="318"/>
      <c r="E62" s="318"/>
    </row>
    <row r="63" spans="1:5" ht="15">
      <c r="A63" s="210">
        <v>55700</v>
      </c>
      <c r="B63" s="319">
        <v>1195</v>
      </c>
      <c r="C63" s="10">
        <v>7.2188235294117664</v>
      </c>
      <c r="D63" s="318"/>
      <c r="E63" s="318"/>
    </row>
    <row r="64" spans="1:5" ht="15">
      <c r="A64" s="210">
        <v>24000</v>
      </c>
      <c r="B64" s="319">
        <v>1200</v>
      </c>
      <c r="C64" s="10">
        <v>5.9452380952380945</v>
      </c>
      <c r="D64" s="318"/>
      <c r="E64" s="318"/>
    </row>
    <row r="65" spans="1:5" ht="15">
      <c r="A65" s="210">
        <v>61700</v>
      </c>
      <c r="B65" s="319">
        <v>1200</v>
      </c>
      <c r="C65" s="10">
        <v>6.8512903225806445</v>
      </c>
      <c r="D65" s="318"/>
      <c r="E65" s="318"/>
    </row>
    <row r="66" spans="1:5" ht="15">
      <c r="A66" s="210">
        <v>40500</v>
      </c>
      <c r="B66" s="319">
        <v>1205</v>
      </c>
      <c r="C66" s="10">
        <v>6.3034210526315793</v>
      </c>
      <c r="D66" s="318"/>
      <c r="E66" s="318"/>
    </row>
    <row r="67" spans="1:5" ht="15">
      <c r="A67" s="210">
        <v>26500</v>
      </c>
      <c r="B67" s="319">
        <v>1210</v>
      </c>
      <c r="C67" s="10">
        <v>6.503333333333333</v>
      </c>
      <c r="D67" s="318"/>
      <c r="E67" s="318"/>
    </row>
    <row r="68" spans="1:5" ht="15">
      <c r="A68" s="210">
        <v>5000</v>
      </c>
      <c r="B68" s="319">
        <v>1210</v>
      </c>
      <c r="C68" s="10">
        <v>7.1731034482758611</v>
      </c>
      <c r="D68" s="318"/>
      <c r="E68" s="318"/>
    </row>
    <row r="69" spans="1:5" ht="15">
      <c r="A69" s="210">
        <v>43000</v>
      </c>
      <c r="B69" s="319">
        <v>1215</v>
      </c>
      <c r="C69" s="10">
        <v>6.4164705882352937</v>
      </c>
      <c r="D69" s="318"/>
      <c r="E69" s="318"/>
    </row>
    <row r="70" spans="1:5" ht="15">
      <c r="A70" s="210">
        <v>87300</v>
      </c>
      <c r="B70" s="319">
        <v>1215</v>
      </c>
      <c r="C70" s="10">
        <v>6.43</v>
      </c>
      <c r="D70" s="318"/>
      <c r="E70" s="318"/>
    </row>
    <row r="71" spans="1:5" ht="15">
      <c r="A71" s="210">
        <v>35200</v>
      </c>
      <c r="B71" s="319">
        <v>1215</v>
      </c>
      <c r="C71" s="10">
        <v>6.5781818181818181</v>
      </c>
      <c r="D71" s="318"/>
      <c r="E71" s="318"/>
    </row>
    <row r="72" spans="1:5" ht="15">
      <c r="A72" s="210">
        <v>57500</v>
      </c>
      <c r="B72" s="319">
        <v>1215</v>
      </c>
      <c r="C72" s="10">
        <v>6.7266666666666657</v>
      </c>
      <c r="D72" s="318"/>
      <c r="E72" s="318"/>
    </row>
    <row r="73" spans="1:5" ht="15">
      <c r="A73" s="210">
        <v>32000</v>
      </c>
      <c r="B73" s="319">
        <v>1215</v>
      </c>
      <c r="C73" s="10">
        <v>6.7769230769230768</v>
      </c>
      <c r="D73" s="318"/>
      <c r="E73" s="318"/>
    </row>
    <row r="74" spans="1:5" ht="15">
      <c r="A74" s="210">
        <v>32300</v>
      </c>
      <c r="B74" s="319">
        <v>1215</v>
      </c>
      <c r="C74" s="10">
        <v>6.8351515151515141</v>
      </c>
      <c r="D74" s="318"/>
      <c r="E74" s="318"/>
    </row>
    <row r="75" spans="1:5" ht="15">
      <c r="A75" s="210">
        <v>11300</v>
      </c>
      <c r="B75" s="319">
        <v>1215</v>
      </c>
      <c r="C75" s="10">
        <v>7.1023333333333341</v>
      </c>
      <c r="D75" s="318"/>
      <c r="E75" s="318"/>
    </row>
    <row r="76" spans="1:5" ht="15">
      <c r="A76" s="210">
        <v>30800</v>
      </c>
      <c r="B76" s="319">
        <v>1215</v>
      </c>
      <c r="C76" s="10">
        <v>7.2789999999999999</v>
      </c>
      <c r="D76" s="318"/>
      <c r="E76" s="318"/>
    </row>
    <row r="77" spans="1:5" ht="15">
      <c r="A77" s="210">
        <v>4500</v>
      </c>
      <c r="B77" s="319">
        <v>1220</v>
      </c>
      <c r="C77" s="10">
        <v>6.5687499999999996</v>
      </c>
      <c r="D77" s="318"/>
      <c r="E77" s="318"/>
    </row>
    <row r="78" spans="1:5" ht="15">
      <c r="A78" s="210">
        <v>12000</v>
      </c>
      <c r="B78" s="319">
        <v>1230</v>
      </c>
      <c r="C78" s="10">
        <v>6.7748000000000017</v>
      </c>
      <c r="D78" s="318"/>
      <c r="E78" s="318"/>
    </row>
    <row r="79" spans="1:5" ht="15">
      <c r="A79" s="210">
        <v>56500</v>
      </c>
      <c r="B79" s="319">
        <v>1240</v>
      </c>
      <c r="C79" s="10">
        <v>6.3062499999999995</v>
      </c>
      <c r="D79" s="318"/>
      <c r="E79" s="318"/>
    </row>
    <row r="80" spans="1:5" ht="15">
      <c r="A80" s="210">
        <v>24300</v>
      </c>
      <c r="B80" s="319">
        <v>1240</v>
      </c>
      <c r="C80" s="10">
        <v>6.343809523809524</v>
      </c>
      <c r="D80" s="318"/>
      <c r="E80" s="318"/>
    </row>
    <row r="81" spans="1:5" ht="15">
      <c r="A81" s="210">
        <v>10500</v>
      </c>
      <c r="B81" s="319">
        <v>1240</v>
      </c>
      <c r="C81" s="10">
        <v>6.7335714285714277</v>
      </c>
      <c r="D81" s="318"/>
      <c r="E81" s="318"/>
    </row>
    <row r="82" spans="1:5" ht="15">
      <c r="A82" s="210">
        <v>32800</v>
      </c>
      <c r="B82" s="319">
        <v>1245</v>
      </c>
      <c r="C82" s="10">
        <v>6.1492307692307691</v>
      </c>
      <c r="D82" s="318"/>
      <c r="E82" s="318"/>
    </row>
    <row r="83" spans="1:5" ht="15">
      <c r="A83" s="210">
        <v>87000</v>
      </c>
      <c r="B83" s="319">
        <v>1245</v>
      </c>
      <c r="C83" s="10">
        <v>6.2703846153846134</v>
      </c>
      <c r="D83" s="318"/>
      <c r="E83" s="318"/>
    </row>
    <row r="84" spans="1:5" ht="15">
      <c r="A84" s="210">
        <v>10000</v>
      </c>
      <c r="B84" s="319">
        <v>1250</v>
      </c>
      <c r="C84" s="10">
        <v>6.6582142857142861</v>
      </c>
      <c r="D84" s="318"/>
      <c r="E84" s="318"/>
    </row>
    <row r="85" spans="1:5" ht="15">
      <c r="A85" s="210">
        <v>56000</v>
      </c>
      <c r="B85" s="319">
        <v>1250</v>
      </c>
      <c r="C85" s="10">
        <v>6.7240909090909078</v>
      </c>
      <c r="D85" s="318"/>
      <c r="E85" s="318"/>
    </row>
    <row r="86" spans="1:5" ht="15">
      <c r="A86" s="210">
        <v>31000</v>
      </c>
      <c r="B86" s="319">
        <v>1250</v>
      </c>
      <c r="C86" s="10">
        <v>7.1232258064516136</v>
      </c>
      <c r="D86" s="318"/>
      <c r="E86" s="318"/>
    </row>
    <row r="87" spans="1:5" ht="15">
      <c r="A87" s="210">
        <v>25700</v>
      </c>
      <c r="B87" s="319">
        <v>1260</v>
      </c>
      <c r="C87" s="10">
        <v>5.7408333333333337</v>
      </c>
      <c r="D87" s="318"/>
      <c r="E87" s="318"/>
    </row>
    <row r="88" spans="1:5" ht="15">
      <c r="A88" s="210">
        <v>33000</v>
      </c>
      <c r="B88" s="319">
        <v>1265</v>
      </c>
      <c r="C88" s="10">
        <v>6.37153846153846</v>
      </c>
      <c r="D88" s="318"/>
      <c r="E88" s="318"/>
    </row>
    <row r="89" spans="1:5" ht="15">
      <c r="A89" s="210">
        <v>14500</v>
      </c>
      <c r="B89" s="319">
        <v>1270</v>
      </c>
      <c r="C89" s="10">
        <v>6.4518749999999994</v>
      </c>
      <c r="D89" s="318"/>
      <c r="E89" s="318"/>
    </row>
    <row r="90" spans="1:5" ht="15">
      <c r="A90" s="210">
        <v>11800</v>
      </c>
      <c r="B90" s="319">
        <v>1275</v>
      </c>
      <c r="C90" s="10">
        <v>7.0250000000000004</v>
      </c>
      <c r="D90" s="318"/>
      <c r="E90" s="318"/>
    </row>
    <row r="91" spans="1:5" ht="15">
      <c r="A91" s="210">
        <v>68200</v>
      </c>
      <c r="B91" s="319">
        <v>1280</v>
      </c>
      <c r="C91" s="10">
        <v>6.1258064516129034</v>
      </c>
      <c r="D91" s="318"/>
      <c r="E91" s="318"/>
    </row>
    <row r="92" spans="1:5" ht="15">
      <c r="A92" s="210">
        <v>70200</v>
      </c>
      <c r="B92" s="319">
        <v>1280</v>
      </c>
      <c r="C92" s="10">
        <v>6.5142307692307693</v>
      </c>
      <c r="D92" s="318"/>
      <c r="E92" s="318"/>
    </row>
    <row r="93" spans="1:5" ht="15">
      <c r="A93" s="210">
        <v>31200</v>
      </c>
      <c r="B93" s="319">
        <v>1280</v>
      </c>
      <c r="C93" s="10">
        <v>7.7696551724137937</v>
      </c>
      <c r="D93" s="318"/>
      <c r="E93" s="318"/>
    </row>
    <row r="94" spans="1:5" ht="15">
      <c r="A94" s="210">
        <v>70500</v>
      </c>
      <c r="B94" s="319">
        <v>1285</v>
      </c>
      <c r="C94" s="10">
        <v>6.4906896551724147</v>
      </c>
      <c r="D94" s="318"/>
      <c r="E94" s="318"/>
    </row>
    <row r="95" spans="1:5" ht="15">
      <c r="A95" s="210">
        <v>56800</v>
      </c>
      <c r="B95" s="319">
        <v>1285</v>
      </c>
      <c r="C95" s="10">
        <v>7.7467647058823523</v>
      </c>
      <c r="D95" s="318"/>
      <c r="E95" s="318"/>
    </row>
    <row r="96" spans="1:5" ht="15">
      <c r="A96" s="210">
        <v>56300</v>
      </c>
      <c r="B96" s="319">
        <v>1285</v>
      </c>
      <c r="C96" s="10">
        <v>8.1425000000000001</v>
      </c>
      <c r="D96" s="318"/>
      <c r="E96" s="318"/>
    </row>
    <row r="97" spans="1:5" ht="15">
      <c r="A97" s="210">
        <v>39700</v>
      </c>
      <c r="B97" s="319">
        <v>1290</v>
      </c>
      <c r="C97" s="10">
        <v>7.7037500000000003</v>
      </c>
      <c r="D97" s="318"/>
      <c r="E97" s="318"/>
    </row>
    <row r="98" spans="1:5" ht="15">
      <c r="A98" s="210">
        <v>12500</v>
      </c>
      <c r="B98" s="319">
        <v>1300</v>
      </c>
      <c r="C98" s="10">
        <v>7.2219354838709675</v>
      </c>
      <c r="D98" s="318"/>
      <c r="E98" s="318"/>
    </row>
    <row r="99" spans="1:5" ht="15">
      <c r="A99" s="210">
        <v>42000</v>
      </c>
      <c r="B99" s="319">
        <v>1305</v>
      </c>
      <c r="C99" s="10">
        <v>5.7846153846153845</v>
      </c>
      <c r="D99" s="318"/>
      <c r="E99" s="318"/>
    </row>
    <row r="100" spans="1:5" ht="15">
      <c r="A100" s="210">
        <v>34800</v>
      </c>
      <c r="B100" s="319">
        <v>1305</v>
      </c>
      <c r="C100" s="10">
        <v>6.4848387096774207</v>
      </c>
      <c r="D100" s="318"/>
      <c r="E100" s="318"/>
    </row>
    <row r="101" spans="1:5" ht="15">
      <c r="A101" s="210">
        <v>64000</v>
      </c>
      <c r="B101" s="319">
        <v>1310</v>
      </c>
      <c r="C101" s="10">
        <v>5.6307142857142845</v>
      </c>
      <c r="D101" s="318"/>
      <c r="E101" s="318"/>
    </row>
    <row r="102" spans="1:5" ht="15">
      <c r="A102" s="210">
        <v>84000</v>
      </c>
      <c r="B102" s="319">
        <v>1315</v>
      </c>
      <c r="C102" s="10">
        <v>6.6182857142857134</v>
      </c>
      <c r="D102" s="318"/>
      <c r="E102" s="318"/>
    </row>
    <row r="103" spans="1:5" ht="15">
      <c r="A103" s="210">
        <v>11000</v>
      </c>
      <c r="B103" s="319">
        <v>1320</v>
      </c>
      <c r="C103" s="10">
        <v>6.4539999999999988</v>
      </c>
      <c r="D103" s="318"/>
      <c r="E103" s="318"/>
    </row>
    <row r="104" spans="1:5" ht="15">
      <c r="A104" s="210">
        <v>59200</v>
      </c>
      <c r="B104" s="319">
        <v>1325</v>
      </c>
      <c r="C104" s="10">
        <v>7.373333333333334</v>
      </c>
      <c r="D104" s="318"/>
      <c r="E104" s="318"/>
    </row>
    <row r="105" spans="1:5" ht="15">
      <c r="A105" s="210">
        <v>71300</v>
      </c>
      <c r="B105" s="319">
        <v>1330</v>
      </c>
      <c r="C105" s="10">
        <v>6.2024137931034486</v>
      </c>
      <c r="D105" s="318"/>
      <c r="E105" s="318"/>
    </row>
    <row r="106" spans="1:5" ht="15">
      <c r="A106" s="210">
        <v>13500</v>
      </c>
      <c r="B106" s="319">
        <v>1330</v>
      </c>
      <c r="C106" s="10">
        <v>6.6844999999999999</v>
      </c>
      <c r="D106" s="318"/>
      <c r="E106" s="318"/>
    </row>
    <row r="107" spans="1:5" ht="15">
      <c r="A107" s="210">
        <v>59000</v>
      </c>
      <c r="B107" s="319">
        <v>1330</v>
      </c>
      <c r="C107" s="10">
        <v>7.7529166666666676</v>
      </c>
      <c r="D107" s="318"/>
      <c r="E107" s="318"/>
    </row>
    <row r="108" spans="1:5" ht="15">
      <c r="A108" s="210">
        <v>34300</v>
      </c>
      <c r="B108" s="319">
        <v>1335</v>
      </c>
      <c r="C108" s="10">
        <v>7.2666666666666666</v>
      </c>
      <c r="D108" s="318"/>
      <c r="E108" s="318"/>
    </row>
    <row r="109" spans="1:5" ht="15">
      <c r="A109" s="210">
        <v>84700</v>
      </c>
      <c r="B109" s="319">
        <v>1340</v>
      </c>
      <c r="C109" s="10">
        <v>5.7076470588235297</v>
      </c>
      <c r="D109" s="318"/>
      <c r="E109" s="318"/>
    </row>
    <row r="110" spans="1:5" ht="15">
      <c r="A110" s="210">
        <v>75000</v>
      </c>
      <c r="B110" s="319">
        <v>1345</v>
      </c>
      <c r="C110" s="10">
        <v>8.4623529411764693</v>
      </c>
      <c r="D110" s="318"/>
      <c r="E110" s="318"/>
    </row>
    <row r="111" spans="1:5" ht="15">
      <c r="A111" s="210">
        <v>35700</v>
      </c>
      <c r="B111" s="319">
        <v>1350</v>
      </c>
      <c r="C111" s="10">
        <v>6.9545833333333329</v>
      </c>
      <c r="D111" s="318"/>
      <c r="E111" s="318"/>
    </row>
    <row r="112" spans="1:5" ht="15">
      <c r="A112" s="210">
        <v>8500</v>
      </c>
      <c r="B112" s="319">
        <v>1350</v>
      </c>
      <c r="C112" s="10">
        <v>7.1449999999999996</v>
      </c>
      <c r="D112" s="318"/>
      <c r="E112" s="318"/>
    </row>
    <row r="113" spans="1:5" ht="15">
      <c r="A113" s="210">
        <v>63800</v>
      </c>
      <c r="B113" s="319">
        <v>1355</v>
      </c>
      <c r="C113" s="10">
        <v>5.4210714285714285</v>
      </c>
      <c r="D113" s="318"/>
      <c r="E113" s="318"/>
    </row>
    <row r="114" spans="1:5" ht="15">
      <c r="A114" s="210">
        <v>71700</v>
      </c>
      <c r="B114" s="319">
        <v>1355</v>
      </c>
      <c r="C114" s="10">
        <v>5.8264864864864858</v>
      </c>
      <c r="D114" s="318"/>
      <c r="E114" s="318"/>
    </row>
    <row r="115" spans="1:5" ht="15">
      <c r="A115" s="210">
        <v>59500</v>
      </c>
      <c r="B115" s="319">
        <v>1355</v>
      </c>
      <c r="C115" s="10">
        <v>6.7542916666666661</v>
      </c>
      <c r="D115" s="318"/>
      <c r="E115" s="318"/>
    </row>
    <row r="116" spans="1:5" ht="15">
      <c r="A116" s="210">
        <v>86500</v>
      </c>
      <c r="B116" s="319">
        <v>1360</v>
      </c>
      <c r="C116" s="10">
        <v>6.6505555555555569</v>
      </c>
      <c r="D116" s="318"/>
      <c r="E116" s="318"/>
    </row>
    <row r="117" spans="1:5" ht="15">
      <c r="A117" s="210">
        <v>9300</v>
      </c>
      <c r="B117" s="319">
        <v>1365</v>
      </c>
      <c r="C117" s="10">
        <v>7.2328125000000014</v>
      </c>
      <c r="D117" s="318"/>
      <c r="E117" s="318"/>
    </row>
    <row r="118" spans="1:5" ht="15">
      <c r="A118" s="210">
        <v>34000</v>
      </c>
      <c r="B118" s="319">
        <v>1370</v>
      </c>
      <c r="C118" s="10">
        <v>7.3337500000000011</v>
      </c>
      <c r="D118" s="318"/>
      <c r="E118" s="318"/>
    </row>
    <row r="119" spans="1:5" ht="15">
      <c r="A119" s="210">
        <v>11500</v>
      </c>
      <c r="B119" s="319">
        <v>1375</v>
      </c>
      <c r="C119" s="10">
        <v>7.0455000000000014</v>
      </c>
      <c r="D119" s="318"/>
      <c r="E119" s="318"/>
    </row>
    <row r="120" spans="1:5" ht="15">
      <c r="A120" s="210">
        <v>36300</v>
      </c>
      <c r="B120" s="319">
        <v>1385</v>
      </c>
      <c r="C120" s="10">
        <v>6.9322222222222232</v>
      </c>
      <c r="D120" s="318"/>
      <c r="E120" s="318"/>
    </row>
    <row r="121" spans="1:5" ht="15">
      <c r="A121" s="210">
        <v>13300</v>
      </c>
      <c r="B121" s="319">
        <v>1385</v>
      </c>
      <c r="C121" s="10">
        <v>7.0523999999999987</v>
      </c>
      <c r="D121" s="318"/>
      <c r="E121" s="318"/>
    </row>
    <row r="122" spans="1:5" ht="15">
      <c r="A122" s="210">
        <v>37500</v>
      </c>
      <c r="B122" s="319">
        <v>1390</v>
      </c>
      <c r="C122" s="10">
        <v>6.7528571428571444</v>
      </c>
      <c r="D122" s="318"/>
      <c r="E122" s="318"/>
    </row>
    <row r="123" spans="1:5" ht="15">
      <c r="A123" s="210">
        <v>35000</v>
      </c>
      <c r="B123" s="319">
        <v>1390</v>
      </c>
      <c r="C123" s="10">
        <v>6.956500000000001</v>
      </c>
      <c r="D123" s="318"/>
      <c r="E123" s="318"/>
    </row>
    <row r="124" spans="1:5" ht="15">
      <c r="A124" s="210">
        <v>58300</v>
      </c>
      <c r="B124" s="319">
        <v>1395</v>
      </c>
      <c r="C124" s="10">
        <v>7.6364285714285716</v>
      </c>
      <c r="D124" s="318"/>
      <c r="E124" s="318"/>
    </row>
    <row r="125" spans="1:5" ht="15">
      <c r="A125" s="210">
        <v>23500</v>
      </c>
      <c r="B125" s="319">
        <v>1400</v>
      </c>
      <c r="C125" s="10">
        <v>5.5694736842105259</v>
      </c>
      <c r="D125" s="318"/>
      <c r="E125" s="318"/>
    </row>
    <row r="126" spans="1:5" ht="15">
      <c r="A126" s="210">
        <v>48300</v>
      </c>
      <c r="B126" s="319">
        <v>1400</v>
      </c>
      <c r="C126" s="10">
        <v>6.1641176470588235</v>
      </c>
      <c r="D126" s="318"/>
      <c r="E126" s="318"/>
    </row>
    <row r="127" spans="1:5" ht="15">
      <c r="A127" s="210">
        <v>65000</v>
      </c>
      <c r="B127" s="319">
        <v>1400</v>
      </c>
      <c r="C127" s="10">
        <v>7.3808108108108135</v>
      </c>
      <c r="D127" s="318"/>
      <c r="E127" s="318"/>
    </row>
    <row r="128" spans="1:5" ht="15">
      <c r="A128" s="210">
        <v>58000</v>
      </c>
      <c r="B128" s="319">
        <v>1405</v>
      </c>
      <c r="C128" s="10">
        <v>6.9867857142857153</v>
      </c>
      <c r="D128" s="318"/>
      <c r="E128" s="318"/>
    </row>
    <row r="129" spans="1:5" ht="15">
      <c r="A129" s="210">
        <v>36000</v>
      </c>
      <c r="B129" s="319">
        <v>1405</v>
      </c>
      <c r="C129" s="10">
        <v>7.5012820512820531</v>
      </c>
      <c r="D129" s="318"/>
      <c r="E129" s="318"/>
    </row>
    <row r="130" spans="1:5" ht="15">
      <c r="A130" s="210">
        <v>26000</v>
      </c>
      <c r="B130" s="319">
        <v>1415</v>
      </c>
      <c r="C130" s="10">
        <v>4.80448275862069</v>
      </c>
      <c r="D130" s="318"/>
      <c r="E130" s="318"/>
    </row>
    <row r="131" spans="1:5" ht="15">
      <c r="A131" s="210">
        <v>73000</v>
      </c>
      <c r="B131" s="319">
        <v>1415</v>
      </c>
      <c r="C131" s="10">
        <v>6.8451724137931027</v>
      </c>
      <c r="D131" s="318"/>
      <c r="E131" s="318"/>
    </row>
    <row r="132" spans="1:5" ht="15">
      <c r="A132" s="210">
        <v>69000</v>
      </c>
      <c r="B132" s="319">
        <v>1415</v>
      </c>
      <c r="C132" s="10">
        <v>6.8816666666666668</v>
      </c>
      <c r="D132" s="318"/>
      <c r="E132" s="318"/>
    </row>
    <row r="133" spans="1:5" ht="15">
      <c r="A133" s="210">
        <v>9800</v>
      </c>
      <c r="B133" s="319">
        <v>1415</v>
      </c>
      <c r="C133" s="10">
        <v>7.3647222222222224</v>
      </c>
      <c r="D133" s="318"/>
      <c r="E133" s="318"/>
    </row>
    <row r="134" spans="1:5" ht="15">
      <c r="A134" s="210">
        <v>57700</v>
      </c>
      <c r="B134" s="319">
        <v>1430</v>
      </c>
      <c r="C134" s="10">
        <v>7.45897435897436</v>
      </c>
      <c r="D134" s="318"/>
      <c r="E134" s="318"/>
    </row>
    <row r="135" spans="1:5" ht="15">
      <c r="A135" s="210">
        <v>8700</v>
      </c>
      <c r="B135" s="319">
        <v>1430</v>
      </c>
      <c r="C135" s="10">
        <v>7.4981481481481476</v>
      </c>
      <c r="D135" s="318"/>
      <c r="E135" s="318"/>
    </row>
    <row r="136" spans="1:5" ht="15">
      <c r="A136" s="210">
        <v>37700</v>
      </c>
      <c r="B136" s="319">
        <v>1445</v>
      </c>
      <c r="C136" s="10">
        <v>7.5572413793103435</v>
      </c>
      <c r="D136" s="318"/>
      <c r="E136" s="318"/>
    </row>
    <row r="137" spans="1:5" ht="15">
      <c r="A137" s="210">
        <v>84200</v>
      </c>
      <c r="B137" s="319">
        <v>1450</v>
      </c>
      <c r="C137" s="10">
        <v>6.6513793103448284</v>
      </c>
      <c r="D137" s="318"/>
      <c r="E137" s="318"/>
    </row>
    <row r="138" spans="1:5" ht="15">
      <c r="A138" s="210">
        <v>34500</v>
      </c>
      <c r="B138" s="319">
        <v>1455</v>
      </c>
      <c r="C138" s="10">
        <v>7.4745000000000008</v>
      </c>
      <c r="D138" s="318"/>
      <c r="E138" s="318"/>
    </row>
    <row r="139" spans="1:5" ht="15">
      <c r="A139" s="210">
        <v>59700</v>
      </c>
      <c r="B139" s="319">
        <v>1465</v>
      </c>
      <c r="C139" s="10">
        <v>7.5308333333333346</v>
      </c>
      <c r="D139" s="318"/>
      <c r="E139" s="318"/>
    </row>
    <row r="140" spans="1:5" ht="15">
      <c r="A140" s="210">
        <v>8200</v>
      </c>
      <c r="B140" s="319">
        <v>1470</v>
      </c>
      <c r="C140" s="10">
        <v>7.1985714285714293</v>
      </c>
      <c r="D140" s="318"/>
      <c r="E140" s="318"/>
    </row>
    <row r="141" spans="1:5" ht="15">
      <c r="A141" s="210">
        <v>86200</v>
      </c>
      <c r="B141" s="319">
        <v>1475</v>
      </c>
      <c r="C141" s="10">
        <v>8.2944999999999993</v>
      </c>
      <c r="D141" s="318"/>
      <c r="E141" s="318"/>
    </row>
    <row r="142" spans="1:5" ht="15">
      <c r="A142" s="210">
        <v>62000</v>
      </c>
      <c r="B142" s="319">
        <v>1485</v>
      </c>
      <c r="C142" s="10">
        <v>7.4034285714285719</v>
      </c>
      <c r="D142" s="318"/>
      <c r="E142" s="318"/>
    </row>
    <row r="143" spans="1:5" ht="15">
      <c r="A143" s="210">
        <v>65800</v>
      </c>
      <c r="B143" s="319">
        <v>1485</v>
      </c>
      <c r="C143" s="10">
        <v>7.5099999999999989</v>
      </c>
      <c r="D143" s="318"/>
      <c r="E143" s="318"/>
    </row>
    <row r="144" spans="1:5" ht="15">
      <c r="A144" s="210">
        <v>14200</v>
      </c>
      <c r="B144" s="319">
        <v>1485</v>
      </c>
      <c r="C144" s="10">
        <v>8.2293548387096784</v>
      </c>
      <c r="D144" s="318"/>
      <c r="E144" s="318"/>
    </row>
    <row r="145" spans="1:5" ht="15">
      <c r="A145" s="210">
        <v>7800</v>
      </c>
      <c r="B145" s="319">
        <v>1495</v>
      </c>
      <c r="C145" s="10">
        <v>7.9660714285714294</v>
      </c>
      <c r="D145" s="318"/>
      <c r="E145" s="318"/>
    </row>
    <row r="146" spans="1:5" ht="15">
      <c r="A146" s="210">
        <v>73300</v>
      </c>
      <c r="B146" s="319">
        <v>1540</v>
      </c>
      <c r="C146" s="10">
        <v>7.4473684210526319</v>
      </c>
      <c r="D146" s="318"/>
      <c r="E146" s="318"/>
    </row>
    <row r="147" spans="1:5" ht="15">
      <c r="A147" s="210">
        <v>63500</v>
      </c>
      <c r="B147" s="319">
        <v>1540</v>
      </c>
      <c r="C147" s="10">
        <v>10.250454545454547</v>
      </c>
      <c r="D147" s="318"/>
      <c r="E147" s="318"/>
    </row>
    <row r="148" spans="1:5" ht="15">
      <c r="A148" s="210">
        <v>41500</v>
      </c>
      <c r="B148" s="319">
        <v>1575</v>
      </c>
      <c r="C148" s="10">
        <v>5.2314705882352941</v>
      </c>
      <c r="D148" s="318"/>
      <c r="E148" s="318"/>
    </row>
    <row r="149" spans="1:5" ht="15">
      <c r="A149" s="210">
        <v>84500</v>
      </c>
      <c r="B149" s="319">
        <v>1575</v>
      </c>
      <c r="C149" s="10">
        <v>5.714411764705881</v>
      </c>
      <c r="D149" s="318"/>
      <c r="E149" s="318"/>
    </row>
    <row r="150" spans="1:5" ht="15">
      <c r="A150" s="210">
        <v>37000</v>
      </c>
      <c r="B150" s="319">
        <v>1575</v>
      </c>
      <c r="C150" s="10">
        <v>8.1219444444444449</v>
      </c>
      <c r="D150" s="318"/>
      <c r="E150" s="318"/>
    </row>
    <row r="151" spans="1:5" ht="15">
      <c r="A151" s="210">
        <v>38000</v>
      </c>
      <c r="B151" s="319">
        <v>1580</v>
      </c>
      <c r="C151" s="10">
        <v>7.2995652173913053</v>
      </c>
      <c r="D151" s="318"/>
      <c r="E151" s="318"/>
    </row>
    <row r="152" spans="1:5" ht="15">
      <c r="A152" s="210">
        <v>74700</v>
      </c>
      <c r="B152" s="319">
        <v>1580</v>
      </c>
      <c r="C152" s="10">
        <v>7.8527777777777779</v>
      </c>
      <c r="D152" s="318"/>
      <c r="E152" s="318"/>
    </row>
    <row r="153" spans="1:5" ht="15">
      <c r="A153" s="210">
        <v>37200</v>
      </c>
      <c r="B153" s="319">
        <v>1595</v>
      </c>
      <c r="C153" s="10">
        <v>7.0926470588235286</v>
      </c>
      <c r="D153" s="318"/>
      <c r="E153" s="318"/>
    </row>
    <row r="154" spans="1:5" ht="15">
      <c r="A154" s="210">
        <v>26800</v>
      </c>
      <c r="B154" s="319">
        <v>1615</v>
      </c>
      <c r="C154" s="10">
        <v>5.9396428571428581</v>
      </c>
      <c r="D154" s="318"/>
      <c r="E154" s="318"/>
    </row>
    <row r="155" spans="1:5" ht="15">
      <c r="A155" s="210">
        <v>58800</v>
      </c>
      <c r="B155" s="319">
        <v>1620</v>
      </c>
      <c r="C155" s="10">
        <v>7.7261290322580667</v>
      </c>
      <c r="D155" s="318"/>
      <c r="E155" s="318"/>
    </row>
    <row r="156" spans="1:5" ht="15">
      <c r="A156" s="210">
        <v>72000</v>
      </c>
      <c r="B156" s="319">
        <v>1625</v>
      </c>
      <c r="C156" s="10">
        <v>7.3840000000000012</v>
      </c>
      <c r="D156" s="318"/>
      <c r="E156" s="318"/>
    </row>
    <row r="157" spans="1:5" ht="15">
      <c r="A157" s="210">
        <v>42300</v>
      </c>
      <c r="B157" s="319">
        <v>1625</v>
      </c>
      <c r="C157" s="10">
        <v>7.4684375000000003</v>
      </c>
      <c r="D157" s="318"/>
      <c r="E157" s="318"/>
    </row>
    <row r="158" spans="1:5" ht="15">
      <c r="A158" s="210">
        <v>60300</v>
      </c>
      <c r="B158" s="319">
        <v>1635</v>
      </c>
      <c r="C158" s="10">
        <v>7.7849999999999993</v>
      </c>
      <c r="D158" s="318"/>
      <c r="E158" s="318"/>
    </row>
    <row r="159" spans="1:5" ht="15">
      <c r="A159" s="210">
        <v>76000</v>
      </c>
      <c r="B159" s="319">
        <v>1635</v>
      </c>
      <c r="C159" s="10">
        <v>9.2388888888888889</v>
      </c>
      <c r="D159" s="318"/>
      <c r="E159" s="318"/>
    </row>
    <row r="160" spans="1:5" ht="15">
      <c r="A160" s="210">
        <v>75500</v>
      </c>
      <c r="B160" s="319">
        <v>1655</v>
      </c>
      <c r="C160" s="10">
        <v>9.6115625000000016</v>
      </c>
      <c r="D160" s="318"/>
      <c r="E160" s="318"/>
    </row>
    <row r="161" spans="1:5" ht="15">
      <c r="A161" s="210">
        <v>72500</v>
      </c>
      <c r="B161" s="319">
        <v>1660</v>
      </c>
      <c r="C161" s="10">
        <v>7.5733333333333324</v>
      </c>
      <c r="D161" s="318"/>
      <c r="E161" s="318"/>
    </row>
    <row r="162" spans="1:5" ht="15">
      <c r="A162" s="210">
        <v>19500</v>
      </c>
      <c r="B162" s="319">
        <v>1670</v>
      </c>
      <c r="C162" s="10">
        <v>6.4111764705882335</v>
      </c>
      <c r="D162" s="318"/>
      <c r="E162" s="318"/>
    </row>
    <row r="163" spans="1:5" ht="15">
      <c r="A163" s="210">
        <v>76700</v>
      </c>
      <c r="B163" s="319">
        <v>1675</v>
      </c>
      <c r="C163" s="10">
        <v>9.1492857142857158</v>
      </c>
      <c r="D163" s="318"/>
      <c r="E163" s="318"/>
    </row>
    <row r="164" spans="1:5" ht="15">
      <c r="A164" s="210">
        <v>28000</v>
      </c>
      <c r="B164" s="319">
        <v>1690</v>
      </c>
      <c r="C164" s="10">
        <v>6.0661538461538447</v>
      </c>
      <c r="D164" s="318"/>
      <c r="E164" s="318"/>
    </row>
    <row r="165" spans="1:5" ht="15">
      <c r="A165" s="210">
        <v>77300</v>
      </c>
      <c r="B165" s="319">
        <v>1695</v>
      </c>
      <c r="C165" s="10">
        <v>9.0366666666666653</v>
      </c>
      <c r="D165" s="318"/>
      <c r="E165" s="318"/>
    </row>
    <row r="166" spans="1:5" ht="15">
      <c r="A166" s="210">
        <v>45000</v>
      </c>
      <c r="B166" s="319">
        <v>1715</v>
      </c>
      <c r="C166" s="10">
        <v>7.4587179487179451</v>
      </c>
      <c r="D166" s="318"/>
      <c r="E166" s="318"/>
    </row>
    <row r="167" spans="1:5" ht="15">
      <c r="A167" s="210">
        <v>79500</v>
      </c>
      <c r="B167" s="319">
        <v>1720</v>
      </c>
      <c r="C167" s="10">
        <v>7.6352941176470592</v>
      </c>
      <c r="D167" s="318"/>
      <c r="E167" s="318"/>
    </row>
    <row r="168" spans="1:5" ht="15">
      <c r="A168" s="210">
        <v>40700</v>
      </c>
      <c r="B168" s="319">
        <v>1730</v>
      </c>
      <c r="C168" s="10">
        <v>5.8521052631578954</v>
      </c>
      <c r="D168" s="318"/>
      <c r="E168" s="318"/>
    </row>
    <row r="169" spans="1:5" ht="15">
      <c r="A169" s="210">
        <v>74500</v>
      </c>
      <c r="B169" s="319">
        <v>1730</v>
      </c>
      <c r="C169" s="10">
        <v>7.120645161290323</v>
      </c>
      <c r="D169" s="318"/>
      <c r="E169" s="318"/>
    </row>
    <row r="170" spans="1:5" ht="15">
      <c r="A170" s="210">
        <v>36500</v>
      </c>
      <c r="B170" s="319">
        <v>1740</v>
      </c>
      <c r="C170" s="10">
        <v>8.5155172413793121</v>
      </c>
      <c r="D170" s="318"/>
      <c r="E170" s="318"/>
    </row>
    <row r="171" spans="1:5" ht="15">
      <c r="A171" s="210">
        <v>15300</v>
      </c>
      <c r="B171" s="319">
        <v>1755</v>
      </c>
      <c r="C171" s="10">
        <v>8.4228571428571435</v>
      </c>
      <c r="D171" s="318"/>
      <c r="E171" s="318"/>
    </row>
    <row r="172" spans="1:5" ht="15">
      <c r="A172" s="210">
        <v>33200</v>
      </c>
      <c r="B172" s="319">
        <v>1760</v>
      </c>
      <c r="C172" s="10">
        <v>8.7733333333333334</v>
      </c>
      <c r="D172" s="318"/>
      <c r="E172" s="318"/>
    </row>
    <row r="173" spans="1:5" ht="15">
      <c r="A173" s="210">
        <v>18700</v>
      </c>
      <c r="B173" s="319">
        <v>1810</v>
      </c>
      <c r="C173" s="10">
        <v>7.342500000000002</v>
      </c>
      <c r="D173" s="318"/>
      <c r="E173" s="318"/>
    </row>
    <row r="174" spans="1:5" ht="15">
      <c r="A174" s="210">
        <v>62500</v>
      </c>
      <c r="B174" s="319">
        <v>1810</v>
      </c>
      <c r="C174" s="10">
        <v>8.0131034482758636</v>
      </c>
      <c r="D174" s="318"/>
      <c r="E174" s="318"/>
    </row>
    <row r="175" spans="1:5" ht="15">
      <c r="A175" s="210">
        <v>81300</v>
      </c>
      <c r="B175" s="319">
        <v>1810</v>
      </c>
      <c r="C175" s="10">
        <v>8.348108108108109</v>
      </c>
      <c r="D175" s="318"/>
      <c r="E175" s="318"/>
    </row>
    <row r="176" spans="1:5" ht="15">
      <c r="A176" s="210">
        <v>78200</v>
      </c>
      <c r="B176" s="319">
        <v>1810</v>
      </c>
      <c r="C176" s="10">
        <v>9.3049999999999979</v>
      </c>
      <c r="D176" s="318"/>
      <c r="E176" s="318"/>
    </row>
    <row r="177" spans="1:5" ht="15">
      <c r="A177" s="210">
        <v>60500</v>
      </c>
      <c r="B177" s="319">
        <v>1820</v>
      </c>
      <c r="C177" s="10">
        <v>8.2708333333333339</v>
      </c>
      <c r="D177" s="318"/>
      <c r="E177" s="318"/>
    </row>
    <row r="178" spans="1:5" ht="15">
      <c r="A178" s="210">
        <v>82700</v>
      </c>
      <c r="B178" s="319">
        <v>1825</v>
      </c>
      <c r="C178" s="10">
        <v>12</v>
      </c>
      <c r="D178" s="318"/>
      <c r="E178" s="318"/>
    </row>
    <row r="179" spans="1:5" ht="15">
      <c r="A179" s="210">
        <v>38500</v>
      </c>
      <c r="B179" s="319">
        <v>1840</v>
      </c>
      <c r="C179" s="10">
        <v>9.2705128205128187</v>
      </c>
      <c r="D179" s="318"/>
      <c r="E179" s="318"/>
    </row>
    <row r="180" spans="1:5" ht="15">
      <c r="A180" s="210">
        <v>27500</v>
      </c>
      <c r="B180" s="319">
        <v>1865</v>
      </c>
      <c r="C180" s="10">
        <v>6.4537500000000003</v>
      </c>
      <c r="D180" s="318"/>
      <c r="E180" s="318"/>
    </row>
    <row r="181" spans="1:5" ht="15">
      <c r="A181" s="210">
        <v>46300</v>
      </c>
      <c r="B181" s="319">
        <v>1865</v>
      </c>
      <c r="C181" s="10">
        <v>7.3068421052631587</v>
      </c>
      <c r="D181" s="318"/>
      <c r="E181" s="318"/>
    </row>
    <row r="182" spans="1:5" ht="15">
      <c r="A182" s="210">
        <v>64700</v>
      </c>
      <c r="B182" s="319">
        <v>1865</v>
      </c>
      <c r="C182" s="10">
        <v>8.6662499999999998</v>
      </c>
      <c r="D182" s="318"/>
      <c r="E182" s="318"/>
    </row>
    <row r="183" spans="1:5" ht="15">
      <c r="A183" s="210">
        <v>19300</v>
      </c>
      <c r="B183" s="319">
        <v>1865</v>
      </c>
      <c r="C183" s="10">
        <v>9.1093749999999982</v>
      </c>
      <c r="D183" s="318"/>
      <c r="E183" s="318"/>
    </row>
    <row r="184" spans="1:5" ht="15">
      <c r="A184" s="210">
        <v>27000</v>
      </c>
      <c r="B184" s="319">
        <v>1875</v>
      </c>
      <c r="C184" s="10">
        <v>7.2417391304347829</v>
      </c>
      <c r="D184" s="318"/>
      <c r="E184" s="318"/>
    </row>
    <row r="185" spans="1:5" ht="15">
      <c r="A185" s="210">
        <v>20200</v>
      </c>
      <c r="B185" s="319">
        <v>1875</v>
      </c>
      <c r="C185" s="10">
        <v>8.6292857142857127</v>
      </c>
      <c r="D185" s="318"/>
      <c r="E185" s="318"/>
    </row>
    <row r="186" spans="1:5" ht="15">
      <c r="A186" s="210">
        <v>80200</v>
      </c>
      <c r="B186" s="319">
        <v>1880</v>
      </c>
      <c r="C186" s="10">
        <v>8.5508333333333351</v>
      </c>
      <c r="D186" s="318"/>
      <c r="E186" s="318"/>
    </row>
    <row r="187" spans="1:5" ht="15">
      <c r="A187" s="210">
        <v>79000</v>
      </c>
      <c r="B187" s="319">
        <v>1890</v>
      </c>
      <c r="C187" s="10">
        <v>8.6254166666666681</v>
      </c>
      <c r="D187" s="318"/>
      <c r="E187" s="318"/>
    </row>
    <row r="188" spans="1:5" ht="15">
      <c r="A188" s="210">
        <v>73500</v>
      </c>
      <c r="B188" s="319">
        <v>1890</v>
      </c>
      <c r="C188" s="10">
        <v>8.8764864864864883</v>
      </c>
      <c r="D188" s="318"/>
      <c r="E188" s="318"/>
    </row>
    <row r="189" spans="1:5" ht="15">
      <c r="A189" s="210">
        <v>77500</v>
      </c>
      <c r="B189" s="319">
        <v>1895</v>
      </c>
      <c r="C189" s="10">
        <v>9.7392000000000003</v>
      </c>
      <c r="D189" s="318"/>
      <c r="E189" s="318"/>
    </row>
    <row r="190" spans="1:5" ht="15">
      <c r="A190" s="210">
        <v>33500</v>
      </c>
      <c r="B190" s="319">
        <v>1915</v>
      </c>
      <c r="C190" s="10">
        <v>9.2725000000000009</v>
      </c>
      <c r="D190" s="318"/>
      <c r="E190" s="318"/>
    </row>
    <row r="191" spans="1:5" ht="15">
      <c r="A191" s="210">
        <v>62300</v>
      </c>
      <c r="B191" s="319">
        <v>1945</v>
      </c>
      <c r="C191" s="10">
        <v>9.75102564102564</v>
      </c>
      <c r="D191" s="318"/>
      <c r="E191" s="318"/>
    </row>
    <row r="192" spans="1:5" ht="15">
      <c r="A192" s="210">
        <v>45200</v>
      </c>
      <c r="B192" s="319">
        <v>1985</v>
      </c>
      <c r="C192" s="10">
        <v>8.5190000000000001</v>
      </c>
      <c r="D192" s="318"/>
      <c r="E192" s="318"/>
    </row>
    <row r="193" spans="1:5" ht="15">
      <c r="A193" s="210">
        <v>23200</v>
      </c>
      <c r="B193" s="319">
        <v>2005</v>
      </c>
      <c r="C193" s="10">
        <v>6.5557894736842091</v>
      </c>
      <c r="D193" s="318"/>
      <c r="E193" s="318"/>
    </row>
    <row r="194" spans="1:5" ht="15">
      <c r="A194" s="210">
        <v>60800</v>
      </c>
      <c r="B194" s="319">
        <v>2010</v>
      </c>
      <c r="C194" s="10">
        <v>9.3127586206896549</v>
      </c>
      <c r="D194" s="318"/>
      <c r="E194" s="318"/>
    </row>
    <row r="195" spans="1:5" ht="15">
      <c r="A195" s="210">
        <v>19000</v>
      </c>
      <c r="B195" s="319">
        <v>2010</v>
      </c>
      <c r="C195" s="10">
        <v>11.022941176470587</v>
      </c>
      <c r="D195" s="318"/>
      <c r="E195" s="318"/>
    </row>
    <row r="196" spans="1:5" ht="15">
      <c r="A196" s="210">
        <v>45700</v>
      </c>
      <c r="B196" s="319">
        <v>2050</v>
      </c>
      <c r="C196" s="10">
        <v>8.9981481481481485</v>
      </c>
      <c r="D196" s="318"/>
      <c r="E196" s="318"/>
    </row>
    <row r="197" spans="1:5" ht="15">
      <c r="A197" s="210">
        <v>38300</v>
      </c>
      <c r="B197" s="319">
        <v>2055</v>
      </c>
      <c r="C197" s="10">
        <v>10.184666666666669</v>
      </c>
      <c r="D197" s="318"/>
      <c r="E197" s="318"/>
    </row>
    <row r="198" spans="1:5" ht="15">
      <c r="A198" s="210">
        <v>80700</v>
      </c>
      <c r="B198" s="319">
        <v>2065</v>
      </c>
      <c r="C198" s="10">
        <v>8.3721428571428582</v>
      </c>
      <c r="D198" s="318"/>
      <c r="E198" s="318"/>
    </row>
    <row r="199" spans="1:5" ht="15">
      <c r="A199" s="210">
        <v>82500</v>
      </c>
      <c r="B199" s="319">
        <v>2065</v>
      </c>
      <c r="C199" s="10">
        <v>12.736818181818183</v>
      </c>
      <c r="D199" s="318"/>
      <c r="E199" s="318"/>
    </row>
    <row r="200" spans="1:5" ht="15">
      <c r="A200" s="210">
        <v>38800</v>
      </c>
      <c r="B200" s="319">
        <v>2085</v>
      </c>
      <c r="C200" s="10">
        <v>11.338000000000001</v>
      </c>
      <c r="D200" s="318"/>
      <c r="E200" s="318"/>
    </row>
    <row r="201" spans="1:5" ht="15">
      <c r="A201" s="210">
        <v>75800</v>
      </c>
      <c r="B201" s="319">
        <v>2120</v>
      </c>
      <c r="C201" s="10">
        <v>10.766129032258064</v>
      </c>
      <c r="D201" s="318"/>
      <c r="E201" s="318"/>
    </row>
    <row r="202" spans="1:5" ht="15">
      <c r="A202" s="210">
        <v>46000</v>
      </c>
      <c r="B202" s="319">
        <v>2140</v>
      </c>
      <c r="C202" s="10">
        <v>8.3093939393939422</v>
      </c>
      <c r="D202" s="318"/>
      <c r="E202" s="318"/>
    </row>
    <row r="203" spans="1:5" ht="15">
      <c r="A203" s="210">
        <v>52500</v>
      </c>
      <c r="B203" s="319">
        <v>2145</v>
      </c>
      <c r="C203" s="10">
        <v>8.3084000000000007</v>
      </c>
      <c r="D203" s="318"/>
      <c r="E203" s="318"/>
    </row>
    <row r="204" spans="1:5" ht="15">
      <c r="A204" s="210">
        <v>53000</v>
      </c>
      <c r="B204" s="319">
        <v>2160</v>
      </c>
      <c r="C204" s="10">
        <v>8.3507692307692274</v>
      </c>
      <c r="D204" s="318"/>
      <c r="E204" s="318"/>
    </row>
    <row r="205" spans="1:5" ht="15">
      <c r="A205" s="210">
        <v>39000</v>
      </c>
      <c r="B205" s="319">
        <v>2160</v>
      </c>
      <c r="C205" s="10">
        <v>9.2305128205128195</v>
      </c>
      <c r="D205" s="318"/>
      <c r="E205" s="318"/>
    </row>
    <row r="206" spans="1:5" ht="15">
      <c r="A206" s="210">
        <v>28300</v>
      </c>
      <c r="B206" s="319">
        <v>2170</v>
      </c>
      <c r="C206" s="10">
        <v>7.1238095238095234</v>
      </c>
      <c r="D206" s="318"/>
      <c r="E206" s="318"/>
    </row>
    <row r="207" spans="1:5" ht="15">
      <c r="A207" s="210">
        <v>26300</v>
      </c>
      <c r="B207" s="319">
        <v>2175</v>
      </c>
      <c r="C207" s="10">
        <v>7.9408108108108113</v>
      </c>
      <c r="D207" s="318"/>
      <c r="E207" s="318"/>
    </row>
    <row r="208" spans="1:5" ht="15">
      <c r="A208" s="210">
        <v>46500</v>
      </c>
      <c r="B208" s="319">
        <v>2175</v>
      </c>
      <c r="C208" s="10">
        <v>8.2954285714285714</v>
      </c>
      <c r="D208" s="318"/>
      <c r="E208" s="318"/>
    </row>
    <row r="209" spans="1:5" ht="15">
      <c r="A209" s="210">
        <v>60000</v>
      </c>
      <c r="B209" s="319">
        <v>2175</v>
      </c>
      <c r="C209" s="10">
        <v>8.6557142857142875</v>
      </c>
      <c r="D209" s="318"/>
      <c r="E209" s="318"/>
    </row>
    <row r="210" spans="1:5" ht="15">
      <c r="A210" s="210">
        <v>43700</v>
      </c>
      <c r="B210" s="319">
        <v>2180</v>
      </c>
      <c r="C210" s="10">
        <v>7.3605</v>
      </c>
      <c r="D210" s="318"/>
      <c r="E210" s="318"/>
    </row>
    <row r="211" spans="1:5" ht="15">
      <c r="A211" s="210">
        <v>78500</v>
      </c>
      <c r="B211" s="319">
        <v>2185</v>
      </c>
      <c r="C211" s="10">
        <v>10.068750000000001</v>
      </c>
      <c r="D211" s="318"/>
      <c r="E211" s="318"/>
    </row>
    <row r="212" spans="1:5" ht="15">
      <c r="A212" s="210">
        <v>66000</v>
      </c>
      <c r="B212" s="319">
        <v>2185</v>
      </c>
      <c r="C212" s="10">
        <v>11.174166666666668</v>
      </c>
      <c r="D212" s="318"/>
      <c r="E212" s="318"/>
    </row>
    <row r="213" spans="1:5" ht="15">
      <c r="A213" s="210">
        <v>63300</v>
      </c>
      <c r="B213" s="319">
        <v>2200</v>
      </c>
      <c r="C213" s="10">
        <v>10.122727272727273</v>
      </c>
      <c r="D213" s="318"/>
      <c r="E213" s="318"/>
    </row>
    <row r="214" spans="1:5" ht="15">
      <c r="A214" s="210">
        <v>66200</v>
      </c>
      <c r="B214" s="319">
        <v>2200</v>
      </c>
      <c r="C214" s="10">
        <v>11.086666666666668</v>
      </c>
      <c r="D214" s="318"/>
      <c r="E214" s="318"/>
    </row>
    <row r="215" spans="1:5" ht="15">
      <c r="A215" s="210">
        <v>28800</v>
      </c>
      <c r="B215" s="319">
        <v>2205</v>
      </c>
      <c r="C215" s="10">
        <v>7.0871052631578966</v>
      </c>
      <c r="D215" s="318"/>
      <c r="E215" s="318"/>
    </row>
    <row r="216" spans="1:5" ht="15">
      <c r="A216" s="210">
        <v>61000</v>
      </c>
      <c r="B216" s="319">
        <v>2230</v>
      </c>
      <c r="C216" s="10">
        <v>9.6013043478260869</v>
      </c>
      <c r="D216" s="318"/>
      <c r="E216" s="318"/>
    </row>
    <row r="217" spans="1:5" ht="15">
      <c r="A217" s="210">
        <v>50800</v>
      </c>
      <c r="B217" s="319">
        <v>2240</v>
      </c>
      <c r="C217" s="10">
        <v>8.2596296296296288</v>
      </c>
      <c r="D217" s="318"/>
      <c r="E217" s="318"/>
    </row>
    <row r="218" spans="1:5" ht="15">
      <c r="A218" s="210">
        <v>52000</v>
      </c>
      <c r="B218" s="319">
        <v>2250</v>
      </c>
      <c r="C218" s="10">
        <v>8.9992857142857137</v>
      </c>
      <c r="D218" s="318"/>
      <c r="E218" s="318"/>
    </row>
    <row r="219" spans="1:5" ht="15">
      <c r="A219" s="210">
        <v>53500</v>
      </c>
      <c r="B219" s="319">
        <v>2255</v>
      </c>
      <c r="C219" s="10">
        <v>8.9441935483870978</v>
      </c>
      <c r="D219" s="318"/>
      <c r="E219" s="318"/>
    </row>
    <row r="220" spans="1:5" ht="15">
      <c r="A220" s="210">
        <v>47500</v>
      </c>
      <c r="B220" s="319">
        <v>2265</v>
      </c>
      <c r="C220" s="10">
        <v>8.3515789473684201</v>
      </c>
      <c r="D220" s="318"/>
      <c r="E220" s="318"/>
    </row>
    <row r="221" spans="1:5" ht="15">
      <c r="A221" s="210">
        <v>52300</v>
      </c>
      <c r="B221" s="319">
        <v>2265</v>
      </c>
      <c r="C221" s="10">
        <v>8.9178571428571427</v>
      </c>
      <c r="D221" s="318"/>
      <c r="E221" s="318"/>
    </row>
    <row r="222" spans="1:5" ht="15">
      <c r="A222" s="210">
        <v>29000</v>
      </c>
      <c r="B222" s="319">
        <v>2275</v>
      </c>
      <c r="C222" s="10">
        <v>8.0299999999999994</v>
      </c>
      <c r="D222" s="318"/>
      <c r="E222" s="318"/>
    </row>
    <row r="223" spans="1:5" ht="15">
      <c r="A223" s="210">
        <v>20700</v>
      </c>
      <c r="B223" s="319">
        <v>2285</v>
      </c>
      <c r="C223" s="10">
        <v>11.118846153846155</v>
      </c>
      <c r="D223" s="318"/>
      <c r="E223" s="318"/>
    </row>
    <row r="224" spans="1:5" ht="15">
      <c r="A224" s="210">
        <v>27700</v>
      </c>
      <c r="B224" s="319">
        <v>2290</v>
      </c>
      <c r="C224" s="10">
        <v>7.7026315789473685</v>
      </c>
      <c r="D224" s="318"/>
      <c r="E224" s="318"/>
    </row>
    <row r="225" spans="1:5" ht="15">
      <c r="A225" s="210">
        <v>51700</v>
      </c>
      <c r="B225" s="319">
        <v>2305</v>
      </c>
      <c r="C225" s="10">
        <v>9.2196428571428548</v>
      </c>
      <c r="D225" s="318"/>
      <c r="E225" s="318"/>
    </row>
    <row r="226" spans="1:5" ht="15">
      <c r="A226" s="210">
        <v>79300</v>
      </c>
      <c r="B226" s="319">
        <v>2305</v>
      </c>
      <c r="C226" s="10">
        <v>10.727916666666665</v>
      </c>
      <c r="D226" s="318"/>
      <c r="E226" s="318"/>
    </row>
    <row r="227" spans="1:5" ht="15">
      <c r="A227" s="210">
        <v>47000</v>
      </c>
      <c r="B227" s="319">
        <v>2320</v>
      </c>
      <c r="C227" s="10">
        <v>8.3886486486486511</v>
      </c>
      <c r="D227" s="318"/>
      <c r="E227" s="318"/>
    </row>
    <row r="228" spans="1:5" ht="15">
      <c r="A228" s="210">
        <v>49500</v>
      </c>
      <c r="B228" s="319">
        <v>2345</v>
      </c>
      <c r="C228" s="10">
        <v>8.6069230769230796</v>
      </c>
      <c r="D228" s="318"/>
      <c r="E228" s="318"/>
    </row>
    <row r="229" spans="1:5" ht="15">
      <c r="A229" s="210">
        <v>68500</v>
      </c>
      <c r="B229" s="319">
        <v>2355</v>
      </c>
      <c r="C229" s="10">
        <v>7.1844736842105243</v>
      </c>
      <c r="D229" s="318"/>
      <c r="E229" s="318"/>
    </row>
    <row r="230" spans="1:5" ht="15">
      <c r="A230" s="210">
        <v>52800</v>
      </c>
      <c r="B230" s="319">
        <v>2380</v>
      </c>
      <c r="C230" s="10">
        <v>9.1639285714285723</v>
      </c>
      <c r="D230" s="318"/>
      <c r="E230" s="318"/>
    </row>
    <row r="231" spans="1:5" ht="15">
      <c r="A231" s="210">
        <v>15800</v>
      </c>
      <c r="B231" s="319">
        <v>2385</v>
      </c>
      <c r="C231" s="10">
        <v>12.942702702702702</v>
      </c>
      <c r="D231" s="318"/>
      <c r="E231" s="318"/>
    </row>
    <row r="232" spans="1:5" ht="15">
      <c r="A232" s="210">
        <v>65500</v>
      </c>
      <c r="B232" s="319">
        <v>2400</v>
      </c>
      <c r="C232" s="10">
        <v>11.8955</v>
      </c>
      <c r="D232" s="318"/>
      <c r="E232" s="318"/>
    </row>
    <row r="233" spans="1:5" ht="15">
      <c r="A233" s="210">
        <v>55200</v>
      </c>
      <c r="B233" s="319">
        <v>2415</v>
      </c>
      <c r="C233" s="10">
        <v>10.176315789473682</v>
      </c>
      <c r="D233" s="318"/>
      <c r="E233" s="318"/>
    </row>
    <row r="234" spans="1:5" ht="15">
      <c r="A234" s="210">
        <v>30300</v>
      </c>
      <c r="B234" s="319">
        <v>2420</v>
      </c>
      <c r="C234" s="10">
        <v>7.6978947368421062</v>
      </c>
      <c r="D234" s="318"/>
      <c r="E234" s="318"/>
    </row>
    <row r="235" spans="1:5" ht="15">
      <c r="A235" s="210">
        <v>29200</v>
      </c>
      <c r="B235" s="319">
        <v>2425</v>
      </c>
      <c r="C235" s="10">
        <v>7.8578947368421055</v>
      </c>
      <c r="D235" s="318"/>
      <c r="E235" s="318"/>
    </row>
    <row r="236" spans="1:5" ht="15">
      <c r="A236" s="210">
        <v>50500</v>
      </c>
      <c r="B236" s="319">
        <v>2450</v>
      </c>
      <c r="C236" s="10">
        <v>9.2830769230769228</v>
      </c>
      <c r="D236" s="318"/>
      <c r="E236" s="318"/>
    </row>
    <row r="237" spans="1:5" ht="15">
      <c r="A237" s="210">
        <v>29700</v>
      </c>
      <c r="B237" s="319">
        <v>2465</v>
      </c>
      <c r="C237" s="10">
        <v>8.3238095238095244</v>
      </c>
      <c r="D237" s="318"/>
      <c r="E237" s="318"/>
    </row>
    <row r="238" spans="1:5" ht="15">
      <c r="A238" s="210">
        <v>51200</v>
      </c>
      <c r="B238" s="319">
        <v>2465</v>
      </c>
      <c r="C238" s="10">
        <v>9.3914285714285715</v>
      </c>
      <c r="D238" s="318"/>
      <c r="E238" s="318"/>
    </row>
    <row r="239" spans="1:5" ht="15">
      <c r="A239" s="210">
        <v>62700</v>
      </c>
      <c r="B239" s="319">
        <v>2490</v>
      </c>
      <c r="C239" s="10">
        <v>12.09</v>
      </c>
      <c r="D239" s="318"/>
      <c r="E239" s="318"/>
    </row>
    <row r="240" spans="1:5" ht="15">
      <c r="A240" s="210">
        <v>81000</v>
      </c>
      <c r="B240" s="319">
        <v>2510</v>
      </c>
      <c r="C240" s="10">
        <v>7.5775675675675673</v>
      </c>
      <c r="D240" s="318"/>
      <c r="E240" s="318"/>
    </row>
    <row r="241" spans="1:5" ht="15">
      <c r="A241" s="210">
        <v>65300</v>
      </c>
      <c r="B241" s="319">
        <v>2515</v>
      </c>
      <c r="C241" s="10">
        <v>11.047500000000003</v>
      </c>
      <c r="D241" s="318"/>
      <c r="E241" s="318"/>
    </row>
    <row r="242" spans="1:5" ht="15">
      <c r="A242" s="210">
        <v>77800</v>
      </c>
      <c r="B242" s="319">
        <v>2520</v>
      </c>
      <c r="C242" s="10">
        <v>10.102</v>
      </c>
      <c r="D242" s="318"/>
      <c r="E242" s="318"/>
    </row>
    <row r="243" spans="1:5" ht="15">
      <c r="A243" s="210">
        <v>51500</v>
      </c>
      <c r="B243" s="319">
        <v>2525</v>
      </c>
      <c r="C243" s="10">
        <v>9.4388888888888882</v>
      </c>
      <c r="D243" s="318"/>
      <c r="E243" s="318"/>
    </row>
    <row r="244" spans="1:5" ht="15">
      <c r="A244" s="210">
        <v>46800</v>
      </c>
      <c r="B244" s="319">
        <v>2555</v>
      </c>
      <c r="C244" s="10">
        <v>9.1011764705882339</v>
      </c>
      <c r="D244" s="318"/>
      <c r="E244" s="318"/>
    </row>
    <row r="245" spans="1:5" ht="15">
      <c r="A245" s="210">
        <v>20000</v>
      </c>
      <c r="B245" s="319">
        <v>2560</v>
      </c>
      <c r="C245" s="10">
        <v>10.84809523809524</v>
      </c>
      <c r="D245" s="318"/>
      <c r="E245" s="318"/>
    </row>
    <row r="246" spans="1:5" ht="15">
      <c r="A246" s="210">
        <v>30000</v>
      </c>
      <c r="B246" s="319">
        <v>2580</v>
      </c>
      <c r="C246" s="10">
        <v>8.3794736842105273</v>
      </c>
      <c r="D246" s="318"/>
      <c r="E246" s="318"/>
    </row>
    <row r="247" spans="1:5" ht="15">
      <c r="A247" s="210">
        <v>50000</v>
      </c>
      <c r="B247" s="319">
        <v>2580</v>
      </c>
      <c r="C247" s="10">
        <v>9.2788888888888881</v>
      </c>
      <c r="D247" s="318"/>
      <c r="E247" s="318"/>
    </row>
    <row r="248" spans="1:5" ht="15">
      <c r="A248" s="210">
        <v>50300</v>
      </c>
      <c r="B248" s="319">
        <v>2595</v>
      </c>
      <c r="C248" s="10">
        <v>9.7462962962962951</v>
      </c>
      <c r="D248" s="318"/>
      <c r="E248" s="318"/>
    </row>
    <row r="249" spans="1:5" ht="15">
      <c r="A249" s="210">
        <v>61200</v>
      </c>
      <c r="B249" s="319">
        <v>2605</v>
      </c>
      <c r="C249" s="10">
        <v>10.023103448275863</v>
      </c>
      <c r="D249" s="318"/>
      <c r="E249" s="318"/>
    </row>
    <row r="250" spans="1:5" ht="15">
      <c r="A250" s="210">
        <v>51000</v>
      </c>
      <c r="B250" s="319">
        <v>2640</v>
      </c>
      <c r="C250" s="10">
        <v>8.7853571428571406</v>
      </c>
      <c r="D250" s="318"/>
      <c r="E250" s="318"/>
    </row>
    <row r="251" spans="1:5" ht="15">
      <c r="A251" s="210">
        <v>15500</v>
      </c>
      <c r="B251" s="319">
        <v>2655</v>
      </c>
      <c r="C251" s="10">
        <v>12.509729729729731</v>
      </c>
      <c r="D251" s="318"/>
      <c r="E251" s="318"/>
    </row>
    <row r="252" spans="1:5" ht="15">
      <c r="A252" s="210">
        <v>28500</v>
      </c>
      <c r="B252" s="319">
        <v>2675</v>
      </c>
      <c r="C252" s="10">
        <v>9.4049999999999994</v>
      </c>
      <c r="D252" s="318"/>
      <c r="E252" s="318"/>
    </row>
    <row r="253" spans="1:5" ht="15">
      <c r="A253" s="210">
        <v>76200</v>
      </c>
      <c r="B253" s="319">
        <v>2700</v>
      </c>
      <c r="C253" s="10">
        <v>11.849687500000002</v>
      </c>
      <c r="D253" s="318"/>
      <c r="E253" s="318"/>
    </row>
    <row r="254" spans="1:5" ht="15">
      <c r="A254" s="210">
        <v>47700</v>
      </c>
      <c r="B254" s="319">
        <v>2740</v>
      </c>
      <c r="C254" s="10">
        <v>10.315384615384616</v>
      </c>
      <c r="D254" s="318"/>
      <c r="E254" s="318"/>
    </row>
    <row r="255" spans="1:5" ht="15">
      <c r="A255" s="210">
        <v>23000</v>
      </c>
      <c r="B255" s="319">
        <v>2765</v>
      </c>
      <c r="C255" s="10">
        <v>7.1655555555555566</v>
      </c>
      <c r="D255" s="318"/>
      <c r="E255" s="318"/>
    </row>
    <row r="256" spans="1:5" ht="15">
      <c r="A256" s="210">
        <v>30500</v>
      </c>
      <c r="B256" s="319">
        <v>2840</v>
      </c>
      <c r="C256" s="10">
        <v>9.317499999999999</v>
      </c>
      <c r="D256" s="318"/>
      <c r="E256" s="318"/>
    </row>
    <row r="257" spans="1:5" ht="15">
      <c r="A257" s="210">
        <v>49200</v>
      </c>
      <c r="B257" s="319">
        <v>2845</v>
      </c>
      <c r="C257" s="10">
        <v>10.427407407407406</v>
      </c>
      <c r="D257" s="318"/>
      <c r="E257" s="318"/>
    </row>
    <row r="258" spans="1:5" ht="15">
      <c r="A258" s="210">
        <v>53200</v>
      </c>
      <c r="B258" s="319">
        <v>2880</v>
      </c>
      <c r="C258" s="10">
        <v>10.460999999999999</v>
      </c>
      <c r="D258" s="318"/>
      <c r="E258" s="318"/>
    </row>
    <row r="259" spans="1:5" ht="15">
      <c r="A259" s="210">
        <v>21000</v>
      </c>
      <c r="B259" s="319">
        <v>2980</v>
      </c>
      <c r="C259" s="10">
        <v>11.530294117647061</v>
      </c>
      <c r="D259" s="318"/>
      <c r="E259" s="318"/>
    </row>
    <row r="260" spans="1:5" ht="15">
      <c r="A260" s="210">
        <v>53700</v>
      </c>
      <c r="B260" s="319">
        <v>2985</v>
      </c>
      <c r="C260" s="10">
        <v>12.571052631578949</v>
      </c>
      <c r="D260" s="318"/>
      <c r="E260" s="318"/>
    </row>
    <row r="261" spans="1:5" ht="15">
      <c r="A261" s="210">
        <v>73800</v>
      </c>
      <c r="B261" s="319">
        <v>3045</v>
      </c>
      <c r="C261" s="10">
        <v>10.999523809523811</v>
      </c>
      <c r="D261" s="318"/>
      <c r="E261" s="318"/>
    </row>
    <row r="262" spans="1:5" ht="15">
      <c r="A262" s="210">
        <v>49700</v>
      </c>
      <c r="B262" s="319">
        <v>3050</v>
      </c>
      <c r="C262" s="10">
        <v>10.054074074074078</v>
      </c>
      <c r="D262" s="318"/>
      <c r="E262" s="318"/>
    </row>
    <row r="263" spans="1:5" ht="15">
      <c r="A263" s="210">
        <v>55500</v>
      </c>
      <c r="B263" s="319">
        <v>3275</v>
      </c>
      <c r="C263" s="10">
        <v>11.205</v>
      </c>
      <c r="D263" s="318"/>
      <c r="E263" s="318"/>
    </row>
    <row r="264" spans="1:5" ht="15">
      <c r="A264" s="210">
        <v>55000</v>
      </c>
      <c r="B264" s="319">
        <v>3295</v>
      </c>
      <c r="C264" s="10">
        <v>10.903684210526313</v>
      </c>
      <c r="D264" s="318"/>
      <c r="E264" s="318"/>
    </row>
    <row r="265" spans="1:5" ht="15">
      <c r="A265" s="210">
        <v>16500</v>
      </c>
      <c r="B265" s="319">
        <v>3410</v>
      </c>
      <c r="C265" s="10">
        <v>13.535526315789472</v>
      </c>
      <c r="D265" s="318"/>
      <c r="E265" s="318"/>
    </row>
    <row r="266" spans="1:5" ht="15">
      <c r="A266" s="210">
        <v>49000</v>
      </c>
      <c r="B266" s="319">
        <v>3480</v>
      </c>
      <c r="C266" s="10">
        <v>12.010357142857144</v>
      </c>
      <c r="D266" s="318"/>
      <c r="E266" s="318"/>
    </row>
    <row r="267" spans="1:5" ht="15">
      <c r="A267" s="210">
        <v>21800</v>
      </c>
      <c r="B267" s="319">
        <v>3505</v>
      </c>
      <c r="C267" s="10">
        <v>15.730500000000001</v>
      </c>
      <c r="D267" s="318"/>
      <c r="E267" s="318"/>
    </row>
    <row r="268" spans="1:5" ht="15">
      <c r="A268" s="210">
        <v>54300</v>
      </c>
      <c r="B268" s="319">
        <v>3770</v>
      </c>
      <c r="C268" s="10">
        <v>14.308124999999999</v>
      </c>
      <c r="D268" s="318"/>
      <c r="E268" s="318"/>
    </row>
    <row r="269" spans="1:5" ht="15">
      <c r="A269" s="210">
        <v>77000</v>
      </c>
      <c r="B269" s="319">
        <v>3790</v>
      </c>
      <c r="C269" s="10">
        <v>16.043529411764705</v>
      </c>
      <c r="D269" s="318"/>
      <c r="E269" s="318"/>
    </row>
    <row r="270" spans="1:5" ht="15">
      <c r="A270" s="210">
        <v>16700</v>
      </c>
      <c r="B270" s="319">
        <v>3815</v>
      </c>
      <c r="C270" s="10">
        <v>12.479189189189189</v>
      </c>
      <c r="D270" s="318"/>
      <c r="E270" s="318"/>
    </row>
    <row r="271" spans="1:5" ht="15">
      <c r="A271" s="210">
        <v>17300</v>
      </c>
      <c r="B271" s="319">
        <v>3830</v>
      </c>
      <c r="C271" s="10">
        <v>12.342820512820516</v>
      </c>
      <c r="D271" s="318"/>
      <c r="E271" s="318"/>
    </row>
    <row r="272" spans="1:5" ht="15">
      <c r="A272" s="210">
        <v>76500</v>
      </c>
      <c r="B272" s="319">
        <v>4445</v>
      </c>
      <c r="C272" s="10">
        <v>15.092666666666668</v>
      </c>
      <c r="D272" s="318"/>
      <c r="E272" s="318"/>
    </row>
    <row r="273" spans="1:5" ht="15">
      <c r="A273" s="210">
        <v>17500</v>
      </c>
      <c r="B273" s="319">
        <v>4490</v>
      </c>
      <c r="C273" s="10">
        <v>13.360333333333331</v>
      </c>
      <c r="D273" s="318"/>
      <c r="E273" s="318"/>
    </row>
    <row r="274" spans="1:5" ht="15">
      <c r="A274" s="210">
        <v>17000</v>
      </c>
      <c r="B274" s="319">
        <v>4515</v>
      </c>
      <c r="C274" s="10">
        <v>12.625789473684209</v>
      </c>
      <c r="D274" s="318"/>
      <c r="E274" s="318"/>
    </row>
    <row r="275" spans="1:5" ht="15">
      <c r="A275" s="210">
        <v>63000</v>
      </c>
      <c r="B275" s="319">
        <v>4570</v>
      </c>
      <c r="C275" s="10">
        <v>17.300625</v>
      </c>
      <c r="D275" s="318"/>
      <c r="E275" s="318"/>
    </row>
    <row r="276" spans="1:5" ht="15">
      <c r="A276" s="210">
        <v>21500</v>
      </c>
      <c r="B276" s="319">
        <v>4635</v>
      </c>
      <c r="C276" s="10">
        <v>16.517878787878789</v>
      </c>
      <c r="D276" s="318"/>
      <c r="E276" s="318"/>
    </row>
    <row r="277" spans="1:5" ht="15">
      <c r="A277" s="210">
        <v>17800</v>
      </c>
      <c r="B277" s="319">
        <v>4775</v>
      </c>
      <c r="C277" s="10">
        <v>11.942499999999999</v>
      </c>
      <c r="D277" s="318"/>
      <c r="E277" s="318"/>
    </row>
    <row r="278" spans="1:5" ht="15">
      <c r="A278" s="210">
        <v>54500</v>
      </c>
      <c r="B278" s="319">
        <v>5045</v>
      </c>
      <c r="C278" s="10">
        <v>14.50820512820513</v>
      </c>
      <c r="D278" s="318"/>
      <c r="E278" s="318"/>
    </row>
    <row r="279" spans="1:5" ht="15">
      <c r="A279" s="210">
        <v>1600</v>
      </c>
      <c r="B279" s="319">
        <v>5110</v>
      </c>
      <c r="C279" s="10">
        <v>14.85736842105263</v>
      </c>
      <c r="D279" s="318"/>
      <c r="E279" s="318"/>
    </row>
    <row r="280" spans="1:5" ht="15">
      <c r="A280" s="210">
        <v>54000</v>
      </c>
      <c r="B280" s="319">
        <v>5630</v>
      </c>
      <c r="C280" s="10">
        <v>17.677500000000006</v>
      </c>
      <c r="D280" s="318"/>
      <c r="E280" s="318"/>
    </row>
    <row r="281" spans="1:5" ht="15">
      <c r="A281" s="210">
        <v>16000</v>
      </c>
      <c r="B281" s="319">
        <v>6710</v>
      </c>
      <c r="C281" s="10">
        <v>18.861290322580647</v>
      </c>
      <c r="D281" s="318"/>
      <c r="E281" s="318"/>
    </row>
    <row r="282" spans="1:5" ht="15">
      <c r="A282" s="210">
        <v>2000</v>
      </c>
      <c r="B282" s="319">
        <v>7140</v>
      </c>
      <c r="C282" s="10">
        <v>17.457741935483874</v>
      </c>
      <c r="D282" s="318"/>
      <c r="E282" s="318"/>
    </row>
    <row r="283" spans="1:5" ht="15">
      <c r="A283" s="210">
        <v>1700</v>
      </c>
      <c r="B283" s="319">
        <v>7625</v>
      </c>
      <c r="C283" s="10">
        <v>23.720714285714287</v>
      </c>
      <c r="D283" s="318"/>
      <c r="E283" s="318"/>
    </row>
    <row r="284" spans="1:5" ht="15">
      <c r="A284" s="210">
        <v>1000</v>
      </c>
      <c r="B284" s="319">
        <v>7975</v>
      </c>
      <c r="C284" s="10">
        <v>24.670000000000009</v>
      </c>
      <c r="D284" s="318"/>
      <c r="E284" s="318"/>
    </row>
    <row r="285" spans="1:5" ht="15">
      <c r="A285" s="10"/>
      <c r="D285" s="318"/>
      <c r="E285" s="318"/>
    </row>
    <row r="286" spans="1:5" ht="15">
      <c r="A286" s="10"/>
      <c r="D286" s="318"/>
      <c r="E286" s="318"/>
    </row>
    <row r="287" spans="1:5" ht="15">
      <c r="A287" s="10"/>
      <c r="D287" s="318"/>
      <c r="E287" s="318"/>
    </row>
    <row r="288" spans="1:5" ht="15">
      <c r="A288" s="10"/>
      <c r="D288" s="318"/>
      <c r="E288" s="318"/>
    </row>
    <row r="289" spans="1:5" ht="15">
      <c r="A289" s="10"/>
      <c r="D289" s="318"/>
      <c r="E289" s="318"/>
    </row>
    <row r="290" spans="1:5" ht="15">
      <c r="A290" s="10"/>
      <c r="D290" s="318"/>
      <c r="E290" s="318"/>
    </row>
    <row r="291" spans="1:5" ht="15">
      <c r="A291" s="10"/>
      <c r="D291" s="318"/>
      <c r="E291" s="318"/>
    </row>
    <row r="292" spans="1:5" ht="15">
      <c r="A292" s="10"/>
      <c r="D292" s="318"/>
      <c r="E292" s="318"/>
    </row>
    <row r="293" spans="1:5" ht="15">
      <c r="A293" s="10"/>
      <c r="D293" s="318"/>
      <c r="E293" s="318"/>
    </row>
    <row r="294" spans="1:5" ht="15">
      <c r="A294" s="10"/>
      <c r="D294" s="318"/>
      <c r="E294" s="318"/>
    </row>
    <row r="295" spans="1:5" ht="15">
      <c r="A295" s="10"/>
      <c r="D295" s="318"/>
      <c r="E295" s="318"/>
    </row>
    <row r="296" spans="1:5" ht="15">
      <c r="A296" s="10"/>
      <c r="D296" s="318"/>
      <c r="E296" s="318"/>
    </row>
    <row r="297" spans="1:5" ht="15">
      <c r="A297" s="10"/>
      <c r="D297" s="318"/>
      <c r="E297" s="318"/>
    </row>
    <row r="298" spans="1:5" ht="15">
      <c r="A298" s="10"/>
      <c r="D298" s="318"/>
      <c r="E298" s="318"/>
    </row>
    <row r="299" spans="1:5" ht="15">
      <c r="A299" s="10"/>
      <c r="D299" s="318"/>
      <c r="E299" s="318"/>
    </row>
    <row r="300" spans="1:5" ht="15">
      <c r="A300" s="10"/>
      <c r="D300" s="318"/>
      <c r="E300" s="318"/>
    </row>
    <row r="301" spans="1:5" ht="15">
      <c r="A301" s="10"/>
      <c r="D301" s="318"/>
      <c r="E301" s="318"/>
    </row>
    <row r="302" spans="1:5" ht="15">
      <c r="A302" s="10"/>
      <c r="D302" s="318"/>
      <c r="E302" s="318"/>
    </row>
    <row r="303" spans="1:5" ht="15">
      <c r="A303" s="10"/>
      <c r="D303" s="318"/>
      <c r="E303" s="318"/>
    </row>
    <row r="304" spans="1:5" ht="15">
      <c r="A304" s="10"/>
      <c r="D304" s="318"/>
      <c r="E304" s="318"/>
    </row>
    <row r="305" spans="1:5" ht="15">
      <c r="A305" s="10"/>
      <c r="D305" s="318"/>
      <c r="E305" s="318"/>
    </row>
    <row r="306" spans="1:5">
      <c r="A306" s="10"/>
    </row>
    <row r="307" spans="1:5">
      <c r="A307" s="10"/>
    </row>
    <row r="308" spans="1:5">
      <c r="A308" s="10"/>
    </row>
    <row r="309" spans="1:5">
      <c r="A309" s="10"/>
    </row>
    <row r="310" spans="1:5">
      <c r="A310" s="10"/>
    </row>
    <row r="311" spans="1:5">
      <c r="A311" s="10"/>
    </row>
    <row r="312" spans="1:5">
      <c r="A312" s="10"/>
    </row>
    <row r="313" spans="1:5">
      <c r="A313" s="10"/>
    </row>
    <row r="314" spans="1:5">
      <c r="A314" s="10"/>
    </row>
    <row r="315" spans="1:5">
      <c r="A315" s="10"/>
    </row>
    <row r="316" spans="1:5">
      <c r="A316" s="10"/>
    </row>
    <row r="317" spans="1:5">
      <c r="A317" s="10"/>
    </row>
    <row r="318" spans="1:5">
      <c r="A318" s="10"/>
    </row>
    <row r="319" spans="1:5">
      <c r="A319" s="10"/>
    </row>
    <row r="320" spans="1:5">
      <c r="A320" s="10"/>
    </row>
    <row r="321" spans="1:1">
      <c r="A321" s="10"/>
    </row>
    <row r="322" spans="1:1">
      <c r="A322" s="10"/>
    </row>
    <row r="323" spans="1:1">
      <c r="A323" s="10"/>
    </row>
    <row r="324" spans="1:1">
      <c r="A324" s="10"/>
    </row>
    <row r="325" spans="1:1">
      <c r="A325" s="10"/>
    </row>
    <row r="326" spans="1:1">
      <c r="A326" s="10"/>
    </row>
    <row r="327" spans="1:1">
      <c r="A327" s="10"/>
    </row>
    <row r="328" spans="1:1">
      <c r="A328" s="10"/>
    </row>
    <row r="329" spans="1:1">
      <c r="A329" s="10"/>
    </row>
    <row r="330" spans="1:1">
      <c r="A330" s="10"/>
    </row>
    <row r="331" spans="1:1">
      <c r="A331" s="10"/>
    </row>
    <row r="332" spans="1:1">
      <c r="A332" s="10"/>
    </row>
    <row r="333" spans="1:1">
      <c r="A333" s="10"/>
    </row>
    <row r="334" spans="1:1">
      <c r="A334" s="10"/>
    </row>
    <row r="335" spans="1:1">
      <c r="A335" s="10"/>
    </row>
    <row r="336" spans="1:1">
      <c r="A336" s="10"/>
    </row>
    <row r="337" spans="1:1">
      <c r="A337" s="10"/>
    </row>
    <row r="338" spans="1:1">
      <c r="A338" s="10"/>
    </row>
    <row r="339" spans="1:1">
      <c r="A339" s="10"/>
    </row>
    <row r="340" spans="1:1">
      <c r="A340" s="10"/>
    </row>
    <row r="341" spans="1:1">
      <c r="A341" s="10"/>
    </row>
    <row r="342" spans="1:1">
      <c r="A342" s="10"/>
    </row>
    <row r="343" spans="1:1">
      <c r="A343" s="10"/>
    </row>
    <row r="344" spans="1:1">
      <c r="A344" s="10"/>
    </row>
    <row r="345" spans="1:1">
      <c r="A345" s="10"/>
    </row>
    <row r="346" spans="1:1">
      <c r="A346" s="10"/>
    </row>
    <row r="347" spans="1:1">
      <c r="A347" s="10"/>
    </row>
    <row r="348" spans="1:1">
      <c r="A348" s="10"/>
    </row>
    <row r="349" spans="1:1">
      <c r="A349" s="10"/>
    </row>
    <row r="350" spans="1:1">
      <c r="A350" s="10"/>
    </row>
    <row r="351" spans="1:1">
      <c r="A351" s="10"/>
    </row>
    <row r="352" spans="1:1">
      <c r="A352" s="10"/>
    </row>
    <row r="353" spans="1:1">
      <c r="A353" s="10"/>
    </row>
    <row r="354" spans="1:1">
      <c r="A354" s="10"/>
    </row>
    <row r="355" spans="1:1">
      <c r="A355" s="10"/>
    </row>
    <row r="356" spans="1:1">
      <c r="A356" s="10"/>
    </row>
    <row r="357" spans="1:1">
      <c r="A357" s="10"/>
    </row>
    <row r="358" spans="1:1">
      <c r="A358" s="10"/>
    </row>
    <row r="359" spans="1:1">
      <c r="A359" s="10"/>
    </row>
    <row r="360" spans="1:1">
      <c r="A360" s="10"/>
    </row>
    <row r="361" spans="1:1">
      <c r="A361" s="10"/>
    </row>
    <row r="362" spans="1:1">
      <c r="A362" s="10"/>
    </row>
    <row r="363" spans="1:1">
      <c r="A363" s="10"/>
    </row>
    <row r="364" spans="1:1">
      <c r="A364" s="10"/>
    </row>
    <row r="365" spans="1:1">
      <c r="A365" s="10"/>
    </row>
    <row r="366" spans="1:1">
      <c r="A366" s="10"/>
    </row>
    <row r="367" spans="1:1">
      <c r="A367" s="10"/>
    </row>
    <row r="368" spans="1:1">
      <c r="A368" s="10"/>
    </row>
    <row r="369" spans="1:1">
      <c r="A369" s="10"/>
    </row>
    <row r="370" spans="1:1">
      <c r="A370" s="10"/>
    </row>
    <row r="371" spans="1:1">
      <c r="A371" s="10"/>
    </row>
    <row r="372" spans="1:1">
      <c r="A372" s="10"/>
    </row>
    <row r="373" spans="1:1">
      <c r="A373" s="10"/>
    </row>
    <row r="374" spans="1:1">
      <c r="A374" s="10"/>
    </row>
    <row r="375" spans="1:1">
      <c r="A375" s="10"/>
    </row>
    <row r="376" spans="1:1">
      <c r="A376" s="10"/>
    </row>
    <row r="377" spans="1:1">
      <c r="A377" s="10"/>
    </row>
  </sheetData>
  <sortState xmlns:xlrd2="http://schemas.microsoft.com/office/spreadsheetml/2017/richdata2" ref="AB7:AC57">
    <sortCondition ref="AB7:AB57"/>
    <sortCondition ref="AC7:AC57"/>
  </sortState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theme="3" tint="0.59999389629810485"/>
  </sheetPr>
  <dimension ref="A1:NP55"/>
  <sheetViews>
    <sheetView zoomScale="89" zoomScaleNormal="89" workbookViewId="0"/>
  </sheetViews>
  <sheetFormatPr defaultColWidth="9.140625" defaultRowHeight="12"/>
  <cols>
    <col min="1" max="1" width="17.28515625" style="209" customWidth="1"/>
    <col min="2" max="16" width="7.7109375" style="209" customWidth="1"/>
    <col min="17" max="17" width="8.28515625" style="209" customWidth="1"/>
    <col min="18" max="379" width="7.7109375" style="209" customWidth="1"/>
    <col min="380" max="16384" width="9.140625" style="209"/>
  </cols>
  <sheetData>
    <row r="1" spans="1:380" ht="16.5" customHeight="1">
      <c r="D1" s="262" t="s">
        <v>486</v>
      </c>
      <c r="E1" s="262"/>
      <c r="F1" s="262"/>
      <c r="G1" s="262"/>
      <c r="H1" s="262"/>
      <c r="I1" s="262"/>
    </row>
    <row r="2" spans="1:380" s="210" customFormat="1">
      <c r="A2" s="210" t="s">
        <v>397</v>
      </c>
      <c r="B2" s="211">
        <v>750</v>
      </c>
      <c r="C2" s="211">
        <v>1000</v>
      </c>
      <c r="D2" s="211">
        <v>1200</v>
      </c>
      <c r="E2" s="211">
        <v>1500</v>
      </c>
      <c r="F2" s="211">
        <v>1600</v>
      </c>
      <c r="G2" s="211">
        <v>1700</v>
      </c>
      <c r="H2" s="211">
        <v>1800</v>
      </c>
      <c r="I2" s="211">
        <v>1900</v>
      </c>
      <c r="J2" s="211">
        <v>2000</v>
      </c>
      <c r="K2" s="211">
        <v>3000</v>
      </c>
      <c r="L2" s="211">
        <v>3300</v>
      </c>
      <c r="M2" s="211">
        <v>3500</v>
      </c>
      <c r="N2" s="211">
        <v>3800</v>
      </c>
      <c r="O2" s="211">
        <v>4000</v>
      </c>
      <c r="P2" s="211">
        <v>4200</v>
      </c>
      <c r="Q2" s="211">
        <v>4300</v>
      </c>
      <c r="R2" s="211">
        <v>4500</v>
      </c>
      <c r="S2" s="211">
        <v>4535</v>
      </c>
      <c r="T2" s="211">
        <v>4625</v>
      </c>
      <c r="U2" s="211">
        <v>4650</v>
      </c>
      <c r="V2" s="211">
        <v>4700</v>
      </c>
      <c r="W2" s="211">
        <v>4785</v>
      </c>
      <c r="X2" s="211">
        <v>4945</v>
      </c>
      <c r="Y2" s="211">
        <v>5000</v>
      </c>
      <c r="Z2" s="211">
        <v>5265</v>
      </c>
      <c r="AA2" s="211">
        <v>5280</v>
      </c>
      <c r="AB2" s="211">
        <v>5460</v>
      </c>
      <c r="AC2" s="211">
        <v>5490</v>
      </c>
      <c r="AD2" s="211">
        <v>5500</v>
      </c>
      <c r="AE2" s="211">
        <v>5715</v>
      </c>
      <c r="AF2" s="211">
        <v>5820</v>
      </c>
      <c r="AG2" s="211">
        <v>6000</v>
      </c>
      <c r="AH2" s="211">
        <v>6200</v>
      </c>
      <c r="AI2" s="211">
        <v>6500</v>
      </c>
      <c r="AJ2" s="211">
        <v>6545</v>
      </c>
      <c r="AK2" s="211">
        <v>6680</v>
      </c>
      <c r="AL2" s="211">
        <v>6700</v>
      </c>
      <c r="AM2" s="211">
        <v>6800</v>
      </c>
      <c r="AN2" s="211">
        <v>7000</v>
      </c>
      <c r="AO2" s="211">
        <v>7500</v>
      </c>
      <c r="AP2" s="211">
        <v>7800</v>
      </c>
      <c r="AQ2" s="211">
        <v>8000</v>
      </c>
      <c r="AR2" s="211">
        <v>8100</v>
      </c>
      <c r="AS2" s="211">
        <v>8200</v>
      </c>
      <c r="AT2" s="211">
        <v>8500</v>
      </c>
      <c r="AU2" s="211">
        <v>8700</v>
      </c>
      <c r="AV2" s="211">
        <v>9300</v>
      </c>
      <c r="AW2" s="211">
        <v>9800</v>
      </c>
      <c r="AX2" s="211">
        <v>9900</v>
      </c>
      <c r="AY2" s="211">
        <v>10000</v>
      </c>
      <c r="AZ2" s="211">
        <v>10500</v>
      </c>
      <c r="BA2" s="211">
        <v>11000</v>
      </c>
      <c r="BB2" s="211">
        <v>11300</v>
      </c>
      <c r="BC2" s="211">
        <v>11500</v>
      </c>
      <c r="BD2" s="211">
        <v>11800</v>
      </c>
      <c r="BE2" s="211">
        <v>12000</v>
      </c>
      <c r="BF2" s="211">
        <v>12500</v>
      </c>
      <c r="BG2" s="211">
        <v>12700</v>
      </c>
      <c r="BH2" s="211">
        <v>13300</v>
      </c>
      <c r="BI2" s="211">
        <v>13500</v>
      </c>
      <c r="BJ2" s="211">
        <v>13700</v>
      </c>
      <c r="BK2" s="211">
        <v>13800</v>
      </c>
      <c r="BL2" s="211">
        <v>14200</v>
      </c>
      <c r="BM2" s="211">
        <v>14500</v>
      </c>
      <c r="BN2" s="211">
        <v>14700</v>
      </c>
      <c r="BO2" s="211">
        <v>15000</v>
      </c>
      <c r="BP2" s="211">
        <v>15300</v>
      </c>
      <c r="BQ2" s="211">
        <v>15500</v>
      </c>
      <c r="BR2" s="211">
        <v>15800</v>
      </c>
      <c r="BS2" s="211">
        <v>16000</v>
      </c>
      <c r="BT2" s="211">
        <v>16500</v>
      </c>
      <c r="BU2" s="211">
        <v>16700</v>
      </c>
      <c r="BV2" s="211">
        <v>17000</v>
      </c>
      <c r="BW2" s="211">
        <v>17300</v>
      </c>
      <c r="BX2" s="211">
        <v>17500</v>
      </c>
      <c r="BY2" s="211">
        <v>17800</v>
      </c>
      <c r="BZ2" s="211">
        <v>18200</v>
      </c>
      <c r="CA2" s="211">
        <v>18500</v>
      </c>
      <c r="CB2" s="211">
        <v>18700</v>
      </c>
      <c r="CC2" s="211">
        <v>19000</v>
      </c>
      <c r="CD2" s="211">
        <v>19300</v>
      </c>
      <c r="CE2" s="211">
        <v>19500</v>
      </c>
      <c r="CF2" s="211">
        <v>20000</v>
      </c>
      <c r="CG2" s="211">
        <v>20200</v>
      </c>
      <c r="CH2" s="211">
        <v>20600</v>
      </c>
      <c r="CI2" s="211">
        <v>20700</v>
      </c>
      <c r="CJ2" s="211">
        <v>21000</v>
      </c>
      <c r="CK2" s="211">
        <v>21500</v>
      </c>
      <c r="CL2" s="211">
        <v>21800</v>
      </c>
      <c r="CM2" s="211">
        <v>22000</v>
      </c>
      <c r="CN2" s="211">
        <v>22800</v>
      </c>
      <c r="CO2" s="211">
        <v>23000</v>
      </c>
      <c r="CP2" s="211">
        <v>23200</v>
      </c>
      <c r="CQ2" s="211">
        <v>23500</v>
      </c>
      <c r="CR2" s="211">
        <v>23700</v>
      </c>
      <c r="CS2" s="211">
        <v>24000</v>
      </c>
      <c r="CT2" s="211">
        <v>24300</v>
      </c>
      <c r="CU2" s="211">
        <v>24500</v>
      </c>
      <c r="CV2" s="211">
        <v>24700</v>
      </c>
      <c r="CW2" s="211">
        <v>25000</v>
      </c>
      <c r="CX2" s="211">
        <v>25200</v>
      </c>
      <c r="CY2" s="211">
        <v>25500</v>
      </c>
      <c r="CZ2" s="211">
        <v>25700</v>
      </c>
      <c r="DA2" s="211">
        <v>25800</v>
      </c>
      <c r="DB2" s="211">
        <v>26000</v>
      </c>
      <c r="DC2" s="211">
        <v>26300</v>
      </c>
      <c r="DD2" s="211">
        <v>26500</v>
      </c>
      <c r="DE2" s="211">
        <v>26700</v>
      </c>
      <c r="DF2" s="211">
        <v>26800</v>
      </c>
      <c r="DG2" s="211">
        <v>27000</v>
      </c>
      <c r="DH2" s="211">
        <v>27200</v>
      </c>
      <c r="DI2" s="211">
        <v>27500</v>
      </c>
      <c r="DJ2" s="211">
        <v>27700</v>
      </c>
      <c r="DK2" s="211">
        <v>28000</v>
      </c>
      <c r="DL2" s="211">
        <v>28300</v>
      </c>
      <c r="DM2" s="211">
        <v>28500</v>
      </c>
      <c r="DN2" s="211">
        <v>28800</v>
      </c>
      <c r="DO2" s="211">
        <v>29000</v>
      </c>
      <c r="DP2" s="211">
        <v>29200</v>
      </c>
      <c r="DQ2" s="211">
        <v>29400</v>
      </c>
      <c r="DR2" s="211">
        <v>29500</v>
      </c>
      <c r="DS2" s="211">
        <v>29700</v>
      </c>
      <c r="DT2" s="211">
        <v>30000</v>
      </c>
      <c r="DU2" s="211">
        <v>30300</v>
      </c>
      <c r="DV2" s="211">
        <v>30500</v>
      </c>
      <c r="DW2" s="211">
        <v>30600</v>
      </c>
      <c r="DX2" s="211">
        <v>30700</v>
      </c>
      <c r="DY2" s="211">
        <v>30800</v>
      </c>
      <c r="DZ2" s="211">
        <v>30900</v>
      </c>
      <c r="EA2" s="211">
        <v>31000</v>
      </c>
      <c r="EB2" s="211">
        <v>31100</v>
      </c>
      <c r="EC2" s="211">
        <v>31200</v>
      </c>
      <c r="ED2" s="211">
        <v>31300</v>
      </c>
      <c r="EE2" s="211">
        <v>31400</v>
      </c>
      <c r="EF2" s="211">
        <v>31500</v>
      </c>
      <c r="EG2" s="211">
        <v>31600</v>
      </c>
      <c r="EH2" s="211">
        <v>31700</v>
      </c>
      <c r="EI2" s="211">
        <v>32000</v>
      </c>
      <c r="EJ2" s="211">
        <v>32300</v>
      </c>
      <c r="EK2" s="211">
        <v>32500</v>
      </c>
      <c r="EL2" s="211">
        <v>32600</v>
      </c>
      <c r="EM2" s="211">
        <v>32800</v>
      </c>
      <c r="EN2" s="211">
        <v>33000</v>
      </c>
      <c r="EO2" s="211">
        <v>33200</v>
      </c>
      <c r="EP2" s="211">
        <v>33500</v>
      </c>
      <c r="EQ2" s="211">
        <v>33700</v>
      </c>
      <c r="ER2" s="211">
        <v>34000</v>
      </c>
      <c r="ES2" s="211">
        <v>34200</v>
      </c>
      <c r="ET2" s="211">
        <v>34300</v>
      </c>
      <c r="EU2" s="211">
        <v>34400</v>
      </c>
      <c r="EV2" s="211">
        <v>34500</v>
      </c>
      <c r="EW2" s="211">
        <v>34600</v>
      </c>
      <c r="EX2" s="211">
        <v>34700</v>
      </c>
      <c r="EY2" s="211">
        <v>34800</v>
      </c>
      <c r="EZ2" s="211">
        <v>34900</v>
      </c>
      <c r="FA2" s="211">
        <v>35000</v>
      </c>
      <c r="FB2" s="211">
        <v>35100</v>
      </c>
      <c r="FC2" s="211">
        <v>35200</v>
      </c>
      <c r="FD2" s="211">
        <v>35700</v>
      </c>
      <c r="FE2" s="211">
        <v>35800</v>
      </c>
      <c r="FF2" s="211">
        <v>36000</v>
      </c>
      <c r="FG2" s="211">
        <v>36200</v>
      </c>
      <c r="FH2" s="211">
        <v>36300</v>
      </c>
      <c r="FI2" s="211">
        <v>36500</v>
      </c>
      <c r="FJ2" s="211">
        <v>36600</v>
      </c>
      <c r="FK2" s="211">
        <v>36900</v>
      </c>
      <c r="FL2" s="211">
        <v>37000</v>
      </c>
      <c r="FM2" s="211">
        <v>37100</v>
      </c>
      <c r="FN2" s="211">
        <v>37200</v>
      </c>
      <c r="FO2" s="211">
        <v>37300</v>
      </c>
      <c r="FP2" s="211">
        <v>37500</v>
      </c>
      <c r="FQ2" s="211">
        <v>37600</v>
      </c>
      <c r="FR2" s="211">
        <v>37700</v>
      </c>
      <c r="FS2" s="211">
        <v>38000</v>
      </c>
      <c r="FT2" s="211">
        <v>38300</v>
      </c>
      <c r="FU2" s="211">
        <v>38500</v>
      </c>
      <c r="FV2" s="211">
        <v>38800</v>
      </c>
      <c r="FW2" s="211">
        <v>39000</v>
      </c>
      <c r="FX2" s="211">
        <v>39200</v>
      </c>
      <c r="FY2" s="211">
        <v>39500</v>
      </c>
      <c r="FZ2" s="211">
        <v>39700</v>
      </c>
      <c r="GA2" s="211">
        <v>40000</v>
      </c>
      <c r="GB2" s="211">
        <v>40300</v>
      </c>
      <c r="GC2" s="211">
        <v>40500</v>
      </c>
      <c r="GD2" s="211">
        <v>40700</v>
      </c>
      <c r="GE2" s="211">
        <v>40800</v>
      </c>
      <c r="GF2" s="211">
        <v>41000</v>
      </c>
      <c r="GG2" s="211">
        <v>41200</v>
      </c>
      <c r="GH2" s="211">
        <v>41500</v>
      </c>
      <c r="GI2" s="211">
        <v>41700</v>
      </c>
      <c r="GJ2" s="211">
        <v>42000</v>
      </c>
      <c r="GK2" s="211">
        <v>42200</v>
      </c>
      <c r="GL2" s="211">
        <v>42300</v>
      </c>
      <c r="GM2" s="211">
        <v>42500</v>
      </c>
      <c r="GN2" s="211">
        <v>42800</v>
      </c>
      <c r="GO2" s="211">
        <v>43000</v>
      </c>
      <c r="GP2" s="211">
        <v>43700</v>
      </c>
      <c r="GQ2" s="211">
        <v>44000</v>
      </c>
      <c r="GR2" s="211">
        <v>44500</v>
      </c>
      <c r="GS2" s="211">
        <v>44600</v>
      </c>
      <c r="GT2" s="211">
        <v>44700</v>
      </c>
      <c r="GU2" s="211">
        <v>44800</v>
      </c>
      <c r="GV2" s="211">
        <v>45000</v>
      </c>
      <c r="GW2" s="211">
        <v>45200</v>
      </c>
      <c r="GX2" s="211">
        <v>45700</v>
      </c>
      <c r="GY2" s="211">
        <v>46000</v>
      </c>
      <c r="GZ2" s="211">
        <v>46300</v>
      </c>
      <c r="HA2" s="211">
        <v>46500</v>
      </c>
      <c r="HB2" s="211">
        <v>46800</v>
      </c>
      <c r="HC2" s="211">
        <v>47000</v>
      </c>
      <c r="HD2" s="211">
        <v>47500</v>
      </c>
      <c r="HE2" s="211">
        <v>47700</v>
      </c>
      <c r="HF2" s="211">
        <v>48300</v>
      </c>
      <c r="HG2" s="211">
        <v>48500</v>
      </c>
      <c r="HH2" s="211">
        <v>48800</v>
      </c>
      <c r="HI2" s="211">
        <v>49000</v>
      </c>
      <c r="HJ2" s="211">
        <v>49200</v>
      </c>
      <c r="HK2" s="211">
        <v>49500</v>
      </c>
      <c r="HL2" s="211">
        <v>49700</v>
      </c>
      <c r="HM2" s="211">
        <v>50000</v>
      </c>
      <c r="HN2" s="211">
        <v>50300</v>
      </c>
      <c r="HO2" s="211">
        <v>50500</v>
      </c>
      <c r="HP2" s="211">
        <v>50800</v>
      </c>
      <c r="HQ2" s="211">
        <v>51000</v>
      </c>
      <c r="HR2" s="211">
        <v>51200</v>
      </c>
      <c r="HS2" s="211">
        <v>51500</v>
      </c>
      <c r="HT2" s="211">
        <v>51700</v>
      </c>
      <c r="HU2" s="211">
        <v>52000</v>
      </c>
      <c r="HV2" s="211">
        <v>52300</v>
      </c>
      <c r="HW2" s="211">
        <v>52500</v>
      </c>
      <c r="HX2" s="211">
        <v>52700</v>
      </c>
      <c r="HY2" s="211">
        <v>52800</v>
      </c>
      <c r="HZ2" s="211">
        <v>53000</v>
      </c>
      <c r="IA2" s="211">
        <v>53200</v>
      </c>
      <c r="IB2" s="211">
        <v>53500</v>
      </c>
      <c r="IC2" s="211">
        <v>53700</v>
      </c>
      <c r="ID2" s="211">
        <v>54000</v>
      </c>
      <c r="IE2" s="211">
        <v>54300</v>
      </c>
      <c r="IF2" s="211">
        <v>54500</v>
      </c>
      <c r="IG2" s="211">
        <v>55000</v>
      </c>
      <c r="IH2" s="211">
        <v>55200</v>
      </c>
      <c r="II2" s="211">
        <v>55500</v>
      </c>
      <c r="IJ2" s="211">
        <v>55700</v>
      </c>
      <c r="IK2" s="211">
        <v>56000</v>
      </c>
      <c r="IL2" s="211">
        <v>56300</v>
      </c>
      <c r="IM2" s="211">
        <v>56500</v>
      </c>
      <c r="IN2" s="211">
        <v>56600</v>
      </c>
      <c r="IO2" s="211">
        <v>56800</v>
      </c>
      <c r="IP2" s="211">
        <v>57000</v>
      </c>
      <c r="IQ2" s="211">
        <v>57500</v>
      </c>
      <c r="IR2" s="211">
        <v>57700</v>
      </c>
      <c r="IS2" s="211">
        <v>58000</v>
      </c>
      <c r="IT2" s="211">
        <v>58300</v>
      </c>
      <c r="IU2" s="211">
        <v>58600</v>
      </c>
      <c r="IV2" s="211">
        <v>58800</v>
      </c>
      <c r="IW2" s="211">
        <v>59000</v>
      </c>
      <c r="IX2" s="211">
        <v>59200</v>
      </c>
      <c r="IY2" s="211">
        <v>59500</v>
      </c>
      <c r="IZ2" s="211">
        <v>59700</v>
      </c>
      <c r="JA2" s="211">
        <v>60000</v>
      </c>
      <c r="JB2" s="211">
        <v>60300</v>
      </c>
      <c r="JC2" s="211">
        <v>60500</v>
      </c>
      <c r="JD2" s="211">
        <v>60600</v>
      </c>
      <c r="JE2" s="211">
        <v>60700</v>
      </c>
      <c r="JF2" s="211">
        <v>60800</v>
      </c>
      <c r="JG2" s="211">
        <v>60900</v>
      </c>
      <c r="JH2" s="211">
        <v>61000</v>
      </c>
      <c r="JI2" s="211">
        <v>61200</v>
      </c>
      <c r="JJ2" s="211">
        <v>61500</v>
      </c>
      <c r="JK2" s="211">
        <v>61700</v>
      </c>
      <c r="JL2" s="211">
        <v>62000</v>
      </c>
      <c r="JM2" s="211">
        <v>62200</v>
      </c>
      <c r="JN2" s="211">
        <v>62300</v>
      </c>
      <c r="JO2" s="211">
        <v>62400</v>
      </c>
      <c r="JP2" s="211">
        <v>62500</v>
      </c>
      <c r="JQ2" s="211">
        <v>62700</v>
      </c>
      <c r="JR2" s="211">
        <v>63000</v>
      </c>
      <c r="JS2" s="211">
        <v>63300</v>
      </c>
      <c r="JT2" s="211">
        <v>63400</v>
      </c>
      <c r="JU2" s="211">
        <v>63500</v>
      </c>
      <c r="JV2" s="211">
        <v>63600</v>
      </c>
      <c r="JW2" s="211">
        <v>63700</v>
      </c>
      <c r="JX2" s="211">
        <v>63800</v>
      </c>
      <c r="JY2" s="211">
        <v>64000</v>
      </c>
      <c r="JZ2" s="211">
        <v>64200</v>
      </c>
      <c r="KA2" s="211">
        <v>64700</v>
      </c>
      <c r="KB2" s="211">
        <v>65000</v>
      </c>
      <c r="KC2" s="211">
        <v>65300</v>
      </c>
      <c r="KD2" s="311">
        <v>65500</v>
      </c>
      <c r="KE2" s="211">
        <v>65700</v>
      </c>
      <c r="KF2" s="211">
        <v>65800</v>
      </c>
      <c r="KG2" s="211">
        <v>65900</v>
      </c>
      <c r="KH2" s="211">
        <v>66000</v>
      </c>
      <c r="KI2" s="211">
        <v>66200</v>
      </c>
      <c r="KJ2" s="211">
        <v>66500</v>
      </c>
      <c r="KK2" s="211">
        <v>66700</v>
      </c>
      <c r="KL2" s="211">
        <v>66800</v>
      </c>
      <c r="KM2" s="211">
        <v>67000</v>
      </c>
      <c r="KN2" s="211">
        <v>67300</v>
      </c>
      <c r="KO2" s="211">
        <v>67500</v>
      </c>
      <c r="KP2" s="211">
        <v>67800</v>
      </c>
      <c r="KQ2" s="211">
        <v>68200</v>
      </c>
      <c r="KR2" s="211">
        <v>68500</v>
      </c>
      <c r="KS2" s="211">
        <v>68900</v>
      </c>
      <c r="KT2" s="211">
        <v>69000</v>
      </c>
      <c r="KU2" s="211">
        <v>70000</v>
      </c>
      <c r="KV2" s="211">
        <v>70200</v>
      </c>
      <c r="KW2" s="211">
        <v>70500</v>
      </c>
      <c r="KX2" s="211">
        <v>70700</v>
      </c>
      <c r="KY2" s="211">
        <v>71000</v>
      </c>
      <c r="KZ2" s="211">
        <v>71300</v>
      </c>
      <c r="LA2" s="211">
        <v>71500</v>
      </c>
      <c r="LB2" s="211">
        <v>71700</v>
      </c>
      <c r="LC2" s="211">
        <v>72000</v>
      </c>
      <c r="LD2" s="211">
        <v>72100</v>
      </c>
      <c r="LE2" s="211">
        <v>72200</v>
      </c>
      <c r="LF2" s="211">
        <v>72500</v>
      </c>
      <c r="LG2" s="211">
        <v>73000</v>
      </c>
      <c r="LH2" s="211">
        <v>73200</v>
      </c>
      <c r="LI2" s="211">
        <v>73300</v>
      </c>
      <c r="LJ2" s="211">
        <v>73400</v>
      </c>
      <c r="LK2" s="211">
        <v>73500</v>
      </c>
      <c r="LL2" s="211">
        <v>73800</v>
      </c>
      <c r="LM2" s="211">
        <v>74200</v>
      </c>
      <c r="LN2" s="211">
        <v>74500</v>
      </c>
      <c r="LO2" s="211">
        <v>74700</v>
      </c>
      <c r="LP2" s="211">
        <v>75000</v>
      </c>
      <c r="LQ2" s="211">
        <v>75500</v>
      </c>
      <c r="LR2" s="211">
        <v>75800</v>
      </c>
      <c r="LS2" s="211">
        <v>76000</v>
      </c>
      <c r="LT2" s="211">
        <v>76200</v>
      </c>
      <c r="LU2" s="211">
        <v>76300</v>
      </c>
      <c r="LV2" s="211">
        <v>76500</v>
      </c>
      <c r="LW2" s="211">
        <v>76600</v>
      </c>
      <c r="LX2" s="211">
        <v>76700</v>
      </c>
      <c r="LY2" s="211">
        <v>76800</v>
      </c>
      <c r="LZ2" s="211">
        <v>76900</v>
      </c>
      <c r="MA2" s="211">
        <v>77000</v>
      </c>
      <c r="MB2" s="211">
        <v>77100</v>
      </c>
      <c r="MC2" s="211">
        <v>77300</v>
      </c>
      <c r="MD2" s="211">
        <v>77500</v>
      </c>
      <c r="ME2" s="211">
        <v>77800</v>
      </c>
      <c r="MF2" s="211">
        <v>78200</v>
      </c>
      <c r="MG2" s="211">
        <v>78500</v>
      </c>
      <c r="MH2" s="211">
        <v>79000</v>
      </c>
      <c r="MI2" s="211">
        <v>79300</v>
      </c>
      <c r="MJ2" s="211">
        <v>79500</v>
      </c>
      <c r="MK2" s="211">
        <v>79800</v>
      </c>
      <c r="ML2" s="211">
        <v>80200</v>
      </c>
      <c r="MM2" s="211">
        <v>80700</v>
      </c>
      <c r="MN2" s="211">
        <v>81000</v>
      </c>
      <c r="MO2" s="211">
        <v>81300</v>
      </c>
      <c r="MP2" s="211">
        <v>81500</v>
      </c>
      <c r="MQ2" s="211">
        <v>82000</v>
      </c>
      <c r="MR2" s="211">
        <v>82200</v>
      </c>
      <c r="MS2" s="211">
        <v>82500</v>
      </c>
      <c r="MT2" s="211">
        <v>82700</v>
      </c>
      <c r="MU2" s="211">
        <v>83000</v>
      </c>
      <c r="MV2" s="211">
        <v>83300</v>
      </c>
      <c r="MW2" s="211">
        <v>83500</v>
      </c>
      <c r="MX2" s="211">
        <v>83800</v>
      </c>
      <c r="MY2" s="211">
        <v>84000</v>
      </c>
      <c r="MZ2" s="211">
        <v>84200</v>
      </c>
      <c r="NA2" s="211">
        <v>84500</v>
      </c>
      <c r="NB2" s="211">
        <v>84700</v>
      </c>
      <c r="NC2" s="211">
        <v>85000</v>
      </c>
      <c r="ND2" s="211">
        <v>85500</v>
      </c>
      <c r="NE2" s="211">
        <v>85800</v>
      </c>
      <c r="NF2" s="211">
        <v>86200</v>
      </c>
      <c r="NG2" s="211">
        <v>86500</v>
      </c>
      <c r="NH2" s="211">
        <v>86700</v>
      </c>
      <c r="NI2" s="211">
        <v>87000</v>
      </c>
      <c r="NJ2" s="211">
        <v>87300</v>
      </c>
      <c r="NK2" s="211">
        <v>87400</v>
      </c>
      <c r="NL2" s="211">
        <v>87500</v>
      </c>
      <c r="NM2" s="211">
        <v>87800</v>
      </c>
      <c r="NN2" s="211">
        <v>89200</v>
      </c>
      <c r="NO2" s="211">
        <v>89500</v>
      </c>
    </row>
    <row r="3" spans="1:380" s="210" customFormat="1">
      <c r="A3" s="212">
        <v>2023</v>
      </c>
      <c r="B3" s="218"/>
      <c r="C3" s="213">
        <v>32.090000000000003</v>
      </c>
      <c r="D3" s="213">
        <v>10.24</v>
      </c>
      <c r="E3" s="213">
        <v>12.56</v>
      </c>
      <c r="F3" s="213">
        <v>16.97</v>
      </c>
      <c r="G3" s="213">
        <v>32.83</v>
      </c>
      <c r="H3" s="214">
        <v>5.28</v>
      </c>
      <c r="I3" s="213">
        <v>5.2</v>
      </c>
      <c r="J3" s="213">
        <v>17.13</v>
      </c>
      <c r="K3" s="213">
        <v>5.08</v>
      </c>
      <c r="L3" s="213">
        <v>5.24</v>
      </c>
      <c r="M3" s="213">
        <v>5.04</v>
      </c>
      <c r="N3" s="213">
        <v>5.83</v>
      </c>
      <c r="O3" s="213">
        <v>5.79</v>
      </c>
      <c r="P3" s="213">
        <v>5.75</v>
      </c>
      <c r="Q3" s="213">
        <v>5.24</v>
      </c>
      <c r="R3" s="213">
        <v>5.04</v>
      </c>
      <c r="S3" s="213"/>
      <c r="T3" s="213"/>
      <c r="U3" s="213"/>
      <c r="V3" s="213">
        <v>5.51</v>
      </c>
      <c r="W3" s="213"/>
      <c r="X3" s="213"/>
      <c r="Y3" s="213">
        <v>5.98</v>
      </c>
      <c r="Z3" s="213"/>
      <c r="AA3" s="213"/>
      <c r="AB3" s="213"/>
      <c r="AC3" s="213"/>
      <c r="AD3" s="213">
        <v>6.26</v>
      </c>
      <c r="AE3" s="213"/>
      <c r="AF3" s="213"/>
      <c r="AG3" s="213">
        <v>5.94</v>
      </c>
      <c r="AH3" s="213">
        <v>6.26</v>
      </c>
      <c r="AI3" s="213">
        <v>5.98</v>
      </c>
      <c r="AJ3" s="213"/>
      <c r="AK3" s="213"/>
      <c r="AL3" s="213">
        <v>7.05</v>
      </c>
      <c r="AM3" s="213">
        <v>6.34</v>
      </c>
      <c r="AN3" s="213">
        <v>7.44</v>
      </c>
      <c r="AO3" s="213">
        <v>4.8</v>
      </c>
      <c r="AP3" s="213">
        <v>5.98</v>
      </c>
      <c r="AQ3" s="213">
        <v>6.26</v>
      </c>
      <c r="AR3" s="213">
        <v>9.3699999999999992</v>
      </c>
      <c r="AS3" s="213">
        <v>5.94</v>
      </c>
      <c r="AT3" s="213">
        <v>6.34</v>
      </c>
      <c r="AU3" s="213">
        <v>6.69</v>
      </c>
      <c r="AV3" s="214">
        <v>8.15</v>
      </c>
      <c r="AW3" s="213">
        <v>6.46</v>
      </c>
      <c r="AX3" s="213">
        <v>5.59</v>
      </c>
      <c r="AY3" s="213">
        <v>6.73</v>
      </c>
      <c r="AZ3" s="213">
        <v>7.6</v>
      </c>
      <c r="BA3" s="213">
        <v>5.67</v>
      </c>
      <c r="BB3" s="213">
        <v>5.59</v>
      </c>
      <c r="BC3" s="213">
        <v>5.87</v>
      </c>
      <c r="BD3" s="213">
        <v>6.02</v>
      </c>
      <c r="BE3" s="213">
        <v>5.75</v>
      </c>
      <c r="BF3" s="213">
        <v>6.1</v>
      </c>
      <c r="BG3" s="213">
        <v>5.91</v>
      </c>
      <c r="BH3" s="213">
        <v>5.55</v>
      </c>
      <c r="BI3" s="213">
        <v>5.43</v>
      </c>
      <c r="BJ3" s="214">
        <v>7.6</v>
      </c>
      <c r="BK3" s="213">
        <v>5.08</v>
      </c>
      <c r="BL3" s="213">
        <v>7.64</v>
      </c>
      <c r="BM3" s="213">
        <v>6.22</v>
      </c>
      <c r="BN3" s="213">
        <v>6.34</v>
      </c>
      <c r="BO3" s="213">
        <v>10</v>
      </c>
      <c r="BP3" s="213">
        <v>9.7200000000000006</v>
      </c>
      <c r="BQ3" s="213">
        <v>13.46</v>
      </c>
      <c r="BR3" s="213">
        <v>14.88</v>
      </c>
      <c r="BS3" s="214" t="s">
        <v>175</v>
      </c>
      <c r="BT3" s="213">
        <v>15.63</v>
      </c>
      <c r="BU3" s="213">
        <v>14.84</v>
      </c>
      <c r="BV3" s="216">
        <v>13.27</v>
      </c>
      <c r="BW3" s="213">
        <v>8.86</v>
      </c>
      <c r="BX3" s="214">
        <v>11.73</v>
      </c>
      <c r="BY3" s="213">
        <v>12.64</v>
      </c>
      <c r="BZ3" s="213">
        <v>6.1</v>
      </c>
      <c r="CA3" s="213">
        <v>6.97</v>
      </c>
      <c r="CB3" s="213">
        <v>8.74</v>
      </c>
      <c r="CC3" s="213">
        <v>11.93</v>
      </c>
      <c r="CD3" s="213">
        <v>11.42</v>
      </c>
      <c r="CE3" s="213">
        <v>6.42</v>
      </c>
      <c r="CF3" s="213">
        <v>12.01</v>
      </c>
      <c r="CG3" s="213">
        <v>8.0299999999999994</v>
      </c>
      <c r="CH3" s="213">
        <v>11.57</v>
      </c>
      <c r="CI3" s="213">
        <v>11.89</v>
      </c>
      <c r="CJ3" s="213">
        <v>13.62</v>
      </c>
      <c r="CK3" s="213">
        <v>19.61</v>
      </c>
      <c r="CL3" s="213">
        <v>17.05</v>
      </c>
      <c r="CM3" s="213">
        <v>19.8</v>
      </c>
      <c r="CN3" s="213">
        <v>6.42</v>
      </c>
      <c r="CO3" s="213">
        <v>7.2</v>
      </c>
      <c r="CP3" s="213">
        <v>5.79</v>
      </c>
      <c r="CQ3" s="213">
        <v>7.28</v>
      </c>
      <c r="CR3" s="213">
        <v>5.43</v>
      </c>
      <c r="CS3" s="213">
        <v>4.33</v>
      </c>
      <c r="CT3" s="213">
        <v>5.98</v>
      </c>
      <c r="CU3" s="213">
        <v>5.94</v>
      </c>
      <c r="CV3" s="213">
        <v>5.98</v>
      </c>
      <c r="CW3" s="213">
        <v>4.84</v>
      </c>
      <c r="CX3" s="213">
        <v>6.06</v>
      </c>
      <c r="CY3" s="213">
        <v>6.54</v>
      </c>
      <c r="CZ3" s="213">
        <v>6.18</v>
      </c>
      <c r="DA3" s="213">
        <v>4.6100000000000003</v>
      </c>
      <c r="DB3" s="213">
        <v>4.6900000000000004</v>
      </c>
      <c r="DC3" s="213">
        <v>6.93</v>
      </c>
      <c r="DD3" s="213">
        <v>5.79</v>
      </c>
      <c r="DE3" s="213">
        <v>5.83</v>
      </c>
      <c r="DF3" s="213">
        <v>5.16</v>
      </c>
      <c r="DG3" s="214" t="s">
        <v>175</v>
      </c>
      <c r="DH3" s="213">
        <v>5.83</v>
      </c>
      <c r="DI3" s="214" t="s">
        <v>175</v>
      </c>
      <c r="DJ3" s="213">
        <v>8.58</v>
      </c>
      <c r="DK3" s="214">
        <v>6.65</v>
      </c>
      <c r="DL3" s="213">
        <v>7.83</v>
      </c>
      <c r="DM3" s="213">
        <v>10.28</v>
      </c>
      <c r="DN3" s="213">
        <v>7.52</v>
      </c>
      <c r="DO3" s="213">
        <v>10</v>
      </c>
      <c r="DP3" s="213">
        <v>8.9</v>
      </c>
      <c r="DQ3" s="213">
        <v>7.36</v>
      </c>
      <c r="DR3" s="213">
        <v>11.38</v>
      </c>
      <c r="DS3" s="213">
        <v>10.43</v>
      </c>
      <c r="DT3" s="213">
        <v>7.83</v>
      </c>
      <c r="DU3" s="213">
        <v>9.41</v>
      </c>
      <c r="DV3" s="213">
        <v>10.28</v>
      </c>
      <c r="DW3" s="213">
        <v>6.46</v>
      </c>
      <c r="DX3" s="213">
        <v>5.83</v>
      </c>
      <c r="DY3" s="213">
        <v>5.98</v>
      </c>
      <c r="DZ3" s="213">
        <v>6.14</v>
      </c>
      <c r="EA3" s="213">
        <v>6.57</v>
      </c>
      <c r="EB3" s="213">
        <v>7.2</v>
      </c>
      <c r="EC3" s="213">
        <v>7.05</v>
      </c>
      <c r="ED3" s="213">
        <v>6.97</v>
      </c>
      <c r="EE3" s="216" t="s">
        <v>175</v>
      </c>
      <c r="EF3" s="213">
        <v>6.06</v>
      </c>
      <c r="EG3" s="213">
        <v>6.42</v>
      </c>
      <c r="EH3" s="213">
        <v>4.72</v>
      </c>
      <c r="EI3" s="213">
        <v>6.5</v>
      </c>
      <c r="EJ3" s="213">
        <v>6.65</v>
      </c>
      <c r="EK3" s="214">
        <v>5.83</v>
      </c>
      <c r="EL3" s="213">
        <v>7.32</v>
      </c>
      <c r="EM3" s="213">
        <v>6.46</v>
      </c>
      <c r="EN3" s="213">
        <v>6.57</v>
      </c>
      <c r="EO3" s="216">
        <v>11.22</v>
      </c>
      <c r="EP3" s="213">
        <v>10.31</v>
      </c>
      <c r="EQ3" s="213">
        <v>7.17</v>
      </c>
      <c r="ER3" s="213">
        <v>9.06</v>
      </c>
      <c r="ES3" s="213">
        <v>8.39</v>
      </c>
      <c r="ET3" s="213">
        <v>7.87</v>
      </c>
      <c r="EU3" s="213">
        <v>8.94</v>
      </c>
      <c r="EV3" s="216" t="s">
        <v>175</v>
      </c>
      <c r="EW3" s="213">
        <v>8.23</v>
      </c>
      <c r="EX3" s="213">
        <v>8.6999999999999993</v>
      </c>
      <c r="EY3" s="213">
        <v>6.73</v>
      </c>
      <c r="EZ3" s="213">
        <v>8.9</v>
      </c>
      <c r="FA3" s="216">
        <v>7.36</v>
      </c>
      <c r="FB3" s="213">
        <v>5.16</v>
      </c>
      <c r="FC3" s="213">
        <v>6.77</v>
      </c>
      <c r="FD3" s="213">
        <v>7.87</v>
      </c>
      <c r="FE3" s="213">
        <v>9.41</v>
      </c>
      <c r="FF3" s="213">
        <v>8.0299999999999994</v>
      </c>
      <c r="FG3" s="213">
        <v>7.56</v>
      </c>
      <c r="FH3" s="213">
        <v>7.56</v>
      </c>
      <c r="FI3" s="213">
        <v>9.02</v>
      </c>
      <c r="FJ3" s="213">
        <v>13.46</v>
      </c>
      <c r="FK3" s="213">
        <v>11.54</v>
      </c>
      <c r="FL3" s="213">
        <v>8.6199999999999992</v>
      </c>
      <c r="FM3" s="213">
        <v>13.35</v>
      </c>
      <c r="FN3" s="213">
        <v>7.13</v>
      </c>
      <c r="FO3" s="213">
        <v>13.5</v>
      </c>
      <c r="FP3" s="213">
        <v>7.2</v>
      </c>
      <c r="FQ3" s="213">
        <v>8.58</v>
      </c>
      <c r="FR3" s="213">
        <v>7.95</v>
      </c>
      <c r="FS3" s="213">
        <v>9.2100000000000009</v>
      </c>
      <c r="FT3" s="213">
        <v>11.14</v>
      </c>
      <c r="FU3" s="213">
        <v>12.2</v>
      </c>
      <c r="FV3" s="213">
        <v>12.64</v>
      </c>
      <c r="FW3" s="213">
        <v>8.74</v>
      </c>
      <c r="FX3" s="213">
        <v>8.82</v>
      </c>
      <c r="FY3" s="213">
        <v>7.95</v>
      </c>
      <c r="FZ3" s="213">
        <v>8.9</v>
      </c>
      <c r="GA3" s="213">
        <v>4.72</v>
      </c>
      <c r="GB3" s="213">
        <v>4.92</v>
      </c>
      <c r="GC3" s="213">
        <v>4.37</v>
      </c>
      <c r="GD3" s="213">
        <v>4.92</v>
      </c>
      <c r="GE3" s="213">
        <v>3.66</v>
      </c>
      <c r="GF3" s="213">
        <v>4.88</v>
      </c>
      <c r="GG3" s="213">
        <v>5.2</v>
      </c>
      <c r="GH3" s="213">
        <v>5</v>
      </c>
      <c r="GI3" s="213">
        <v>5.71</v>
      </c>
      <c r="GJ3" s="214">
        <v>8.7799999999999994</v>
      </c>
      <c r="GK3" s="213">
        <v>10.039999999999999</v>
      </c>
      <c r="GL3" s="213">
        <v>9.17</v>
      </c>
      <c r="GM3" s="213">
        <v>3.78</v>
      </c>
      <c r="GN3" s="213">
        <v>6.3</v>
      </c>
      <c r="GO3" s="213">
        <v>6.14</v>
      </c>
      <c r="GP3" s="213">
        <v>7.52</v>
      </c>
      <c r="GQ3" s="213">
        <v>6.93</v>
      </c>
      <c r="GR3" s="213">
        <v>5.16</v>
      </c>
      <c r="GS3" s="213">
        <v>5.59</v>
      </c>
      <c r="GT3" s="213">
        <v>5.83</v>
      </c>
      <c r="GU3" s="213">
        <v>7.28</v>
      </c>
      <c r="GV3" s="213">
        <v>8.58</v>
      </c>
      <c r="GW3" s="213">
        <v>8.6199999999999992</v>
      </c>
      <c r="GX3" s="213">
        <v>9.3699999999999992</v>
      </c>
      <c r="GY3" s="213">
        <v>10.24</v>
      </c>
      <c r="GZ3" s="213">
        <v>7.91</v>
      </c>
      <c r="HA3" s="213">
        <v>10.28</v>
      </c>
      <c r="HB3" s="213">
        <v>9.8800000000000008</v>
      </c>
      <c r="HC3" s="214">
        <v>9.25</v>
      </c>
      <c r="HD3" s="213">
        <v>8.98</v>
      </c>
      <c r="HE3" s="213">
        <v>9.2899999999999991</v>
      </c>
      <c r="HF3" s="213">
        <v>5.98</v>
      </c>
      <c r="HG3" s="213">
        <v>8.27</v>
      </c>
      <c r="HH3" s="213">
        <v>6.57</v>
      </c>
      <c r="HI3" s="213">
        <v>16.18</v>
      </c>
      <c r="HJ3" s="213">
        <v>14.49</v>
      </c>
      <c r="HK3" s="213">
        <v>9.25</v>
      </c>
      <c r="HL3" s="216">
        <v>12.13</v>
      </c>
      <c r="HM3" s="213">
        <v>12.17</v>
      </c>
      <c r="HN3" s="213">
        <v>10.16</v>
      </c>
      <c r="HO3" s="213">
        <v>10.87</v>
      </c>
      <c r="HP3" s="213">
        <v>10.55</v>
      </c>
      <c r="HQ3" s="214" t="s">
        <v>175</v>
      </c>
      <c r="HR3" s="213">
        <v>11.14</v>
      </c>
      <c r="HS3" s="213">
        <v>11.5</v>
      </c>
      <c r="HT3" s="213">
        <v>11.54</v>
      </c>
      <c r="HU3" s="213">
        <v>9.8800000000000008</v>
      </c>
      <c r="HV3" s="213">
        <v>11.3</v>
      </c>
      <c r="HW3" s="213">
        <v>11.22</v>
      </c>
      <c r="HX3" s="213">
        <v>10.71</v>
      </c>
      <c r="HY3" s="213">
        <v>9.61</v>
      </c>
      <c r="HZ3" s="213">
        <v>8.82</v>
      </c>
      <c r="IA3" s="213">
        <v>12.4</v>
      </c>
      <c r="IB3" s="213">
        <v>10.08</v>
      </c>
      <c r="IC3" s="213">
        <v>13.62</v>
      </c>
      <c r="ID3" s="213">
        <v>18.309999999999999</v>
      </c>
      <c r="IE3" s="213">
        <v>18.309999999999999</v>
      </c>
      <c r="IF3" s="213">
        <v>18.739999999999998</v>
      </c>
      <c r="IG3" s="213">
        <v>12.64</v>
      </c>
      <c r="IH3" s="213">
        <v>10.98</v>
      </c>
      <c r="II3" s="213">
        <v>14.57</v>
      </c>
      <c r="IJ3" s="213">
        <v>6.3</v>
      </c>
      <c r="IK3" s="213">
        <v>6.3</v>
      </c>
      <c r="IL3" s="213">
        <v>9.06</v>
      </c>
      <c r="IM3" s="213">
        <v>7.32</v>
      </c>
      <c r="IN3" s="213">
        <v>7.24</v>
      </c>
      <c r="IO3" s="213">
        <v>8.43</v>
      </c>
      <c r="IP3" s="213">
        <v>7.68</v>
      </c>
      <c r="IQ3" s="213">
        <v>7.13</v>
      </c>
      <c r="IR3" s="213">
        <v>6.38</v>
      </c>
      <c r="IS3" s="213">
        <v>7.52</v>
      </c>
      <c r="IT3" s="213">
        <v>5.83</v>
      </c>
      <c r="IU3" s="213">
        <v>6.38</v>
      </c>
      <c r="IV3" s="213">
        <v>7.24</v>
      </c>
      <c r="IW3" s="213">
        <v>7.17</v>
      </c>
      <c r="IX3" s="213">
        <v>8.19</v>
      </c>
      <c r="IY3" s="213">
        <v>7.36</v>
      </c>
      <c r="IZ3" s="213">
        <v>6.81</v>
      </c>
      <c r="JA3" s="213">
        <v>8.27</v>
      </c>
      <c r="JB3" s="213">
        <v>7.05</v>
      </c>
      <c r="JC3" s="213">
        <v>7.6</v>
      </c>
      <c r="JD3" s="213">
        <v>7.09</v>
      </c>
      <c r="JE3" s="213">
        <v>9.4499999999999993</v>
      </c>
      <c r="JF3" s="213">
        <v>8.27</v>
      </c>
      <c r="JG3" s="213">
        <v>11.97</v>
      </c>
      <c r="JH3" s="213">
        <v>9.4499999999999993</v>
      </c>
      <c r="JI3" s="213">
        <v>8.94</v>
      </c>
      <c r="JJ3" s="213">
        <v>6.22</v>
      </c>
      <c r="JK3" s="213">
        <v>6.1</v>
      </c>
      <c r="JL3" s="213">
        <v>6.85</v>
      </c>
      <c r="JM3" s="213">
        <v>5.63</v>
      </c>
      <c r="JN3" s="213">
        <v>13.03</v>
      </c>
      <c r="JO3" s="213">
        <v>13.43</v>
      </c>
      <c r="JP3" s="213">
        <v>9.92</v>
      </c>
      <c r="JQ3" s="213">
        <v>14.8</v>
      </c>
      <c r="JR3" s="213">
        <v>20.239999999999998</v>
      </c>
      <c r="JS3" s="213">
        <v>11.22</v>
      </c>
      <c r="JT3" s="213">
        <v>18.07</v>
      </c>
      <c r="JU3" s="213">
        <v>10.28</v>
      </c>
      <c r="JV3" s="214">
        <v>19.37</v>
      </c>
      <c r="JW3" s="210">
        <v>16.260000000000002</v>
      </c>
      <c r="JX3" s="213">
        <v>7.76</v>
      </c>
      <c r="JY3" s="213">
        <v>7.24</v>
      </c>
      <c r="JZ3" s="220"/>
      <c r="KA3" s="213">
        <v>10.71</v>
      </c>
      <c r="KB3" s="213">
        <v>6.81</v>
      </c>
      <c r="KC3" s="213">
        <v>13.7</v>
      </c>
      <c r="KD3" s="213">
        <v>14.84</v>
      </c>
      <c r="KE3" s="213">
        <v>7.76</v>
      </c>
      <c r="KF3" s="213">
        <v>6.69</v>
      </c>
      <c r="KG3" s="213">
        <v>7.72</v>
      </c>
      <c r="KH3" s="213">
        <v>12.24</v>
      </c>
      <c r="KI3" s="213">
        <v>14.49</v>
      </c>
      <c r="KJ3" s="213">
        <v>4.8</v>
      </c>
      <c r="KK3" s="213">
        <v>4.45</v>
      </c>
      <c r="KL3" s="213">
        <v>5.16</v>
      </c>
      <c r="KM3" s="213">
        <v>6.69</v>
      </c>
      <c r="KN3" s="213">
        <v>5.39</v>
      </c>
      <c r="KO3" s="213">
        <v>5.43</v>
      </c>
      <c r="KP3" s="213">
        <v>5.71</v>
      </c>
      <c r="KQ3" s="213">
        <v>5.2</v>
      </c>
      <c r="KR3" s="213">
        <v>5.55</v>
      </c>
      <c r="KS3" s="213">
        <v>4.96</v>
      </c>
      <c r="KT3" s="213">
        <v>5.55</v>
      </c>
      <c r="KU3" s="213">
        <v>4.6100000000000003</v>
      </c>
      <c r="KV3" s="213">
        <v>4.84</v>
      </c>
      <c r="KW3" s="213">
        <v>5.67</v>
      </c>
      <c r="KX3" s="213">
        <v>6.3</v>
      </c>
      <c r="KY3" s="213">
        <v>3.86</v>
      </c>
      <c r="KZ3" s="213">
        <v>4.21</v>
      </c>
      <c r="LA3" s="213">
        <v>5.75</v>
      </c>
      <c r="LB3" s="213">
        <v>4.6500000000000004</v>
      </c>
      <c r="LC3" s="213">
        <v>7.83</v>
      </c>
      <c r="LD3" s="213">
        <v>7.13</v>
      </c>
      <c r="LE3" s="213">
        <v>8.23</v>
      </c>
      <c r="LF3" s="213">
        <v>7.56</v>
      </c>
      <c r="LG3" s="213">
        <v>6.69</v>
      </c>
      <c r="LH3" s="213">
        <v>6.14</v>
      </c>
      <c r="LI3" s="213">
        <v>6.85</v>
      </c>
      <c r="LJ3" s="213">
        <v>7.6</v>
      </c>
      <c r="LK3" s="213">
        <v>8.6999999999999993</v>
      </c>
      <c r="LL3" s="213">
        <v>14.21</v>
      </c>
      <c r="LM3" s="214">
        <v>8.11</v>
      </c>
      <c r="LN3" s="216">
        <v>5.31</v>
      </c>
      <c r="LO3" s="213">
        <v>9.4499999999999993</v>
      </c>
      <c r="LP3" s="213">
        <v>8.19</v>
      </c>
      <c r="LQ3" s="213">
        <v>9.02</v>
      </c>
      <c r="LR3" s="216">
        <v>11.02</v>
      </c>
      <c r="LS3" s="213">
        <v>9.3699999999999992</v>
      </c>
      <c r="LT3" s="213">
        <v>11.02</v>
      </c>
      <c r="LU3" s="213">
        <v>11.1</v>
      </c>
      <c r="LV3" s="213">
        <v>19.29</v>
      </c>
      <c r="LW3" s="213">
        <v>13.58</v>
      </c>
      <c r="LX3" s="213">
        <v>9.1300000000000008</v>
      </c>
      <c r="LY3" s="213">
        <v>12.36</v>
      </c>
      <c r="LZ3" s="213">
        <v>12.8</v>
      </c>
      <c r="MA3" s="213">
        <v>18.82</v>
      </c>
      <c r="MB3" s="214">
        <v>15.98</v>
      </c>
      <c r="MC3" s="216" t="s">
        <v>175</v>
      </c>
      <c r="MD3" s="213">
        <v>10.039999999999999</v>
      </c>
      <c r="ME3" s="213">
        <v>9.49</v>
      </c>
      <c r="MF3" s="213">
        <v>8.6999999999999993</v>
      </c>
      <c r="MG3" s="216">
        <v>8.9</v>
      </c>
      <c r="MH3" s="213">
        <v>9.69</v>
      </c>
      <c r="MI3" s="213">
        <v>10.16</v>
      </c>
      <c r="MJ3" s="213">
        <v>7.87</v>
      </c>
      <c r="MK3" s="213">
        <v>8.98</v>
      </c>
      <c r="ML3" s="213">
        <v>10.08</v>
      </c>
      <c r="MM3" s="213">
        <v>11.97</v>
      </c>
      <c r="MN3" s="213">
        <v>8.9</v>
      </c>
      <c r="MO3" s="213">
        <v>8.66</v>
      </c>
      <c r="MP3" s="213">
        <v>10.35</v>
      </c>
      <c r="MQ3" s="213"/>
      <c r="MR3" s="213">
        <v>20.94</v>
      </c>
      <c r="MS3" s="213">
        <v>13.35</v>
      </c>
      <c r="MT3" s="213">
        <v>12.91</v>
      </c>
      <c r="MU3" s="213">
        <v>22.99</v>
      </c>
      <c r="MV3" s="213">
        <v>7.24</v>
      </c>
      <c r="MW3" s="213">
        <v>8.5399999999999991</v>
      </c>
      <c r="MX3" s="213">
        <v>4.33</v>
      </c>
      <c r="MY3" s="213">
        <v>7.76</v>
      </c>
      <c r="MZ3" s="213">
        <v>7.95</v>
      </c>
      <c r="NA3" s="213">
        <v>6.26</v>
      </c>
      <c r="NB3" s="213">
        <v>6.3</v>
      </c>
      <c r="NC3" s="213">
        <v>4.53</v>
      </c>
      <c r="ND3" s="213">
        <v>6.18</v>
      </c>
      <c r="NE3" s="213">
        <v>5.51</v>
      </c>
      <c r="NF3" s="213">
        <v>8.5399999999999991</v>
      </c>
      <c r="NG3" s="213">
        <v>6.77</v>
      </c>
      <c r="NH3" s="213">
        <v>6.77</v>
      </c>
      <c r="NI3" s="214">
        <v>6.14</v>
      </c>
      <c r="NJ3" s="213">
        <v>6.93</v>
      </c>
      <c r="NK3" s="213">
        <v>7.4</v>
      </c>
      <c r="NL3" s="213">
        <v>0.75</v>
      </c>
      <c r="NM3" s="213">
        <v>6.5</v>
      </c>
      <c r="NN3" s="213">
        <v>5.87</v>
      </c>
      <c r="NO3" s="213">
        <v>5.87</v>
      </c>
      <c r="NP3" s="218"/>
    </row>
    <row r="4" spans="1:380" s="210" customFormat="1">
      <c r="A4" s="212">
        <v>2022</v>
      </c>
      <c r="B4" s="218"/>
      <c r="C4" s="213">
        <v>26.34</v>
      </c>
      <c r="D4" s="213">
        <v>15.08</v>
      </c>
      <c r="E4" s="213">
        <v>13.58</v>
      </c>
      <c r="F4" s="213">
        <v>11.42</v>
      </c>
      <c r="G4" s="213">
        <v>32.36</v>
      </c>
      <c r="H4" s="214">
        <v>5.83</v>
      </c>
      <c r="I4" s="213">
        <v>5.63</v>
      </c>
      <c r="J4" s="213">
        <v>17.2</v>
      </c>
      <c r="K4" s="213">
        <v>4.25</v>
      </c>
      <c r="L4" s="213">
        <v>4.6500000000000004</v>
      </c>
      <c r="M4" s="213">
        <v>4.41</v>
      </c>
      <c r="N4" s="213">
        <v>5.75</v>
      </c>
      <c r="O4" s="213">
        <v>4.84</v>
      </c>
      <c r="P4" s="213">
        <v>5.12</v>
      </c>
      <c r="Q4" s="213">
        <v>5.24</v>
      </c>
      <c r="R4" s="213">
        <v>4.6100000000000003</v>
      </c>
      <c r="S4" s="213"/>
      <c r="T4" s="213"/>
      <c r="U4" s="213"/>
      <c r="V4" s="213">
        <v>5.24</v>
      </c>
      <c r="W4" s="213"/>
      <c r="X4" s="213"/>
      <c r="Y4" s="213">
        <v>5.39</v>
      </c>
      <c r="Z4" s="213"/>
      <c r="AA4" s="213"/>
      <c r="AB4" s="213"/>
      <c r="AC4" s="213"/>
      <c r="AD4" s="213">
        <v>4.72</v>
      </c>
      <c r="AE4" s="213"/>
      <c r="AF4" s="213"/>
      <c r="AG4" s="213">
        <v>5.51</v>
      </c>
      <c r="AH4" s="213">
        <v>4.6100000000000003</v>
      </c>
      <c r="AI4" s="213">
        <v>6.46</v>
      </c>
      <c r="AJ4" s="213"/>
      <c r="AK4" s="213"/>
      <c r="AL4" s="213">
        <v>5.91</v>
      </c>
      <c r="AM4" s="213">
        <v>5.71</v>
      </c>
      <c r="AN4" s="213">
        <v>6.38</v>
      </c>
      <c r="AO4" s="213">
        <v>6.1</v>
      </c>
      <c r="AP4" s="213">
        <v>6.14</v>
      </c>
      <c r="AQ4" s="214" t="s">
        <v>175</v>
      </c>
      <c r="AR4" s="213">
        <v>8.82</v>
      </c>
      <c r="AS4" s="213">
        <v>6.42</v>
      </c>
      <c r="AT4" s="213">
        <v>8.11</v>
      </c>
      <c r="AU4" s="213">
        <v>7.68</v>
      </c>
      <c r="AV4" s="214">
        <v>7.2</v>
      </c>
      <c r="AW4" s="213">
        <v>6.77</v>
      </c>
      <c r="AX4" s="213">
        <v>7.36</v>
      </c>
      <c r="AY4" s="213">
        <v>5.87</v>
      </c>
      <c r="AZ4" s="213">
        <v>6.26</v>
      </c>
      <c r="BA4" s="213">
        <v>6.54</v>
      </c>
      <c r="BB4" s="213">
        <v>5.71</v>
      </c>
      <c r="BC4" s="213">
        <v>6.38</v>
      </c>
      <c r="BD4" s="213">
        <v>6.69</v>
      </c>
      <c r="BE4" s="213">
        <v>6.46</v>
      </c>
      <c r="BF4" s="213">
        <v>6.06</v>
      </c>
      <c r="BG4" s="213">
        <v>6.65</v>
      </c>
      <c r="BH4" s="213">
        <v>7.24</v>
      </c>
      <c r="BI4" s="213">
        <v>7.44</v>
      </c>
      <c r="BJ4" s="214">
        <v>8.86</v>
      </c>
      <c r="BK4" s="213">
        <v>6.06</v>
      </c>
      <c r="BL4" s="213">
        <v>6.65</v>
      </c>
      <c r="BM4" s="213">
        <v>6.42</v>
      </c>
      <c r="BN4" s="213">
        <v>7.68</v>
      </c>
      <c r="BO4" s="213">
        <v>8.39</v>
      </c>
      <c r="BP4" s="213">
        <v>7.6</v>
      </c>
      <c r="BQ4" s="213">
        <v>9.4499999999999993</v>
      </c>
      <c r="BR4" s="213">
        <v>9.2100000000000009</v>
      </c>
      <c r="BS4" s="214">
        <v>14.49</v>
      </c>
      <c r="BT4" s="213">
        <v>7.4</v>
      </c>
      <c r="BU4" s="213">
        <v>8.39</v>
      </c>
      <c r="BV4" s="216" t="s">
        <v>175</v>
      </c>
      <c r="BW4" s="213">
        <v>8.74</v>
      </c>
      <c r="BX4" s="214">
        <v>12.72</v>
      </c>
      <c r="BY4" s="213">
        <v>13.94</v>
      </c>
      <c r="BZ4" s="213">
        <v>7.13</v>
      </c>
      <c r="CA4" s="213">
        <v>4.8</v>
      </c>
      <c r="CB4" s="213">
        <v>7.36</v>
      </c>
      <c r="CC4" s="213">
        <v>10.199999999999999</v>
      </c>
      <c r="CD4" s="213">
        <v>8.9</v>
      </c>
      <c r="CE4" s="213">
        <v>4.6900000000000004</v>
      </c>
      <c r="CF4" s="213">
        <v>9.1300000000000008</v>
      </c>
      <c r="CG4" s="213">
        <v>8.07</v>
      </c>
      <c r="CH4" s="213">
        <v>10.43</v>
      </c>
      <c r="CI4" s="213">
        <v>10.75</v>
      </c>
      <c r="CJ4" s="213">
        <v>10.83</v>
      </c>
      <c r="CK4" s="213">
        <v>17.48</v>
      </c>
      <c r="CL4" s="213">
        <v>12.52</v>
      </c>
      <c r="CM4" s="213">
        <v>12.91</v>
      </c>
      <c r="CN4" s="213">
        <v>6.54</v>
      </c>
      <c r="CO4" s="213">
        <v>9.25</v>
      </c>
      <c r="CP4" s="213">
        <v>8.58</v>
      </c>
      <c r="CQ4" s="213">
        <v>6.89</v>
      </c>
      <c r="CR4" s="213">
        <v>6.06</v>
      </c>
      <c r="CS4" s="213">
        <v>8.11</v>
      </c>
      <c r="CT4" s="213">
        <v>9.4499999999999993</v>
      </c>
      <c r="CU4" s="213">
        <v>8.43</v>
      </c>
      <c r="CV4" s="213">
        <v>5.16</v>
      </c>
      <c r="CW4" s="213">
        <v>3.78</v>
      </c>
      <c r="CX4" s="213">
        <v>6.38</v>
      </c>
      <c r="CY4" s="213">
        <v>6.46</v>
      </c>
      <c r="CZ4" s="213">
        <v>8.43</v>
      </c>
      <c r="DA4" s="214" t="s">
        <v>175</v>
      </c>
      <c r="DB4" s="213">
        <v>5.71</v>
      </c>
      <c r="DC4" s="213">
        <v>10.47</v>
      </c>
      <c r="DD4" s="213">
        <v>5.94</v>
      </c>
      <c r="DE4" s="213">
        <v>12.32</v>
      </c>
      <c r="DF4" s="213">
        <v>5.31</v>
      </c>
      <c r="DG4" s="213">
        <v>8.31</v>
      </c>
      <c r="DH4" s="213">
        <v>7.09</v>
      </c>
      <c r="DI4" s="213">
        <v>8.11</v>
      </c>
      <c r="DJ4" s="213">
        <v>8.5</v>
      </c>
      <c r="DK4" s="214">
        <v>6.81</v>
      </c>
      <c r="DL4" s="213">
        <v>9.69</v>
      </c>
      <c r="DM4" s="213">
        <v>13.15</v>
      </c>
      <c r="DN4" s="213">
        <v>9.02</v>
      </c>
      <c r="DO4" s="213">
        <v>12.36</v>
      </c>
      <c r="DP4" s="213">
        <v>11.81</v>
      </c>
      <c r="DQ4" s="213">
        <v>9.8800000000000008</v>
      </c>
      <c r="DR4" s="213">
        <v>9.06</v>
      </c>
      <c r="DS4" s="213">
        <v>8.39</v>
      </c>
      <c r="DT4" s="213">
        <v>7.52</v>
      </c>
      <c r="DU4" s="213">
        <v>7.01</v>
      </c>
      <c r="DV4" s="213">
        <v>7.8</v>
      </c>
      <c r="DW4" s="213">
        <v>4.76</v>
      </c>
      <c r="DX4" s="213">
        <v>5.59</v>
      </c>
      <c r="DY4" s="213">
        <v>5.2</v>
      </c>
      <c r="DZ4" s="213">
        <v>5.24</v>
      </c>
      <c r="EA4" s="213">
        <v>6.89</v>
      </c>
      <c r="EB4" s="213">
        <v>8.15</v>
      </c>
      <c r="EC4" s="213">
        <v>4.96</v>
      </c>
      <c r="ED4" s="213">
        <v>5.98</v>
      </c>
      <c r="EE4" s="213">
        <v>4.96</v>
      </c>
      <c r="EF4" s="213">
        <v>5.79</v>
      </c>
      <c r="EG4" s="213">
        <v>5.55</v>
      </c>
      <c r="EH4" s="213">
        <v>4.49</v>
      </c>
      <c r="EI4" s="213">
        <v>4.6100000000000003</v>
      </c>
      <c r="EJ4" s="213">
        <v>5.08</v>
      </c>
      <c r="EK4" s="214">
        <v>5.47</v>
      </c>
      <c r="EL4" s="213">
        <v>6.3</v>
      </c>
      <c r="EM4" s="213">
        <v>6.34</v>
      </c>
      <c r="EN4" s="213">
        <v>5.24</v>
      </c>
      <c r="EO4" s="216" t="s">
        <v>175</v>
      </c>
      <c r="EP4" s="213">
        <v>9.33</v>
      </c>
      <c r="EQ4" s="213">
        <v>5.71</v>
      </c>
      <c r="ER4" s="213">
        <v>6.02</v>
      </c>
      <c r="ES4" s="213">
        <v>5.71</v>
      </c>
      <c r="ET4" s="213">
        <v>4.92</v>
      </c>
      <c r="EU4" s="213">
        <v>6.02</v>
      </c>
      <c r="EV4" s="216" t="s">
        <v>175</v>
      </c>
      <c r="EW4" s="213">
        <v>5.35</v>
      </c>
      <c r="EX4" s="213">
        <v>5.31</v>
      </c>
      <c r="EY4" s="213">
        <v>8.19</v>
      </c>
      <c r="EZ4" s="213">
        <v>5.67</v>
      </c>
      <c r="FA4" s="216" t="s">
        <v>175</v>
      </c>
      <c r="FB4" s="213">
        <v>4.37</v>
      </c>
      <c r="FC4" s="213">
        <v>5.51</v>
      </c>
      <c r="FD4" s="213">
        <v>5.24</v>
      </c>
      <c r="FE4" s="213">
        <v>6.38</v>
      </c>
      <c r="FF4" s="213">
        <v>9.76</v>
      </c>
      <c r="FG4" s="213">
        <v>6.22</v>
      </c>
      <c r="FH4" s="213">
        <v>9.1300000000000008</v>
      </c>
      <c r="FI4" s="213">
        <v>9.02</v>
      </c>
      <c r="FJ4" s="213">
        <v>12.24</v>
      </c>
      <c r="FK4" s="213">
        <v>10.24</v>
      </c>
      <c r="FL4" s="213">
        <v>8.07</v>
      </c>
      <c r="FM4" s="213">
        <v>14.88</v>
      </c>
      <c r="FN4" s="213">
        <v>5.35</v>
      </c>
      <c r="FO4" s="213">
        <v>13.98</v>
      </c>
      <c r="FP4" s="213">
        <v>7.13</v>
      </c>
      <c r="FQ4" s="213">
        <v>7.2</v>
      </c>
      <c r="FR4" s="213">
        <v>7.44</v>
      </c>
      <c r="FS4" s="213">
        <v>9.2899999999999991</v>
      </c>
      <c r="FT4" s="213">
        <v>10.39</v>
      </c>
      <c r="FU4" s="213">
        <v>9.02</v>
      </c>
      <c r="FV4" s="213">
        <v>7.91</v>
      </c>
      <c r="FW4" s="213">
        <v>10.51</v>
      </c>
      <c r="FX4" s="213">
        <v>6.93</v>
      </c>
      <c r="FY4" s="213">
        <v>5</v>
      </c>
      <c r="FZ4" s="213">
        <v>7.8</v>
      </c>
      <c r="GA4" s="213">
        <v>7.44</v>
      </c>
      <c r="GB4" s="213">
        <v>6.61</v>
      </c>
      <c r="GC4" s="213">
        <v>9.5299999999999994</v>
      </c>
      <c r="GD4" s="213">
        <v>5.47</v>
      </c>
      <c r="GE4" s="213">
        <v>4.45</v>
      </c>
      <c r="GF4" s="213">
        <v>5.98</v>
      </c>
      <c r="GG4" s="213">
        <v>5.87</v>
      </c>
      <c r="GH4" s="213">
        <v>5</v>
      </c>
      <c r="GI4" s="213">
        <v>5.12</v>
      </c>
      <c r="GJ4" s="214">
        <v>7.72</v>
      </c>
      <c r="GK4" s="213">
        <v>8.7799999999999994</v>
      </c>
      <c r="GL4" s="213">
        <v>6.65</v>
      </c>
      <c r="GM4" s="213">
        <v>5.47</v>
      </c>
      <c r="GN4" s="213">
        <v>6.14</v>
      </c>
      <c r="GO4" s="213">
        <v>5.98</v>
      </c>
      <c r="GP4" s="213">
        <v>9.4499999999999993</v>
      </c>
      <c r="GQ4" s="213">
        <v>6.54</v>
      </c>
      <c r="GR4" s="213">
        <v>5.08</v>
      </c>
      <c r="GS4" s="213">
        <v>7.56</v>
      </c>
      <c r="GT4" s="213">
        <v>5.2</v>
      </c>
      <c r="GU4" s="213">
        <v>4.84</v>
      </c>
      <c r="GV4" s="213">
        <v>10.199999999999999</v>
      </c>
      <c r="GW4" s="213">
        <v>7.91</v>
      </c>
      <c r="GX4" s="213">
        <v>6.65</v>
      </c>
      <c r="GY4" s="213">
        <v>6.73</v>
      </c>
      <c r="GZ4" s="213">
        <v>7.64</v>
      </c>
      <c r="HA4" s="213">
        <v>6.65</v>
      </c>
      <c r="HB4" s="213">
        <v>8.19</v>
      </c>
      <c r="HC4" s="214">
        <v>6.93</v>
      </c>
      <c r="HD4" s="213">
        <v>8.94</v>
      </c>
      <c r="HE4" s="213">
        <v>5.83</v>
      </c>
      <c r="HF4" s="213">
        <v>6.5</v>
      </c>
      <c r="HG4" s="213">
        <v>5.43</v>
      </c>
      <c r="HH4" s="213">
        <v>5.94</v>
      </c>
      <c r="HI4" s="213">
        <v>11.65</v>
      </c>
      <c r="HJ4" s="213">
        <v>9.5299999999999994</v>
      </c>
      <c r="HK4" s="213">
        <v>10.39</v>
      </c>
      <c r="HL4" s="216" t="s">
        <v>175</v>
      </c>
      <c r="HM4" s="213">
        <v>12.28</v>
      </c>
      <c r="HN4" s="213">
        <v>7.36</v>
      </c>
      <c r="HO4" s="213">
        <v>9.25</v>
      </c>
      <c r="HP4" s="213">
        <v>8.7799999999999994</v>
      </c>
      <c r="HQ4" s="213">
        <v>9.33</v>
      </c>
      <c r="HR4" s="213">
        <v>11.34</v>
      </c>
      <c r="HS4" s="213">
        <v>9.4499999999999993</v>
      </c>
      <c r="HT4" s="213">
        <v>8.98</v>
      </c>
      <c r="HU4" s="213">
        <v>7.2</v>
      </c>
      <c r="HV4" s="213">
        <v>7.76</v>
      </c>
      <c r="HW4" s="213">
        <v>8.23</v>
      </c>
      <c r="HX4" s="213">
        <v>8.82</v>
      </c>
      <c r="HY4" s="213">
        <v>10.28</v>
      </c>
      <c r="HZ4" s="213">
        <v>5.87</v>
      </c>
      <c r="IA4" s="213">
        <v>6.81</v>
      </c>
      <c r="IB4" s="213">
        <v>9.17</v>
      </c>
      <c r="IC4" s="213">
        <v>14.06</v>
      </c>
      <c r="ID4" s="213">
        <v>22.87</v>
      </c>
      <c r="IE4" s="213">
        <v>12.87</v>
      </c>
      <c r="IF4" s="213">
        <v>17.52</v>
      </c>
      <c r="IG4" s="213">
        <v>7.52</v>
      </c>
      <c r="IH4" s="213">
        <v>9.25</v>
      </c>
      <c r="II4" s="213">
        <v>9.2899999999999991</v>
      </c>
      <c r="IJ4" s="213">
        <v>6.73</v>
      </c>
      <c r="IK4" s="216" t="s">
        <v>175</v>
      </c>
      <c r="IL4" s="213">
        <v>7.95</v>
      </c>
      <c r="IM4" s="213">
        <v>5.83</v>
      </c>
      <c r="IN4" s="213">
        <v>6.1</v>
      </c>
      <c r="IO4" s="213">
        <v>6.77</v>
      </c>
      <c r="IP4" s="213">
        <v>5.83</v>
      </c>
      <c r="IQ4" s="213">
        <v>6.1</v>
      </c>
      <c r="IR4" s="213">
        <v>8.19</v>
      </c>
      <c r="IS4" s="213">
        <v>7.48</v>
      </c>
      <c r="IT4" s="213">
        <v>5.55</v>
      </c>
      <c r="IU4" s="213">
        <v>5.91</v>
      </c>
      <c r="IV4" s="213">
        <v>6.54</v>
      </c>
      <c r="IW4" s="213">
        <v>6.77</v>
      </c>
      <c r="IX4" s="213">
        <v>7.17</v>
      </c>
      <c r="IY4" s="213">
        <v>7.44</v>
      </c>
      <c r="IZ4" s="213">
        <v>6.93</v>
      </c>
      <c r="JA4" s="213">
        <v>7.76</v>
      </c>
      <c r="JB4" s="213">
        <v>7.13</v>
      </c>
      <c r="JC4" s="213">
        <v>8.86</v>
      </c>
      <c r="JD4" s="213">
        <v>8.39</v>
      </c>
      <c r="JE4" s="213">
        <v>10.35</v>
      </c>
      <c r="JF4" s="213">
        <v>8.19</v>
      </c>
      <c r="JG4" s="214" t="s">
        <v>175</v>
      </c>
      <c r="JH4" s="213">
        <v>12.56</v>
      </c>
      <c r="JI4" s="213">
        <v>7.99</v>
      </c>
      <c r="JJ4" s="213">
        <v>6.3</v>
      </c>
      <c r="JK4" s="213">
        <v>6.46</v>
      </c>
      <c r="JL4" s="213">
        <v>6.69</v>
      </c>
      <c r="JM4" s="213">
        <v>4.41</v>
      </c>
      <c r="JN4" s="213">
        <v>7.17</v>
      </c>
      <c r="JO4" s="213">
        <v>7.97</v>
      </c>
      <c r="JP4" s="213">
        <v>7.76</v>
      </c>
      <c r="JQ4" s="213">
        <v>9.61</v>
      </c>
      <c r="JR4" s="213">
        <v>13.7</v>
      </c>
      <c r="JS4" s="213">
        <v>10.67</v>
      </c>
      <c r="JT4" s="213">
        <v>18.43</v>
      </c>
      <c r="JU4" s="213">
        <v>11.18</v>
      </c>
      <c r="JV4" s="214">
        <v>16.97</v>
      </c>
      <c r="JW4" s="210">
        <v>12.99</v>
      </c>
      <c r="JX4" s="213">
        <v>4.92</v>
      </c>
      <c r="JY4" s="213">
        <v>5.39</v>
      </c>
      <c r="JZ4" s="220"/>
      <c r="KA4" s="213">
        <v>6.42</v>
      </c>
      <c r="KB4" s="213">
        <v>8.4600000000000009</v>
      </c>
      <c r="KC4" s="213">
        <v>8.6199999999999992</v>
      </c>
      <c r="KD4" s="213">
        <v>8.9</v>
      </c>
      <c r="KE4" s="213">
        <v>7.8</v>
      </c>
      <c r="KF4" s="213">
        <v>5.79</v>
      </c>
      <c r="KG4" s="213">
        <v>6.73</v>
      </c>
      <c r="KH4" s="213">
        <v>9.33</v>
      </c>
      <c r="KI4" s="213">
        <v>11.02</v>
      </c>
      <c r="KJ4" s="213">
        <v>6.02</v>
      </c>
      <c r="KK4" s="213">
        <v>4.0599999999999996</v>
      </c>
      <c r="KL4" s="213">
        <v>6.34</v>
      </c>
      <c r="KM4" s="213">
        <v>5.28</v>
      </c>
      <c r="KN4" s="213">
        <v>5.75</v>
      </c>
      <c r="KO4" s="213">
        <v>4.88</v>
      </c>
      <c r="KP4" s="213">
        <v>5.12</v>
      </c>
      <c r="KQ4" s="213">
        <v>4.0599999999999996</v>
      </c>
      <c r="KR4" s="213">
        <v>4.21</v>
      </c>
      <c r="KS4" s="213">
        <v>5.31</v>
      </c>
      <c r="KT4" s="213">
        <v>5.35</v>
      </c>
      <c r="KU4" s="213">
        <v>6.46</v>
      </c>
      <c r="KV4" s="213">
        <v>4.8</v>
      </c>
      <c r="KW4" s="213">
        <v>8.5</v>
      </c>
      <c r="KX4" s="213">
        <v>5.71</v>
      </c>
      <c r="KY4" s="213">
        <v>5.35</v>
      </c>
      <c r="KZ4" s="213">
        <v>6.22</v>
      </c>
      <c r="LA4" s="213">
        <v>7.72</v>
      </c>
      <c r="LB4" s="213">
        <v>6.06</v>
      </c>
      <c r="LC4" s="213">
        <v>7.8</v>
      </c>
      <c r="LD4" s="213">
        <v>9.69</v>
      </c>
      <c r="LE4" s="213">
        <v>7.4</v>
      </c>
      <c r="LF4" s="213">
        <v>8.0299999999999994</v>
      </c>
      <c r="LG4" s="213">
        <v>5.67</v>
      </c>
      <c r="LH4" s="213">
        <v>5.55</v>
      </c>
      <c r="LI4" s="213">
        <v>8.11</v>
      </c>
      <c r="LJ4" s="213">
        <v>6.77</v>
      </c>
      <c r="LK4" s="213">
        <v>6.77</v>
      </c>
      <c r="LL4" s="213">
        <v>9.8000000000000007</v>
      </c>
      <c r="LM4" s="214">
        <v>7.8</v>
      </c>
      <c r="LN4" s="216" t="s">
        <v>175</v>
      </c>
      <c r="LO4" s="213">
        <v>6.26</v>
      </c>
      <c r="LP4" s="213">
        <v>7.44</v>
      </c>
      <c r="LQ4" s="213">
        <v>7.52</v>
      </c>
      <c r="LR4" s="216" t="s">
        <v>175</v>
      </c>
      <c r="LS4" s="213">
        <v>7.24</v>
      </c>
      <c r="LT4" s="213">
        <v>9.3699999999999992</v>
      </c>
      <c r="LU4" s="213">
        <v>10.51</v>
      </c>
      <c r="LV4" s="213">
        <v>12.09</v>
      </c>
      <c r="LW4" s="214"/>
      <c r="LX4" s="213">
        <v>8.0299999999999994</v>
      </c>
      <c r="LY4" s="214" t="s">
        <v>175</v>
      </c>
      <c r="LZ4" s="213">
        <v>10.28</v>
      </c>
      <c r="MA4" s="213">
        <v>15.08</v>
      </c>
      <c r="MB4" s="214">
        <v>11.54</v>
      </c>
      <c r="MC4" s="213">
        <v>6.89</v>
      </c>
      <c r="MD4" s="213">
        <v>9.2100000000000009</v>
      </c>
      <c r="ME4" s="213">
        <v>10.47</v>
      </c>
      <c r="MF4" s="213">
        <v>10.08</v>
      </c>
      <c r="MG4" s="216" t="s">
        <v>175</v>
      </c>
      <c r="MH4" s="213">
        <v>10.08</v>
      </c>
      <c r="MI4" s="213">
        <v>10.199999999999999</v>
      </c>
      <c r="MJ4" s="213">
        <v>7.24</v>
      </c>
      <c r="MK4" s="213">
        <v>6.97</v>
      </c>
      <c r="ML4" s="213">
        <v>9.1300000000000008</v>
      </c>
      <c r="MM4" s="213">
        <v>8.98</v>
      </c>
      <c r="MN4" s="213">
        <v>5.91</v>
      </c>
      <c r="MO4" s="213">
        <v>7.01</v>
      </c>
      <c r="MP4" s="213">
        <v>7.13</v>
      </c>
      <c r="MQ4" s="213"/>
      <c r="MR4" s="213">
        <v>19.25</v>
      </c>
      <c r="MS4" s="213">
        <v>7.52</v>
      </c>
      <c r="MT4" s="213">
        <v>11.26</v>
      </c>
      <c r="MU4" s="213">
        <v>16.57</v>
      </c>
      <c r="MV4" s="213">
        <v>6.14</v>
      </c>
      <c r="MW4" s="213">
        <v>4.96</v>
      </c>
      <c r="MX4" s="213">
        <v>4.6500000000000004</v>
      </c>
      <c r="MY4" s="213">
        <v>5.28</v>
      </c>
      <c r="MZ4" s="213">
        <v>5.94</v>
      </c>
      <c r="NA4" s="213">
        <v>7.64</v>
      </c>
      <c r="NB4" s="213">
        <v>6.22</v>
      </c>
      <c r="NC4" s="213">
        <v>4.33</v>
      </c>
      <c r="ND4" s="213">
        <v>6.14</v>
      </c>
      <c r="NE4" s="213">
        <v>7.68</v>
      </c>
      <c r="NF4" s="213">
        <v>10.08</v>
      </c>
      <c r="NG4" s="213">
        <v>8.07</v>
      </c>
      <c r="NH4" s="213">
        <v>6.85</v>
      </c>
      <c r="NI4" s="214">
        <v>7.64</v>
      </c>
      <c r="NJ4" s="213">
        <v>7.32</v>
      </c>
      <c r="NK4" s="213">
        <v>6.61</v>
      </c>
      <c r="NL4" s="213">
        <v>5</v>
      </c>
      <c r="NM4" s="213">
        <v>6.38</v>
      </c>
      <c r="NN4" s="213">
        <v>4.53</v>
      </c>
      <c r="NO4" s="213">
        <v>5</v>
      </c>
      <c r="NP4" s="218"/>
    </row>
    <row r="5" spans="1:380" s="210" customFormat="1">
      <c r="A5" s="212">
        <v>2021</v>
      </c>
      <c r="B5" s="218"/>
      <c r="C5" s="213">
        <v>12.87</v>
      </c>
      <c r="D5" s="213">
        <v>12.32</v>
      </c>
      <c r="E5" s="213">
        <v>3.98</v>
      </c>
      <c r="F5" s="213">
        <v>9.76</v>
      </c>
      <c r="G5" s="213">
        <v>23.58</v>
      </c>
      <c r="H5" s="214">
        <v>6.46</v>
      </c>
      <c r="I5" s="213">
        <v>12.95</v>
      </c>
      <c r="J5" s="213">
        <v>23.39</v>
      </c>
      <c r="K5" s="213">
        <v>7.05</v>
      </c>
      <c r="L5" s="213">
        <v>8.23</v>
      </c>
      <c r="M5" s="213">
        <v>5.83</v>
      </c>
      <c r="N5" s="213">
        <v>8.66</v>
      </c>
      <c r="O5" s="213">
        <v>5.59</v>
      </c>
      <c r="P5" s="213">
        <v>7.72</v>
      </c>
      <c r="Q5" s="213">
        <v>6.5</v>
      </c>
      <c r="R5" s="213">
        <v>6.54</v>
      </c>
      <c r="S5" s="213"/>
      <c r="T5" s="213"/>
      <c r="U5" s="213"/>
      <c r="V5" s="213">
        <v>7.68</v>
      </c>
      <c r="W5" s="213"/>
      <c r="X5" s="213"/>
      <c r="Y5" s="213">
        <v>7.13</v>
      </c>
      <c r="Z5" s="213"/>
      <c r="AA5" s="213"/>
      <c r="AB5" s="213"/>
      <c r="AC5" s="213"/>
      <c r="AD5" s="213">
        <v>7.09</v>
      </c>
      <c r="AE5" s="213"/>
      <c r="AF5" s="213"/>
      <c r="AG5" s="213">
        <v>7.09</v>
      </c>
      <c r="AH5" s="213">
        <v>8.27</v>
      </c>
      <c r="AI5" s="213">
        <v>7.17</v>
      </c>
      <c r="AJ5" s="213"/>
      <c r="AK5" s="213"/>
      <c r="AL5" s="213">
        <v>8.15</v>
      </c>
      <c r="AM5" s="213">
        <v>8.27</v>
      </c>
      <c r="AN5" s="213">
        <v>6.57</v>
      </c>
      <c r="AO5" s="213">
        <v>6.77</v>
      </c>
      <c r="AP5" s="213">
        <v>8.31</v>
      </c>
      <c r="AQ5" s="213"/>
      <c r="AR5" s="213">
        <v>10.63</v>
      </c>
      <c r="AS5" s="213">
        <v>7.64</v>
      </c>
      <c r="AT5" s="213">
        <v>7.95</v>
      </c>
      <c r="AU5" s="213">
        <v>8.43</v>
      </c>
      <c r="AV5" s="214">
        <v>7.6</v>
      </c>
      <c r="AW5" s="213">
        <v>9.1300000000000008</v>
      </c>
      <c r="AX5" s="213">
        <v>8.07</v>
      </c>
      <c r="AY5" s="213">
        <v>7.4</v>
      </c>
      <c r="AZ5" s="213">
        <v>7.95</v>
      </c>
      <c r="BA5" s="213">
        <v>6.73</v>
      </c>
      <c r="BB5" s="213">
        <v>6.57</v>
      </c>
      <c r="BC5" s="213">
        <v>6.46</v>
      </c>
      <c r="BD5" s="213">
        <v>6.38</v>
      </c>
      <c r="BE5" s="213">
        <v>6.14</v>
      </c>
      <c r="BF5" s="213">
        <v>7.8</v>
      </c>
      <c r="BG5" s="213">
        <v>7.6</v>
      </c>
      <c r="BH5" s="213">
        <v>7.56</v>
      </c>
      <c r="BI5" s="213">
        <v>6.46</v>
      </c>
      <c r="BJ5" s="214">
        <v>7.4</v>
      </c>
      <c r="BK5" s="213">
        <v>6.5</v>
      </c>
      <c r="BL5" s="213">
        <v>9.2100000000000009</v>
      </c>
      <c r="BM5" s="213">
        <v>8.23</v>
      </c>
      <c r="BN5" s="213">
        <v>4.0199999999999996</v>
      </c>
      <c r="BO5" s="213">
        <v>10.98</v>
      </c>
      <c r="BP5" s="213">
        <v>7.17</v>
      </c>
      <c r="BQ5" s="213">
        <v>7.95</v>
      </c>
      <c r="BR5" s="213">
        <v>10.51</v>
      </c>
      <c r="BS5" s="214" t="s">
        <v>175</v>
      </c>
      <c r="BT5" s="213">
        <v>10.59</v>
      </c>
      <c r="BU5" s="213">
        <v>9.49</v>
      </c>
      <c r="BV5" s="213">
        <v>11.3</v>
      </c>
      <c r="BW5" s="213">
        <v>12.6</v>
      </c>
      <c r="BX5" s="214">
        <v>11.06</v>
      </c>
      <c r="BY5" s="213">
        <v>10.28</v>
      </c>
      <c r="BZ5" s="213">
        <v>4.25</v>
      </c>
      <c r="CA5" s="213">
        <v>5.35</v>
      </c>
      <c r="CB5" s="213">
        <v>9.06</v>
      </c>
      <c r="CC5" s="213">
        <v>9.65</v>
      </c>
      <c r="CD5" s="213">
        <v>13.07</v>
      </c>
      <c r="CE5" s="213">
        <v>7.17</v>
      </c>
      <c r="CF5" s="213">
        <v>11.81</v>
      </c>
      <c r="CG5" s="213">
        <v>7.01</v>
      </c>
      <c r="CH5" s="213">
        <v>11.18</v>
      </c>
      <c r="CI5" s="213">
        <v>9.61</v>
      </c>
      <c r="CJ5" s="213">
        <v>13.86</v>
      </c>
      <c r="CK5" s="213">
        <v>17.91</v>
      </c>
      <c r="CL5" s="213">
        <v>14.65</v>
      </c>
      <c r="CM5" s="213">
        <v>16.649999999999999</v>
      </c>
      <c r="CN5" s="213">
        <v>4.33</v>
      </c>
      <c r="CO5" s="213">
        <v>3.54</v>
      </c>
      <c r="CP5" s="213">
        <v>4.76</v>
      </c>
      <c r="CQ5" s="213">
        <v>3.5</v>
      </c>
      <c r="CR5" s="213">
        <v>6.46</v>
      </c>
      <c r="CS5" s="213">
        <v>3.98</v>
      </c>
      <c r="CT5" s="213">
        <v>5.28</v>
      </c>
      <c r="CU5" s="213">
        <v>5.87</v>
      </c>
      <c r="CV5" s="213">
        <v>4.72</v>
      </c>
      <c r="CW5" s="213">
        <v>4.17</v>
      </c>
      <c r="CX5" s="213">
        <v>3.07</v>
      </c>
      <c r="CY5" s="213">
        <v>3.9</v>
      </c>
      <c r="CZ5" s="213">
        <v>2.83</v>
      </c>
      <c r="DA5" s="213"/>
      <c r="DB5" s="213">
        <v>2.52</v>
      </c>
      <c r="DC5" s="213">
        <v>4.21</v>
      </c>
      <c r="DD5" s="213">
        <v>3.86</v>
      </c>
      <c r="DE5" s="213">
        <v>3.66</v>
      </c>
      <c r="DF5" s="213">
        <v>3.07</v>
      </c>
      <c r="DG5" s="213">
        <v>2.44</v>
      </c>
      <c r="DH5" s="213">
        <v>3.94</v>
      </c>
      <c r="DI5" s="213">
        <v>5.28</v>
      </c>
      <c r="DJ5" s="213">
        <v>2.77</v>
      </c>
      <c r="DK5" s="214" t="s">
        <v>175</v>
      </c>
      <c r="DL5" s="213">
        <v>4.33</v>
      </c>
      <c r="DM5" s="213">
        <v>4.41</v>
      </c>
      <c r="DN5" s="213">
        <v>3.78</v>
      </c>
      <c r="DO5" s="213">
        <v>6.54</v>
      </c>
      <c r="DP5" s="213">
        <v>4.8</v>
      </c>
      <c r="DQ5" s="213">
        <v>5.12</v>
      </c>
      <c r="DR5" s="213">
        <v>4.33</v>
      </c>
      <c r="DS5" s="213">
        <v>4.72</v>
      </c>
      <c r="DT5" s="213">
        <v>5.31</v>
      </c>
      <c r="DU5" s="213">
        <v>3.62</v>
      </c>
      <c r="DV5" s="213">
        <v>7.01</v>
      </c>
      <c r="DW5" s="213">
        <v>7.99</v>
      </c>
      <c r="DX5" s="213">
        <v>7.32</v>
      </c>
      <c r="DY5" s="213">
        <v>5.94</v>
      </c>
      <c r="DZ5" s="213">
        <v>6.18</v>
      </c>
      <c r="EA5" s="213">
        <v>6.97</v>
      </c>
      <c r="EB5" s="213">
        <v>7.44</v>
      </c>
      <c r="EC5" s="213">
        <v>9.3699999999999992</v>
      </c>
      <c r="ED5" s="213">
        <v>7.17</v>
      </c>
      <c r="EE5" s="213">
        <v>10.55</v>
      </c>
      <c r="EF5" s="213">
        <v>6.34</v>
      </c>
      <c r="EG5" s="213">
        <v>6.57</v>
      </c>
      <c r="EH5" s="213">
        <v>6.81</v>
      </c>
      <c r="EI5" s="213">
        <v>6.65</v>
      </c>
      <c r="EJ5" s="213">
        <v>5.98</v>
      </c>
      <c r="EK5" s="214">
        <v>10.31</v>
      </c>
      <c r="EL5" s="213">
        <v>8.66</v>
      </c>
      <c r="EM5" s="213">
        <v>4.72</v>
      </c>
      <c r="EN5" s="213">
        <v>6.54</v>
      </c>
      <c r="EO5" s="213">
        <v>11.18</v>
      </c>
      <c r="EP5" s="213">
        <v>10.39</v>
      </c>
      <c r="EQ5" s="213">
        <v>8.31</v>
      </c>
      <c r="ER5" s="213">
        <v>12.4</v>
      </c>
      <c r="ES5" s="213">
        <v>10.119999999999999</v>
      </c>
      <c r="ET5" s="213">
        <v>7.83</v>
      </c>
      <c r="EU5" s="213">
        <v>9.92</v>
      </c>
      <c r="EV5" s="213">
        <v>8.43</v>
      </c>
      <c r="EW5" s="213">
        <v>9.7200000000000006</v>
      </c>
      <c r="EX5" s="213">
        <v>10.91</v>
      </c>
      <c r="EY5" s="213">
        <v>6.34</v>
      </c>
      <c r="EZ5" s="213">
        <v>8.4600000000000009</v>
      </c>
      <c r="FA5" s="213">
        <v>5.98</v>
      </c>
      <c r="FB5" s="213">
        <v>7.32</v>
      </c>
      <c r="FC5" s="213">
        <v>6.02</v>
      </c>
      <c r="FD5" s="213">
        <v>6.38</v>
      </c>
      <c r="FE5" s="213">
        <v>8.94</v>
      </c>
      <c r="FF5" s="213">
        <v>7.91</v>
      </c>
      <c r="FG5" s="213">
        <v>10.199999999999999</v>
      </c>
      <c r="FH5" s="213">
        <v>10.55</v>
      </c>
      <c r="FI5" s="213">
        <v>8.5</v>
      </c>
      <c r="FJ5" s="216" t="s">
        <v>175</v>
      </c>
      <c r="FK5" s="213">
        <v>10.47</v>
      </c>
      <c r="FL5" s="213">
        <v>8.11</v>
      </c>
      <c r="FM5" s="213">
        <v>10.08</v>
      </c>
      <c r="FN5" s="213">
        <v>8.07</v>
      </c>
      <c r="FO5" s="213">
        <v>12.44</v>
      </c>
      <c r="FP5" s="213">
        <v>6.81</v>
      </c>
      <c r="FQ5" s="213">
        <v>7.6</v>
      </c>
      <c r="FR5" s="213">
        <v>8.5</v>
      </c>
      <c r="FS5" s="213">
        <v>10.47</v>
      </c>
      <c r="FT5" s="213">
        <v>8.86</v>
      </c>
      <c r="FU5" s="213">
        <v>9.61</v>
      </c>
      <c r="FV5" s="213">
        <v>11.26</v>
      </c>
      <c r="FW5" s="213">
        <v>8.27</v>
      </c>
      <c r="FX5" s="213">
        <v>7.17</v>
      </c>
      <c r="FY5" s="213">
        <v>10.35</v>
      </c>
      <c r="FZ5" s="213">
        <v>9.3699999999999992</v>
      </c>
      <c r="GA5" s="213">
        <v>3.82</v>
      </c>
      <c r="GB5" s="213">
        <v>8.9</v>
      </c>
      <c r="GC5" s="213">
        <v>11.1</v>
      </c>
      <c r="GD5" s="213">
        <v>2.44</v>
      </c>
      <c r="GE5" s="213">
        <v>3.74</v>
      </c>
      <c r="GF5" s="213">
        <v>2.72</v>
      </c>
      <c r="GG5" s="213">
        <v>2.36</v>
      </c>
      <c r="GH5" s="213">
        <v>2.0099999999999998</v>
      </c>
      <c r="GI5" s="213">
        <v>5.16</v>
      </c>
      <c r="GJ5" s="214">
        <v>7.32</v>
      </c>
      <c r="GK5" s="213">
        <v>8.11</v>
      </c>
      <c r="GL5" s="213">
        <v>9.92</v>
      </c>
      <c r="GM5" s="213">
        <v>3.43</v>
      </c>
      <c r="GN5" s="213">
        <v>5.47</v>
      </c>
      <c r="GO5" s="213">
        <v>7.99</v>
      </c>
      <c r="GP5" s="213">
        <v>2.95</v>
      </c>
      <c r="GQ5" s="213">
        <v>2.95</v>
      </c>
      <c r="GR5" s="213">
        <v>3.98</v>
      </c>
      <c r="GS5" s="213">
        <v>5.12</v>
      </c>
      <c r="GT5" s="213">
        <v>4.8</v>
      </c>
      <c r="GU5" s="213">
        <v>6.65</v>
      </c>
      <c r="GV5" s="213">
        <v>3.74</v>
      </c>
      <c r="GW5" s="213">
        <v>5.43</v>
      </c>
      <c r="GX5" s="213">
        <v>6.02</v>
      </c>
      <c r="GY5" s="213">
        <v>6.02</v>
      </c>
      <c r="GZ5" s="213">
        <v>4.53</v>
      </c>
      <c r="HA5" s="213">
        <v>6.06</v>
      </c>
      <c r="HB5" s="213">
        <v>5.79</v>
      </c>
      <c r="HC5" s="214">
        <v>6.26</v>
      </c>
      <c r="HD5" s="213">
        <v>4.37</v>
      </c>
      <c r="HE5" s="213">
        <v>6.22</v>
      </c>
      <c r="HF5" s="213">
        <v>6.06</v>
      </c>
      <c r="HG5" s="213">
        <v>2.95</v>
      </c>
      <c r="HH5" s="213">
        <v>6.38</v>
      </c>
      <c r="HI5" s="213">
        <v>6.73</v>
      </c>
      <c r="HJ5" s="213">
        <v>6.57</v>
      </c>
      <c r="HK5" s="213">
        <v>6.22</v>
      </c>
      <c r="HL5" s="213">
        <v>4.57</v>
      </c>
      <c r="HM5" s="213">
        <v>5.71</v>
      </c>
      <c r="HN5" s="213">
        <v>6.73</v>
      </c>
      <c r="HO5" s="213">
        <v>4.45</v>
      </c>
      <c r="HP5" s="213">
        <v>5.31</v>
      </c>
      <c r="HQ5" s="213">
        <v>4.13</v>
      </c>
      <c r="HR5" s="213">
        <v>6.61</v>
      </c>
      <c r="HS5" s="213">
        <v>6.1</v>
      </c>
      <c r="HT5" s="213">
        <v>7.13</v>
      </c>
      <c r="HU5" s="213">
        <v>6.22</v>
      </c>
      <c r="HV5" s="213">
        <v>8.7799999999999994</v>
      </c>
      <c r="HW5" s="213">
        <v>7.95</v>
      </c>
      <c r="HX5" s="213">
        <v>8.5399999999999991</v>
      </c>
      <c r="HY5" s="213">
        <v>6.5</v>
      </c>
      <c r="HZ5" s="213">
        <v>5.24</v>
      </c>
      <c r="IA5" s="213">
        <v>6.65</v>
      </c>
      <c r="IB5" s="213">
        <v>7.52</v>
      </c>
      <c r="IC5" s="213">
        <v>9.7200000000000006</v>
      </c>
      <c r="ID5" s="213">
        <v>10.83</v>
      </c>
      <c r="IE5" s="213">
        <v>10.47</v>
      </c>
      <c r="IF5" s="213">
        <v>11.57</v>
      </c>
      <c r="IG5" s="213">
        <v>7.76</v>
      </c>
      <c r="IH5" s="213">
        <v>8.66</v>
      </c>
      <c r="II5" s="213">
        <v>7.52</v>
      </c>
      <c r="IJ5" s="213">
        <v>6.89</v>
      </c>
      <c r="IK5" s="213">
        <v>8.43</v>
      </c>
      <c r="IL5" s="213">
        <v>4.49</v>
      </c>
      <c r="IM5" s="213">
        <v>8.6999999999999993</v>
      </c>
      <c r="IN5" s="213">
        <v>7.99</v>
      </c>
      <c r="IO5" s="213">
        <v>10.31</v>
      </c>
      <c r="IP5" s="213">
        <v>7.76</v>
      </c>
      <c r="IQ5" s="213">
        <v>7.99</v>
      </c>
      <c r="IR5" s="213">
        <v>9.49</v>
      </c>
      <c r="IS5" s="213">
        <v>8.6199999999999992</v>
      </c>
      <c r="IT5" s="213">
        <v>6.02</v>
      </c>
      <c r="IU5" s="213">
        <v>9.5299999999999994</v>
      </c>
      <c r="IV5" s="213">
        <v>11.22</v>
      </c>
      <c r="IW5" s="213">
        <v>9.57</v>
      </c>
      <c r="IX5" s="213">
        <v>7.76</v>
      </c>
      <c r="IY5" s="213">
        <v>9.1300000000000008</v>
      </c>
      <c r="IZ5" s="213">
        <v>10.91</v>
      </c>
      <c r="JA5" s="213">
        <v>12.4</v>
      </c>
      <c r="JB5" s="213">
        <v>9.5299999999999994</v>
      </c>
      <c r="JC5" s="213">
        <v>11.97</v>
      </c>
      <c r="JD5" s="213">
        <v>10.08</v>
      </c>
      <c r="JE5" s="213">
        <v>10.28</v>
      </c>
      <c r="JF5" s="213">
        <v>9.4499999999999993</v>
      </c>
      <c r="JG5" s="213"/>
      <c r="JH5" s="213">
        <v>10.75</v>
      </c>
      <c r="JI5" s="213">
        <v>11.06</v>
      </c>
      <c r="JJ5" s="213">
        <v>8.19</v>
      </c>
      <c r="JK5" s="213">
        <v>4.37</v>
      </c>
      <c r="JL5" s="213">
        <v>5.79</v>
      </c>
      <c r="JM5" s="213">
        <v>6.02</v>
      </c>
      <c r="JN5" s="213">
        <v>8.5</v>
      </c>
      <c r="JO5" s="213">
        <v>8.19</v>
      </c>
      <c r="JP5" s="213">
        <v>7.17</v>
      </c>
      <c r="JQ5" s="213">
        <v>10.199999999999999</v>
      </c>
      <c r="JR5" s="213">
        <v>12.4</v>
      </c>
      <c r="JS5" s="213">
        <v>10.039999999999999</v>
      </c>
      <c r="JT5" s="213">
        <v>13.27</v>
      </c>
      <c r="JU5" s="213">
        <v>10.79</v>
      </c>
      <c r="JV5" s="214">
        <v>13.46</v>
      </c>
      <c r="JW5" s="210">
        <v>13.39</v>
      </c>
      <c r="JX5" s="213">
        <v>5.59</v>
      </c>
      <c r="JY5" s="213">
        <v>4.92</v>
      </c>
      <c r="JZ5" s="220"/>
      <c r="KA5" s="213">
        <v>11.02</v>
      </c>
      <c r="KB5" s="213">
        <v>7.09</v>
      </c>
      <c r="KC5" s="213">
        <v>11.77</v>
      </c>
      <c r="KD5" s="213">
        <v>11.06</v>
      </c>
      <c r="KE5" s="213">
        <v>9.3699999999999992</v>
      </c>
      <c r="KF5" s="213">
        <v>6.65</v>
      </c>
      <c r="KG5" s="213">
        <v>7.56</v>
      </c>
      <c r="KH5" s="213">
        <v>10.039999999999999</v>
      </c>
      <c r="KI5" s="213">
        <v>12.91</v>
      </c>
      <c r="KJ5" s="213">
        <v>5.47</v>
      </c>
      <c r="KK5" s="213">
        <v>7.28</v>
      </c>
      <c r="KL5" s="213">
        <v>7.99</v>
      </c>
      <c r="KM5" s="213">
        <v>5.12</v>
      </c>
      <c r="KN5" s="213">
        <v>6.22</v>
      </c>
      <c r="KO5" s="213">
        <v>6.73</v>
      </c>
      <c r="KP5" s="213">
        <v>6.5</v>
      </c>
      <c r="KQ5" s="213">
        <v>5.87</v>
      </c>
      <c r="KR5" s="213">
        <v>7.91</v>
      </c>
      <c r="KS5" s="213">
        <v>7.6</v>
      </c>
      <c r="KT5" s="213">
        <v>8.4600000000000009</v>
      </c>
      <c r="KU5" s="213">
        <v>7.4</v>
      </c>
      <c r="KV5" s="213">
        <v>7.09</v>
      </c>
      <c r="KW5" s="213">
        <v>7.76</v>
      </c>
      <c r="KX5" s="213">
        <v>7.68</v>
      </c>
      <c r="KY5" s="213">
        <v>4.6900000000000004</v>
      </c>
      <c r="KZ5" s="213">
        <v>4.92</v>
      </c>
      <c r="LA5" s="213">
        <v>4.6900000000000004</v>
      </c>
      <c r="LB5" s="213">
        <v>5.43</v>
      </c>
      <c r="LC5" s="213">
        <v>5.59</v>
      </c>
      <c r="LD5" s="213">
        <v>6.3</v>
      </c>
      <c r="LE5" s="213">
        <v>4.57</v>
      </c>
      <c r="LF5" s="213">
        <v>4.57</v>
      </c>
      <c r="LG5" s="213">
        <v>4.49</v>
      </c>
      <c r="LH5" s="213">
        <v>6.65</v>
      </c>
      <c r="LI5" s="213">
        <v>6.65</v>
      </c>
      <c r="LJ5" s="213">
        <v>5.91</v>
      </c>
      <c r="LK5" s="213">
        <v>5.28</v>
      </c>
      <c r="LL5" s="213">
        <v>6.69</v>
      </c>
      <c r="LM5" s="214">
        <v>6.5</v>
      </c>
      <c r="LN5" s="213">
        <v>9.09</v>
      </c>
      <c r="LO5" s="213">
        <v>11.34</v>
      </c>
      <c r="LP5" s="213">
        <v>10.98</v>
      </c>
      <c r="LQ5" s="213">
        <v>14.37</v>
      </c>
      <c r="LR5" s="213">
        <v>12.76</v>
      </c>
      <c r="LS5" s="213">
        <v>8.27</v>
      </c>
      <c r="LT5" s="213">
        <v>14.49</v>
      </c>
      <c r="LU5" s="213">
        <v>14.09</v>
      </c>
      <c r="LV5" s="213">
        <v>15.28</v>
      </c>
      <c r="LW5" s="213"/>
      <c r="LX5" s="213">
        <v>11.34</v>
      </c>
      <c r="LY5" s="213"/>
      <c r="LZ5" s="213">
        <v>14.41</v>
      </c>
      <c r="MA5" s="213">
        <v>14.06</v>
      </c>
      <c r="MB5" s="214">
        <v>14.33</v>
      </c>
      <c r="MC5" s="213">
        <v>12.36</v>
      </c>
      <c r="MD5" s="213">
        <v>12.24</v>
      </c>
      <c r="ME5" s="213">
        <v>14.29</v>
      </c>
      <c r="MF5" s="213">
        <v>12.32</v>
      </c>
      <c r="MG5" s="213">
        <v>12.87</v>
      </c>
      <c r="MH5" s="213">
        <v>13.58</v>
      </c>
      <c r="MI5" s="213">
        <v>12.36</v>
      </c>
      <c r="MJ5" s="213">
        <v>8.98</v>
      </c>
      <c r="MK5" s="213">
        <v>11.38</v>
      </c>
      <c r="ML5" s="213">
        <v>8.98</v>
      </c>
      <c r="MM5" s="213">
        <v>9.33</v>
      </c>
      <c r="MN5" s="213">
        <v>7.83</v>
      </c>
      <c r="MO5" s="213">
        <v>8.31</v>
      </c>
      <c r="MP5" s="213">
        <v>11.34</v>
      </c>
      <c r="MQ5" s="213"/>
      <c r="MR5" s="213">
        <v>17.829999999999998</v>
      </c>
      <c r="MS5" s="213">
        <v>13.27</v>
      </c>
      <c r="MT5" s="213">
        <v>19.29</v>
      </c>
      <c r="MU5" s="213">
        <v>23.35</v>
      </c>
      <c r="MV5" s="213">
        <v>6.42</v>
      </c>
      <c r="MW5" s="213">
        <v>4.84</v>
      </c>
      <c r="MX5" s="213">
        <v>6.14</v>
      </c>
      <c r="MY5" s="213">
        <v>6.73</v>
      </c>
      <c r="MZ5" s="213">
        <v>7.99</v>
      </c>
      <c r="NA5" s="213">
        <v>9.5299999999999994</v>
      </c>
      <c r="NB5" s="213">
        <v>7.13</v>
      </c>
      <c r="NC5" s="213">
        <v>7.17</v>
      </c>
      <c r="ND5" s="213">
        <v>7.17</v>
      </c>
      <c r="NE5" s="213">
        <v>7.76</v>
      </c>
      <c r="NF5" s="213">
        <v>8.58</v>
      </c>
      <c r="NG5" s="213">
        <v>8.27</v>
      </c>
      <c r="NH5" s="213">
        <v>6.73</v>
      </c>
      <c r="NI5" s="214">
        <v>7.68</v>
      </c>
      <c r="NJ5" s="213">
        <v>7.28</v>
      </c>
      <c r="NK5" s="213">
        <v>6.34</v>
      </c>
      <c r="NL5" s="213">
        <v>10.24</v>
      </c>
      <c r="NM5" s="213">
        <v>8.19</v>
      </c>
      <c r="NN5" s="213">
        <v>6.81</v>
      </c>
      <c r="NO5" s="213">
        <v>9.84</v>
      </c>
      <c r="NP5" s="218"/>
    </row>
    <row r="6" spans="1:380" s="210" customFormat="1">
      <c r="A6" s="212">
        <v>2020</v>
      </c>
      <c r="C6" s="213">
        <v>22.8</v>
      </c>
      <c r="D6" s="213">
        <v>10.47</v>
      </c>
      <c r="E6" s="213">
        <v>17.13</v>
      </c>
      <c r="F6" s="213">
        <v>20.239999999999998</v>
      </c>
      <c r="G6" s="213">
        <v>26.1</v>
      </c>
      <c r="H6" s="214" t="s">
        <v>175</v>
      </c>
      <c r="I6" s="213">
        <v>7.2</v>
      </c>
      <c r="J6" s="213">
        <v>21.57</v>
      </c>
      <c r="K6" s="213">
        <v>7.64</v>
      </c>
      <c r="L6" s="213">
        <v>5.04</v>
      </c>
      <c r="M6" s="213">
        <v>5.75</v>
      </c>
      <c r="N6" s="213">
        <v>7.36</v>
      </c>
      <c r="O6" s="213">
        <v>6.65</v>
      </c>
      <c r="P6" s="213">
        <v>7.6</v>
      </c>
      <c r="Q6" s="213">
        <v>6.06</v>
      </c>
      <c r="R6" s="213">
        <v>6.1</v>
      </c>
      <c r="S6" s="213"/>
      <c r="T6" s="213"/>
      <c r="U6" s="213"/>
      <c r="V6" s="213">
        <v>6.97</v>
      </c>
      <c r="W6" s="213"/>
      <c r="X6" s="213"/>
      <c r="Y6" s="213">
        <v>7.32</v>
      </c>
      <c r="Z6" s="213"/>
      <c r="AA6" s="213"/>
      <c r="AB6" s="213"/>
      <c r="AC6" s="213"/>
      <c r="AD6" s="213">
        <v>6.97</v>
      </c>
      <c r="AE6" s="213"/>
      <c r="AF6" s="213"/>
      <c r="AG6" s="213">
        <v>8.58</v>
      </c>
      <c r="AH6" s="213">
        <v>7.64</v>
      </c>
      <c r="AI6" s="213">
        <v>7.24</v>
      </c>
      <c r="AJ6" s="213"/>
      <c r="AK6" s="213"/>
      <c r="AL6" s="213">
        <v>8.5399999999999991</v>
      </c>
      <c r="AM6" s="213">
        <v>7.52</v>
      </c>
      <c r="AN6" s="213">
        <v>7.52</v>
      </c>
      <c r="AO6" s="213">
        <v>8.43</v>
      </c>
      <c r="AP6" s="213">
        <v>9.17</v>
      </c>
      <c r="AQ6" s="213"/>
      <c r="AR6" s="213">
        <v>11.54</v>
      </c>
      <c r="AS6" s="213">
        <v>8.35</v>
      </c>
      <c r="AT6" s="213">
        <v>9.06</v>
      </c>
      <c r="AU6" s="213">
        <v>8.5</v>
      </c>
      <c r="AV6" s="214" t="s">
        <v>175</v>
      </c>
      <c r="AW6" s="213">
        <v>7.48</v>
      </c>
      <c r="AX6" s="213">
        <v>8.6199999999999992</v>
      </c>
      <c r="AY6" s="213">
        <v>8.15</v>
      </c>
      <c r="AZ6" s="213">
        <v>6.73</v>
      </c>
      <c r="BA6" s="213">
        <v>7.32</v>
      </c>
      <c r="BB6" s="213">
        <v>8.6999999999999993</v>
      </c>
      <c r="BC6" s="213">
        <v>8.23</v>
      </c>
      <c r="BD6" s="213">
        <v>8.19</v>
      </c>
      <c r="BE6" s="213">
        <v>7.64</v>
      </c>
      <c r="BF6" s="213">
        <v>9.41</v>
      </c>
      <c r="BG6" s="213">
        <v>8.43</v>
      </c>
      <c r="BH6" s="213">
        <v>7.91</v>
      </c>
      <c r="BI6" s="213">
        <v>7.87</v>
      </c>
      <c r="BJ6" s="216">
        <v>8.7799999999999994</v>
      </c>
      <c r="BK6" s="213">
        <v>9.9600000000000009</v>
      </c>
      <c r="BL6" s="213">
        <v>8.74</v>
      </c>
      <c r="BM6" s="213">
        <v>10.08</v>
      </c>
      <c r="BN6" s="213">
        <v>7.09</v>
      </c>
      <c r="BO6" s="213">
        <v>8.86</v>
      </c>
      <c r="BP6" s="213">
        <v>10.94</v>
      </c>
      <c r="BQ6" s="213">
        <v>10.98</v>
      </c>
      <c r="BR6" s="213">
        <v>12.48</v>
      </c>
      <c r="BS6" s="213">
        <v>19.96</v>
      </c>
      <c r="BT6" s="213">
        <v>15.43</v>
      </c>
      <c r="BU6" s="213">
        <v>11.38</v>
      </c>
      <c r="BV6" s="213">
        <v>11.89</v>
      </c>
      <c r="BW6" s="213">
        <v>13.9</v>
      </c>
      <c r="BX6" s="214">
        <v>15.67</v>
      </c>
      <c r="BY6" s="213">
        <v>13.46</v>
      </c>
      <c r="BZ6" s="213">
        <v>7.01</v>
      </c>
      <c r="CA6" s="213">
        <v>7.2</v>
      </c>
      <c r="CB6" s="213">
        <v>11.57</v>
      </c>
      <c r="CC6" s="213">
        <v>12.17</v>
      </c>
      <c r="CD6" s="213">
        <v>11.57</v>
      </c>
      <c r="CE6" s="213">
        <v>8.82</v>
      </c>
      <c r="CF6" s="213">
        <v>11.77</v>
      </c>
      <c r="CG6" s="213">
        <v>11.57</v>
      </c>
      <c r="CH6" s="213">
        <v>11.69</v>
      </c>
      <c r="CI6" s="213">
        <v>14.49</v>
      </c>
      <c r="CJ6" s="213">
        <v>12.13</v>
      </c>
      <c r="CK6" s="213">
        <v>19.489999999999998</v>
      </c>
      <c r="CL6" s="213">
        <v>15.71</v>
      </c>
      <c r="CM6" s="213">
        <v>15.67</v>
      </c>
      <c r="CN6" s="213">
        <v>9.1300000000000008</v>
      </c>
      <c r="CO6" s="213">
        <v>9.7200000000000006</v>
      </c>
      <c r="CP6" s="213">
        <v>9.8000000000000007</v>
      </c>
      <c r="CQ6" s="213">
        <v>7.05</v>
      </c>
      <c r="CR6" s="213">
        <v>8.82</v>
      </c>
      <c r="CS6" s="213">
        <v>9.3699999999999992</v>
      </c>
      <c r="CT6" s="213">
        <v>9.41</v>
      </c>
      <c r="CU6" s="213">
        <v>9.25</v>
      </c>
      <c r="CV6" s="213">
        <v>7.56</v>
      </c>
      <c r="CW6" s="213">
        <v>8.43</v>
      </c>
      <c r="CX6" s="213">
        <v>8.86</v>
      </c>
      <c r="CY6" s="213">
        <v>9.4499999999999993</v>
      </c>
      <c r="CZ6" s="213">
        <v>8.94</v>
      </c>
      <c r="DA6" s="213"/>
      <c r="DB6" s="213">
        <v>7.76</v>
      </c>
      <c r="DC6" s="213">
        <v>9.84</v>
      </c>
      <c r="DD6" s="213">
        <v>8.98</v>
      </c>
      <c r="DE6" s="213">
        <v>9.02</v>
      </c>
      <c r="DF6" s="213">
        <v>7.87</v>
      </c>
      <c r="DG6" s="213">
        <v>9.3699999999999992</v>
      </c>
      <c r="DH6" s="213">
        <v>6.69</v>
      </c>
      <c r="DI6" s="213">
        <v>9.25</v>
      </c>
      <c r="DJ6" s="213">
        <v>10.94</v>
      </c>
      <c r="DK6" s="213">
        <v>10.98</v>
      </c>
      <c r="DL6" s="213">
        <v>10.47</v>
      </c>
      <c r="DM6" s="213">
        <v>10.51</v>
      </c>
      <c r="DN6" s="213">
        <v>7.24</v>
      </c>
      <c r="DO6" s="213">
        <v>12.17</v>
      </c>
      <c r="DP6" s="213">
        <v>9.5299999999999994</v>
      </c>
      <c r="DQ6" s="213">
        <v>10.83</v>
      </c>
      <c r="DR6" s="213">
        <v>9.49</v>
      </c>
      <c r="DS6" s="213">
        <v>9.9600000000000009</v>
      </c>
      <c r="DT6" s="213">
        <v>11.57</v>
      </c>
      <c r="DU6" s="213">
        <v>10.63</v>
      </c>
      <c r="DV6" s="213">
        <v>11.89</v>
      </c>
      <c r="DW6" s="213">
        <v>7.32</v>
      </c>
      <c r="DX6" s="213">
        <v>6.69</v>
      </c>
      <c r="DY6" s="213">
        <v>6.97</v>
      </c>
      <c r="DZ6" s="213">
        <v>7.44</v>
      </c>
      <c r="EA6" s="213">
        <v>6.42</v>
      </c>
      <c r="EB6" s="213">
        <v>7.76</v>
      </c>
      <c r="EC6" s="213">
        <v>7.05</v>
      </c>
      <c r="ED6" s="213">
        <v>6.81</v>
      </c>
      <c r="EE6" s="213">
        <v>7.72</v>
      </c>
      <c r="EF6" s="213">
        <v>7.8</v>
      </c>
      <c r="EG6" s="213">
        <v>7.13</v>
      </c>
      <c r="EH6" s="213">
        <v>7.24</v>
      </c>
      <c r="EI6" s="213">
        <v>6.69</v>
      </c>
      <c r="EJ6" s="213">
        <v>7.24</v>
      </c>
      <c r="EK6" s="216" t="s">
        <v>175</v>
      </c>
      <c r="EL6" s="213">
        <v>7.8</v>
      </c>
      <c r="EM6" s="213">
        <v>7.44</v>
      </c>
      <c r="EN6" s="213">
        <v>6.81</v>
      </c>
      <c r="EO6" s="213">
        <v>8.19</v>
      </c>
      <c r="EP6" s="213">
        <v>8.6999999999999993</v>
      </c>
      <c r="EQ6" s="213">
        <v>7.01</v>
      </c>
      <c r="ER6" s="213">
        <v>8.98</v>
      </c>
      <c r="ES6" s="213">
        <v>8.19</v>
      </c>
      <c r="ET6" s="213">
        <v>7.68</v>
      </c>
      <c r="EU6" s="213">
        <v>7.56</v>
      </c>
      <c r="EV6" s="213">
        <v>8.74</v>
      </c>
      <c r="EW6" s="213">
        <v>7.44</v>
      </c>
      <c r="EX6" s="213">
        <v>6.81</v>
      </c>
      <c r="EY6" s="213">
        <v>6.3</v>
      </c>
      <c r="EZ6" s="213">
        <v>7.2</v>
      </c>
      <c r="FA6" s="213">
        <v>7.95</v>
      </c>
      <c r="FB6" s="213">
        <v>5.67</v>
      </c>
      <c r="FC6" s="213">
        <v>6.06</v>
      </c>
      <c r="FD6" s="213">
        <v>7.99</v>
      </c>
      <c r="FE6" s="213">
        <v>8.98</v>
      </c>
      <c r="FF6" s="213">
        <v>7.76</v>
      </c>
      <c r="FG6" s="213">
        <v>7.2</v>
      </c>
      <c r="FH6" s="213">
        <v>7.76</v>
      </c>
      <c r="FI6" s="213">
        <v>9.65</v>
      </c>
      <c r="FJ6" s="213"/>
      <c r="FK6" s="213">
        <v>10</v>
      </c>
      <c r="FL6" s="213">
        <v>8.5</v>
      </c>
      <c r="FM6" s="213">
        <v>13.23</v>
      </c>
      <c r="FN6" s="213">
        <v>7.8</v>
      </c>
      <c r="FO6" s="213">
        <v>13.46</v>
      </c>
      <c r="FP6" s="213">
        <v>7.17</v>
      </c>
      <c r="FQ6" s="213">
        <v>7.64</v>
      </c>
      <c r="FR6" s="213">
        <v>9.8800000000000008</v>
      </c>
      <c r="FS6" s="213">
        <v>8.11</v>
      </c>
      <c r="FT6" s="213">
        <v>10</v>
      </c>
      <c r="FU6" s="213">
        <v>9.65</v>
      </c>
      <c r="FV6" s="213">
        <v>11.06</v>
      </c>
      <c r="FW6" s="213">
        <v>10.59</v>
      </c>
      <c r="FX6" s="213">
        <v>9.7200000000000006</v>
      </c>
      <c r="FY6" s="213">
        <v>7.2</v>
      </c>
      <c r="FZ6" s="213">
        <v>7.36</v>
      </c>
      <c r="GA6" s="213">
        <v>6.42</v>
      </c>
      <c r="GB6" s="213">
        <v>6.38</v>
      </c>
      <c r="GC6" s="213">
        <v>5.79</v>
      </c>
      <c r="GD6" s="213">
        <v>5.87</v>
      </c>
      <c r="GE6" s="213">
        <v>6.14</v>
      </c>
      <c r="GF6" s="213">
        <v>8.7799999999999994</v>
      </c>
      <c r="GG6" s="213">
        <v>7.17</v>
      </c>
      <c r="GH6" s="213">
        <v>7.32</v>
      </c>
      <c r="GI6" s="213">
        <v>4.57</v>
      </c>
      <c r="GJ6" s="214">
        <v>5.47</v>
      </c>
      <c r="GK6" s="213">
        <v>8.5</v>
      </c>
      <c r="GL6" s="213">
        <v>7.2</v>
      </c>
      <c r="GM6" s="213">
        <v>6.38</v>
      </c>
      <c r="GN6" s="213">
        <v>8.0299999999999994</v>
      </c>
      <c r="GO6" s="213">
        <v>6.57</v>
      </c>
      <c r="GP6" s="213">
        <v>9.69</v>
      </c>
      <c r="GQ6" s="213">
        <v>6.61</v>
      </c>
      <c r="GR6" s="213">
        <v>7.99</v>
      </c>
      <c r="GS6" s="213">
        <v>9.06</v>
      </c>
      <c r="GT6" s="213">
        <v>7.95</v>
      </c>
      <c r="GU6" s="213">
        <v>7.68</v>
      </c>
      <c r="GV6" s="213">
        <v>8.9</v>
      </c>
      <c r="GW6" s="213">
        <v>11.34</v>
      </c>
      <c r="GX6" s="213">
        <v>9.1300000000000008</v>
      </c>
      <c r="GY6" s="213">
        <v>9.2100000000000009</v>
      </c>
      <c r="GZ6" s="213">
        <v>11.18</v>
      </c>
      <c r="HA6" s="213">
        <v>9.17</v>
      </c>
      <c r="HB6" s="213">
        <v>10</v>
      </c>
      <c r="HC6" s="214" t="s">
        <v>175</v>
      </c>
      <c r="HD6" s="213">
        <v>9.49</v>
      </c>
      <c r="HE6" s="213">
        <v>11.85</v>
      </c>
      <c r="HF6" s="213">
        <v>7.32</v>
      </c>
      <c r="HG6" s="213">
        <v>10.039999999999999</v>
      </c>
      <c r="HH6" s="213">
        <v>8.19</v>
      </c>
      <c r="HI6" s="213">
        <v>13.86</v>
      </c>
      <c r="HJ6" s="213">
        <v>12.13</v>
      </c>
      <c r="HK6" s="213">
        <v>10.35</v>
      </c>
      <c r="HL6" s="213">
        <v>11.06</v>
      </c>
      <c r="HM6" s="213">
        <v>11.06</v>
      </c>
      <c r="HN6" s="213">
        <v>9.7200000000000006</v>
      </c>
      <c r="HO6" s="213">
        <v>10.79</v>
      </c>
      <c r="HP6" s="213">
        <v>9.02</v>
      </c>
      <c r="HQ6" s="213">
        <v>8.66</v>
      </c>
      <c r="HR6" s="213">
        <v>11.57</v>
      </c>
      <c r="HS6" s="213">
        <v>12.09</v>
      </c>
      <c r="HT6" s="213">
        <v>11.18</v>
      </c>
      <c r="HU6" s="213">
        <v>10.16</v>
      </c>
      <c r="HV6" s="213">
        <v>9.69</v>
      </c>
      <c r="HW6" s="213">
        <v>9.8000000000000007</v>
      </c>
      <c r="HX6" s="213">
        <v>11.46</v>
      </c>
      <c r="HY6" s="213">
        <v>10.83</v>
      </c>
      <c r="HZ6" s="213">
        <v>9.09</v>
      </c>
      <c r="IA6" s="213">
        <v>11.22</v>
      </c>
      <c r="IB6" s="213">
        <v>8.82</v>
      </c>
      <c r="IC6" s="213">
        <v>10.16</v>
      </c>
      <c r="ID6" s="213">
        <v>16.5</v>
      </c>
      <c r="IE6" s="213">
        <v>16.22</v>
      </c>
      <c r="IF6" s="213">
        <v>15.91</v>
      </c>
      <c r="IG6" s="213">
        <v>12.99</v>
      </c>
      <c r="IH6" s="213">
        <v>11.42</v>
      </c>
      <c r="II6" s="213">
        <v>14.69</v>
      </c>
      <c r="IJ6" s="213">
        <v>7.09</v>
      </c>
      <c r="IK6" s="213">
        <v>6.46</v>
      </c>
      <c r="IL6" s="213">
        <v>8.86</v>
      </c>
      <c r="IM6" s="213">
        <v>6.34</v>
      </c>
      <c r="IN6" s="213">
        <v>6.34</v>
      </c>
      <c r="IO6" s="213">
        <v>7.83</v>
      </c>
      <c r="IP6" s="213">
        <v>7.24</v>
      </c>
      <c r="IQ6" s="213">
        <v>6.85</v>
      </c>
      <c r="IR6" s="213">
        <v>7.87</v>
      </c>
      <c r="IS6" s="213">
        <v>8.7799999999999994</v>
      </c>
      <c r="IT6" s="213">
        <v>8.19</v>
      </c>
      <c r="IU6" s="213">
        <v>7.2</v>
      </c>
      <c r="IV6" s="213">
        <v>7.24</v>
      </c>
      <c r="IW6" s="213">
        <v>8.5399999999999991</v>
      </c>
      <c r="IX6" s="213">
        <v>9.06</v>
      </c>
      <c r="IY6" s="213">
        <v>9.2100000000000009</v>
      </c>
      <c r="IZ6" s="213">
        <v>8.7799999999999994</v>
      </c>
      <c r="JA6" s="213">
        <v>10</v>
      </c>
      <c r="JB6" s="213">
        <v>8.6199999999999992</v>
      </c>
      <c r="JC6" s="213">
        <v>8.74</v>
      </c>
      <c r="JD6" s="213">
        <v>8.5399999999999991</v>
      </c>
      <c r="JE6" s="213">
        <v>10.16</v>
      </c>
      <c r="JF6" s="213">
        <v>9.17</v>
      </c>
      <c r="JG6" s="213"/>
      <c r="JH6" s="213">
        <v>8.98</v>
      </c>
      <c r="JI6" s="213">
        <v>10.67</v>
      </c>
      <c r="JJ6" s="213">
        <v>7.64</v>
      </c>
      <c r="JK6" s="213">
        <v>10.87</v>
      </c>
      <c r="JL6" s="213">
        <v>9.41</v>
      </c>
      <c r="JM6" s="214" t="s">
        <v>175</v>
      </c>
      <c r="JN6" s="213">
        <v>12.48</v>
      </c>
      <c r="JO6" s="214" t="s">
        <v>175</v>
      </c>
      <c r="JP6" s="213">
        <v>12.24</v>
      </c>
      <c r="JQ6" s="213">
        <v>12.56</v>
      </c>
      <c r="JR6" s="213">
        <v>18.82</v>
      </c>
      <c r="JS6" s="213">
        <v>10.35</v>
      </c>
      <c r="JT6" s="213">
        <v>13.7</v>
      </c>
      <c r="JU6" s="213">
        <v>9.02</v>
      </c>
      <c r="JV6" s="214" t="s">
        <v>175</v>
      </c>
      <c r="JW6" s="214">
        <v>13.9</v>
      </c>
      <c r="JX6" s="213">
        <v>5.16</v>
      </c>
      <c r="JY6" s="213">
        <v>4.37</v>
      </c>
      <c r="JZ6" s="220" t="s">
        <v>175</v>
      </c>
      <c r="KA6" s="213">
        <v>11.22</v>
      </c>
      <c r="KB6" s="213">
        <v>8.39</v>
      </c>
      <c r="KC6" s="213">
        <v>13.07</v>
      </c>
      <c r="KD6" s="213">
        <v>14.25</v>
      </c>
      <c r="KE6" s="213">
        <v>12.52</v>
      </c>
      <c r="KF6" s="213">
        <v>9.1300000000000008</v>
      </c>
      <c r="KG6" s="213">
        <v>11.02</v>
      </c>
      <c r="KH6" s="213">
        <v>13.07</v>
      </c>
      <c r="KI6" s="213">
        <v>14.13</v>
      </c>
      <c r="KJ6" s="213">
        <v>6.42</v>
      </c>
      <c r="KK6" s="213">
        <v>7.05</v>
      </c>
      <c r="KL6" s="213">
        <v>6.57</v>
      </c>
      <c r="KM6" s="213">
        <v>6.46</v>
      </c>
      <c r="KN6" s="213">
        <v>6.14</v>
      </c>
      <c r="KO6" s="213">
        <v>7.13</v>
      </c>
      <c r="KP6" s="213">
        <v>6.81</v>
      </c>
      <c r="KQ6" s="213">
        <v>6.42</v>
      </c>
      <c r="KR6" s="213">
        <v>6.61</v>
      </c>
      <c r="KS6" s="213">
        <v>6.22</v>
      </c>
      <c r="KT6" s="213">
        <v>5.91</v>
      </c>
      <c r="KU6" s="213">
        <v>5.79</v>
      </c>
      <c r="KV6" s="213">
        <v>7.09</v>
      </c>
      <c r="KW6" s="213">
        <v>5.98</v>
      </c>
      <c r="KX6" s="213">
        <v>7.13</v>
      </c>
      <c r="KY6" s="213">
        <v>6.89</v>
      </c>
      <c r="KZ6" s="213">
        <v>7.6</v>
      </c>
      <c r="LA6" s="213">
        <v>9.8000000000000007</v>
      </c>
      <c r="LB6" s="213">
        <v>8.98</v>
      </c>
      <c r="LC6" s="213">
        <v>9.7200000000000006</v>
      </c>
      <c r="LD6" s="213">
        <v>10.87</v>
      </c>
      <c r="LE6" s="213">
        <v>11.06</v>
      </c>
      <c r="LF6" s="213">
        <v>10.08</v>
      </c>
      <c r="LG6" s="213">
        <v>9.2100000000000009</v>
      </c>
      <c r="LH6" s="213">
        <v>9.1300000000000008</v>
      </c>
      <c r="LI6" s="213">
        <v>9.1300000000000008</v>
      </c>
      <c r="LJ6" s="213">
        <v>9.4499999999999993</v>
      </c>
      <c r="LK6" s="213">
        <v>9.92</v>
      </c>
      <c r="LL6" s="213">
        <v>14.09</v>
      </c>
      <c r="LM6" s="216" t="s">
        <v>175</v>
      </c>
      <c r="LN6" s="213">
        <v>5.87</v>
      </c>
      <c r="LO6" s="213">
        <v>8.4600000000000009</v>
      </c>
      <c r="LP6" s="213">
        <v>7.83</v>
      </c>
      <c r="LQ6" s="213">
        <v>11.18</v>
      </c>
      <c r="LR6" s="213">
        <v>12.13</v>
      </c>
      <c r="LS6" s="213">
        <v>9.41</v>
      </c>
      <c r="LT6" s="213">
        <v>12.83</v>
      </c>
      <c r="LU6" s="213">
        <v>11.57</v>
      </c>
      <c r="LV6" s="213">
        <v>18.940000000000001</v>
      </c>
      <c r="LW6" s="213"/>
      <c r="LX6" s="213">
        <v>9.33</v>
      </c>
      <c r="LY6" s="213"/>
      <c r="LZ6" s="213">
        <v>12.68</v>
      </c>
      <c r="MA6" s="213">
        <v>17.8</v>
      </c>
      <c r="MB6" s="214">
        <v>13.54</v>
      </c>
      <c r="MC6" s="213">
        <v>9.9600000000000009</v>
      </c>
      <c r="MD6" s="213">
        <v>11.97</v>
      </c>
      <c r="ME6" s="213">
        <v>10.83</v>
      </c>
      <c r="MF6" s="213">
        <v>10.94</v>
      </c>
      <c r="MG6" s="213">
        <v>11.65</v>
      </c>
      <c r="MH6" s="213">
        <v>8.86</v>
      </c>
      <c r="MI6" s="213">
        <v>11.61</v>
      </c>
      <c r="MJ6" s="213">
        <v>6.69</v>
      </c>
      <c r="MK6" s="213">
        <v>8.6199999999999992</v>
      </c>
      <c r="ML6" s="213">
        <v>8.23</v>
      </c>
      <c r="MM6" s="213">
        <v>7.68</v>
      </c>
      <c r="MN6" s="213">
        <v>7.4</v>
      </c>
      <c r="MO6" s="213">
        <v>7.8</v>
      </c>
      <c r="MP6" s="213">
        <v>8.9</v>
      </c>
      <c r="MQ6" s="213"/>
      <c r="MR6" s="213">
        <v>20.350000000000001</v>
      </c>
      <c r="MS6" s="213">
        <v>14.96</v>
      </c>
      <c r="MT6" s="213">
        <v>12.28</v>
      </c>
      <c r="MU6" s="213">
        <v>20.59</v>
      </c>
      <c r="MV6" s="213">
        <v>6.73</v>
      </c>
      <c r="MW6" s="213">
        <v>7.09</v>
      </c>
      <c r="MX6" s="213">
        <v>4.6500000000000004</v>
      </c>
      <c r="MY6" s="213">
        <v>6.42</v>
      </c>
      <c r="MZ6" s="213">
        <v>6.54</v>
      </c>
      <c r="NA6" s="213">
        <v>6.85</v>
      </c>
      <c r="NB6" s="213">
        <v>6.26</v>
      </c>
      <c r="NC6" s="213">
        <v>8.66</v>
      </c>
      <c r="ND6" s="213">
        <v>7.8</v>
      </c>
      <c r="NE6" s="213">
        <v>6.93</v>
      </c>
      <c r="NF6" s="213">
        <v>10.55</v>
      </c>
      <c r="NG6" s="213">
        <v>9.8000000000000007</v>
      </c>
      <c r="NH6" s="213">
        <v>9.84</v>
      </c>
      <c r="NI6" s="214">
        <v>9.2899999999999991</v>
      </c>
      <c r="NJ6" s="213">
        <v>8.6199999999999992</v>
      </c>
      <c r="NK6" s="213">
        <v>9.49</v>
      </c>
      <c r="NL6" s="213">
        <v>7.32</v>
      </c>
      <c r="NM6" s="213">
        <v>7.76</v>
      </c>
      <c r="NN6" s="213">
        <v>7.05</v>
      </c>
      <c r="NO6" s="213">
        <v>8.39</v>
      </c>
      <c r="NP6" s="218"/>
    </row>
    <row r="7" spans="1:380" s="210" customFormat="1">
      <c r="A7" s="212">
        <v>2019</v>
      </c>
      <c r="C7" s="214" t="s">
        <v>175</v>
      </c>
      <c r="D7" s="213">
        <v>16.100000000000001</v>
      </c>
      <c r="E7" s="213">
        <v>13.15</v>
      </c>
      <c r="F7" s="213">
        <v>20.309999999999999</v>
      </c>
      <c r="G7" s="213">
        <v>35.39</v>
      </c>
      <c r="H7" s="213">
        <v>10.55</v>
      </c>
      <c r="I7" s="213">
        <v>10.039999999999999</v>
      </c>
      <c r="J7" s="213">
        <v>26.38</v>
      </c>
      <c r="K7" s="213">
        <v>10.199999999999999</v>
      </c>
      <c r="L7" s="213">
        <v>8.35</v>
      </c>
      <c r="M7" s="213">
        <v>8.27</v>
      </c>
      <c r="N7" s="213">
        <v>10.35</v>
      </c>
      <c r="O7" s="213">
        <v>10.39</v>
      </c>
      <c r="P7" s="213">
        <v>11.02</v>
      </c>
      <c r="Q7" s="213">
        <v>9.2899999999999991</v>
      </c>
      <c r="R7" s="213">
        <v>9.2899999999999991</v>
      </c>
      <c r="S7" s="213"/>
      <c r="T7" s="213"/>
      <c r="U7" s="213"/>
      <c r="V7" s="213">
        <v>10.199999999999999</v>
      </c>
      <c r="W7" s="213"/>
      <c r="X7" s="213"/>
      <c r="Y7" s="213">
        <v>11.22</v>
      </c>
      <c r="Z7" s="213"/>
      <c r="AA7" s="213"/>
      <c r="AB7" s="213"/>
      <c r="AC7" s="213"/>
      <c r="AD7" s="213">
        <v>9.7200000000000006</v>
      </c>
      <c r="AE7" s="213"/>
      <c r="AF7" s="213"/>
      <c r="AG7" s="213">
        <v>11.65</v>
      </c>
      <c r="AH7" s="213">
        <v>10.79</v>
      </c>
      <c r="AI7" s="213">
        <v>11.22</v>
      </c>
      <c r="AJ7" s="213"/>
      <c r="AK7" s="213"/>
      <c r="AL7" s="213">
        <v>10.67</v>
      </c>
      <c r="AM7" s="213">
        <v>9.8000000000000007</v>
      </c>
      <c r="AN7" s="213">
        <v>11.38</v>
      </c>
      <c r="AO7" s="213">
        <v>9.33</v>
      </c>
      <c r="AP7" s="213">
        <v>9.2899999999999991</v>
      </c>
      <c r="AQ7" s="213"/>
      <c r="AR7" s="213">
        <v>11.97</v>
      </c>
      <c r="AS7" s="213">
        <v>11.02</v>
      </c>
      <c r="AT7" s="213">
        <v>10.43</v>
      </c>
      <c r="AU7" s="213">
        <v>11.34</v>
      </c>
      <c r="AV7" s="213">
        <v>10.75</v>
      </c>
      <c r="AW7" s="213">
        <v>9.69</v>
      </c>
      <c r="AX7" s="213">
        <v>13.23</v>
      </c>
      <c r="AY7" s="213">
        <v>11.65</v>
      </c>
      <c r="AZ7" s="213">
        <v>10.16</v>
      </c>
      <c r="BA7" s="213">
        <v>9.61</v>
      </c>
      <c r="BB7" s="213">
        <v>10.08</v>
      </c>
      <c r="BC7" s="213">
        <v>11.18</v>
      </c>
      <c r="BD7" s="213">
        <v>10.08</v>
      </c>
      <c r="BE7" s="213">
        <v>10.79</v>
      </c>
      <c r="BF7" s="213">
        <v>8.58</v>
      </c>
      <c r="BG7" s="213">
        <v>10.24</v>
      </c>
      <c r="BH7" s="213">
        <v>11.97</v>
      </c>
      <c r="BI7" s="213">
        <v>10.91</v>
      </c>
      <c r="BJ7" s="216">
        <v>8.94</v>
      </c>
      <c r="BK7" s="213">
        <v>9.76</v>
      </c>
      <c r="BL7" s="213">
        <v>8.35</v>
      </c>
      <c r="BM7" s="213">
        <v>11.26</v>
      </c>
      <c r="BN7" s="213">
        <v>7.72</v>
      </c>
      <c r="BO7" s="213">
        <v>11.77</v>
      </c>
      <c r="BP7" s="213">
        <v>13.27</v>
      </c>
      <c r="BQ7" s="213">
        <v>17.8</v>
      </c>
      <c r="BR7" s="213">
        <v>19.329999999999998</v>
      </c>
      <c r="BS7" s="213">
        <v>25.91</v>
      </c>
      <c r="BT7" s="213">
        <v>19.329999999999998</v>
      </c>
      <c r="BU7" s="213">
        <v>16.54</v>
      </c>
      <c r="BV7" s="213">
        <v>16.61</v>
      </c>
      <c r="BW7" s="213">
        <v>16.690000000000001</v>
      </c>
      <c r="BX7" s="214" t="s">
        <v>175</v>
      </c>
      <c r="BY7" s="213">
        <v>12.56</v>
      </c>
      <c r="BZ7" s="213">
        <v>8.0299999999999994</v>
      </c>
      <c r="CA7" s="213">
        <v>8.5</v>
      </c>
      <c r="CB7" s="213">
        <v>10.67</v>
      </c>
      <c r="CC7" s="213">
        <v>14.76</v>
      </c>
      <c r="CD7" s="213">
        <v>13.07</v>
      </c>
      <c r="CE7" s="213">
        <v>9.76</v>
      </c>
      <c r="CF7" s="213">
        <v>16.61</v>
      </c>
      <c r="CG7" s="213">
        <v>13.03</v>
      </c>
      <c r="CH7" s="213">
        <v>15.87</v>
      </c>
      <c r="CI7" s="213">
        <v>15.39</v>
      </c>
      <c r="CJ7" s="213">
        <v>16.38</v>
      </c>
      <c r="CK7" s="213">
        <v>22.8</v>
      </c>
      <c r="CL7" s="213">
        <v>22.87</v>
      </c>
      <c r="CM7" s="213">
        <v>21.3</v>
      </c>
      <c r="CN7" s="213">
        <v>8.0299999999999994</v>
      </c>
      <c r="CO7" s="213">
        <v>7.99</v>
      </c>
      <c r="CP7" s="213">
        <v>8.5</v>
      </c>
      <c r="CQ7" s="213">
        <v>8.86</v>
      </c>
      <c r="CR7" s="213">
        <v>8.5399999999999991</v>
      </c>
      <c r="CS7" s="213">
        <v>10.24</v>
      </c>
      <c r="CT7" s="213">
        <v>8.94</v>
      </c>
      <c r="CU7" s="213">
        <v>8.86</v>
      </c>
      <c r="CV7" s="213">
        <v>8.35</v>
      </c>
      <c r="CW7" s="213">
        <v>9.8800000000000008</v>
      </c>
      <c r="CX7" s="213">
        <v>8.23</v>
      </c>
      <c r="CY7" s="213">
        <v>9.8000000000000007</v>
      </c>
      <c r="CZ7" s="213">
        <v>11.54</v>
      </c>
      <c r="DA7" s="213"/>
      <c r="DB7" s="213">
        <v>6.46</v>
      </c>
      <c r="DC7" s="213">
        <v>8.19</v>
      </c>
      <c r="DD7" s="213">
        <v>10.55</v>
      </c>
      <c r="DE7" s="214" t="s">
        <v>175</v>
      </c>
      <c r="DF7" s="213">
        <v>6.18</v>
      </c>
      <c r="DG7" s="213">
        <v>7.72</v>
      </c>
      <c r="DH7" s="213">
        <v>6.54</v>
      </c>
      <c r="DI7" s="213">
        <v>6.46</v>
      </c>
      <c r="DJ7" s="213">
        <v>8.43</v>
      </c>
      <c r="DK7" s="213">
        <v>7.52</v>
      </c>
      <c r="DL7" s="213">
        <v>8.74</v>
      </c>
      <c r="DM7" s="213">
        <v>11.81</v>
      </c>
      <c r="DN7" s="213">
        <v>8.23</v>
      </c>
      <c r="DO7" s="213">
        <v>8.7799999999999994</v>
      </c>
      <c r="DP7" s="213">
        <v>9.25</v>
      </c>
      <c r="DQ7" s="213">
        <v>10.75</v>
      </c>
      <c r="DR7" s="213">
        <v>10.35</v>
      </c>
      <c r="DS7" s="213">
        <v>10.35</v>
      </c>
      <c r="DT7" s="213">
        <v>8.9</v>
      </c>
      <c r="DU7" s="213">
        <v>7.64</v>
      </c>
      <c r="DV7" s="213">
        <v>8.74</v>
      </c>
      <c r="DW7" s="213">
        <v>9.57</v>
      </c>
      <c r="DX7" s="213">
        <v>9.76</v>
      </c>
      <c r="DY7" s="213">
        <v>8.9</v>
      </c>
      <c r="DZ7" s="213">
        <v>8.7799999999999994</v>
      </c>
      <c r="EA7" s="213">
        <v>9.02</v>
      </c>
      <c r="EB7" s="213">
        <v>9.65</v>
      </c>
      <c r="EC7" s="213">
        <v>9.06</v>
      </c>
      <c r="ED7" s="213">
        <v>10.28</v>
      </c>
      <c r="EE7" s="213">
        <v>10.79</v>
      </c>
      <c r="EF7" s="213">
        <v>9.2899999999999991</v>
      </c>
      <c r="EG7" s="213">
        <v>10.08</v>
      </c>
      <c r="EH7" s="213">
        <v>9.2899999999999991</v>
      </c>
      <c r="EI7" s="213">
        <v>7.87</v>
      </c>
      <c r="EJ7" s="213">
        <v>8.4600000000000009</v>
      </c>
      <c r="EK7" s="216" t="s">
        <v>175</v>
      </c>
      <c r="EL7" s="213">
        <v>10.47</v>
      </c>
      <c r="EM7" s="213">
        <v>8.6999999999999993</v>
      </c>
      <c r="EN7" s="213">
        <v>8.27</v>
      </c>
      <c r="EO7" s="213">
        <v>11.26</v>
      </c>
      <c r="EP7" s="213">
        <v>12.44</v>
      </c>
      <c r="EQ7" s="213">
        <v>7.48</v>
      </c>
      <c r="ER7" s="213">
        <v>11.61</v>
      </c>
      <c r="ES7" s="213">
        <v>10.16</v>
      </c>
      <c r="ET7" s="213">
        <v>11.38</v>
      </c>
      <c r="EU7" s="213">
        <v>10.94</v>
      </c>
      <c r="EV7" s="213">
        <v>9.02</v>
      </c>
      <c r="EW7" s="213">
        <v>10.63</v>
      </c>
      <c r="EX7" s="213">
        <v>9.92</v>
      </c>
      <c r="EY7" s="213">
        <v>8.27</v>
      </c>
      <c r="EZ7" s="213">
        <v>11.89</v>
      </c>
      <c r="FA7" s="213">
        <v>8.86</v>
      </c>
      <c r="FB7" s="213">
        <v>7.95</v>
      </c>
      <c r="FC7" s="213">
        <v>8.27</v>
      </c>
      <c r="FD7" s="213">
        <v>8.7799999999999994</v>
      </c>
      <c r="FE7" s="213">
        <v>11.38</v>
      </c>
      <c r="FF7" s="213">
        <v>8.94</v>
      </c>
      <c r="FG7" s="213">
        <v>8.43</v>
      </c>
      <c r="FH7" s="213">
        <v>9.1300000000000008</v>
      </c>
      <c r="FI7" s="213">
        <v>12.24</v>
      </c>
      <c r="FJ7" s="213"/>
      <c r="FK7" s="213">
        <v>12.99</v>
      </c>
      <c r="FL7" s="213">
        <v>9.76</v>
      </c>
      <c r="FM7" s="213">
        <v>12.87</v>
      </c>
      <c r="FN7" s="213">
        <v>8.5</v>
      </c>
      <c r="FO7" s="213">
        <v>14.25</v>
      </c>
      <c r="FP7" s="213">
        <v>7.87</v>
      </c>
      <c r="FQ7" s="213">
        <v>8.6199999999999992</v>
      </c>
      <c r="FR7" s="213">
        <v>8.74</v>
      </c>
      <c r="FS7" s="213">
        <v>7.87</v>
      </c>
      <c r="FT7" s="213">
        <v>15.47</v>
      </c>
      <c r="FU7" s="213">
        <v>10.28</v>
      </c>
      <c r="FV7" s="213">
        <v>14.21</v>
      </c>
      <c r="FW7" s="213">
        <v>11.73</v>
      </c>
      <c r="FX7" s="213">
        <v>9.8000000000000007</v>
      </c>
      <c r="FY7" s="213">
        <v>10.87</v>
      </c>
      <c r="FZ7" s="213">
        <v>10.63</v>
      </c>
      <c r="GA7" s="213">
        <v>6.46</v>
      </c>
      <c r="GB7" s="213">
        <v>8.39</v>
      </c>
      <c r="GC7" s="213">
        <v>8.39</v>
      </c>
      <c r="GD7" s="213">
        <v>7.32</v>
      </c>
      <c r="GE7" s="213">
        <v>5.59</v>
      </c>
      <c r="GF7" s="213">
        <v>6.61</v>
      </c>
      <c r="GG7" s="213">
        <v>6.85</v>
      </c>
      <c r="GH7" s="213">
        <v>5.2</v>
      </c>
      <c r="GI7" s="213">
        <v>9.49</v>
      </c>
      <c r="GJ7" s="214" t="s">
        <v>175</v>
      </c>
      <c r="GK7" s="213">
        <v>10.119999999999999</v>
      </c>
      <c r="GL7" s="213">
        <v>7.17</v>
      </c>
      <c r="GM7" s="213">
        <v>7.52</v>
      </c>
      <c r="GN7" s="213">
        <v>8.07</v>
      </c>
      <c r="GO7" s="213">
        <v>9.65</v>
      </c>
      <c r="GP7" s="213">
        <v>8.4600000000000009</v>
      </c>
      <c r="GQ7" s="213">
        <v>7.48</v>
      </c>
      <c r="GR7" s="213">
        <v>12.56</v>
      </c>
      <c r="GS7" s="213">
        <v>9.84</v>
      </c>
      <c r="GT7" s="213">
        <v>10.71</v>
      </c>
      <c r="GU7" s="213">
        <v>7.8</v>
      </c>
      <c r="GV7" s="213">
        <v>8.98</v>
      </c>
      <c r="GW7" s="213">
        <v>13.98</v>
      </c>
      <c r="GX7" s="213">
        <v>10.67</v>
      </c>
      <c r="GY7" s="213">
        <v>10.31</v>
      </c>
      <c r="GZ7" s="213">
        <v>9.3699999999999992</v>
      </c>
      <c r="HA7" s="213">
        <v>9.57</v>
      </c>
      <c r="HB7" s="213">
        <v>9.33</v>
      </c>
      <c r="HC7" s="213">
        <v>10.47</v>
      </c>
      <c r="HD7" s="213">
        <v>9.84</v>
      </c>
      <c r="HE7" s="213">
        <v>10.43</v>
      </c>
      <c r="HF7" s="213">
        <v>9.17</v>
      </c>
      <c r="HG7" s="213">
        <v>11.89</v>
      </c>
      <c r="HH7" s="213">
        <v>8.98</v>
      </c>
      <c r="HI7" s="213">
        <v>15.39</v>
      </c>
      <c r="HJ7" s="213">
        <v>14.72</v>
      </c>
      <c r="HK7" s="213">
        <v>9.17</v>
      </c>
      <c r="HL7" s="213">
        <v>13.03</v>
      </c>
      <c r="HM7" s="213">
        <v>11.38</v>
      </c>
      <c r="HN7" s="213">
        <v>10.71</v>
      </c>
      <c r="HO7" s="213">
        <v>10.08</v>
      </c>
      <c r="HP7" s="213">
        <v>8.6999999999999993</v>
      </c>
      <c r="HQ7" s="213">
        <v>10.28</v>
      </c>
      <c r="HR7" s="213">
        <v>10.16</v>
      </c>
      <c r="HS7" s="213">
        <v>11.02</v>
      </c>
      <c r="HT7" s="213">
        <v>9.84</v>
      </c>
      <c r="HU7" s="213">
        <v>8.82</v>
      </c>
      <c r="HV7" s="213">
        <v>12.56</v>
      </c>
      <c r="HW7" s="213">
        <v>12.09</v>
      </c>
      <c r="HX7" s="214" t="s">
        <v>175</v>
      </c>
      <c r="HY7" s="213">
        <v>10.28</v>
      </c>
      <c r="HZ7" s="213">
        <v>10.039999999999999</v>
      </c>
      <c r="IA7" s="213">
        <v>13.43</v>
      </c>
      <c r="IB7" s="213">
        <v>9.49</v>
      </c>
      <c r="IC7" s="213">
        <v>17.13</v>
      </c>
      <c r="ID7" s="213">
        <v>23.11</v>
      </c>
      <c r="IE7" s="213">
        <v>17.989999999999998</v>
      </c>
      <c r="IF7" s="213">
        <v>16.77</v>
      </c>
      <c r="IG7" s="213">
        <v>12.48</v>
      </c>
      <c r="IH7" s="213">
        <v>10.08</v>
      </c>
      <c r="II7" s="213">
        <v>14.65</v>
      </c>
      <c r="IJ7" s="213">
        <v>10.63</v>
      </c>
      <c r="IK7" s="213">
        <v>10.16</v>
      </c>
      <c r="IL7" s="213">
        <v>11.65</v>
      </c>
      <c r="IM7" s="213">
        <v>9.3699999999999992</v>
      </c>
      <c r="IN7" s="213">
        <v>10.119999999999999</v>
      </c>
      <c r="IO7" s="213">
        <v>10.55</v>
      </c>
      <c r="IP7" s="213">
        <v>11.26</v>
      </c>
      <c r="IQ7" s="213">
        <v>10.039999999999999</v>
      </c>
      <c r="IR7" s="213">
        <v>10.55</v>
      </c>
      <c r="IS7" s="213">
        <v>11.46</v>
      </c>
      <c r="IT7" s="213">
        <v>11.61</v>
      </c>
      <c r="IU7" s="213">
        <v>10.71</v>
      </c>
      <c r="IV7" s="213">
        <v>11.34</v>
      </c>
      <c r="IW7" s="213">
        <v>12.52</v>
      </c>
      <c r="IX7" s="213">
        <v>12.99</v>
      </c>
      <c r="IY7" s="213">
        <v>11.97</v>
      </c>
      <c r="IZ7" s="213">
        <v>11.5</v>
      </c>
      <c r="JA7" s="213">
        <v>13.98</v>
      </c>
      <c r="JB7" s="213">
        <v>12.36</v>
      </c>
      <c r="JC7" s="213">
        <v>12.13</v>
      </c>
      <c r="JD7" s="213">
        <v>12.2</v>
      </c>
      <c r="JE7" s="213">
        <v>15.43</v>
      </c>
      <c r="JF7" s="213">
        <v>12.76</v>
      </c>
      <c r="JG7" s="213"/>
      <c r="JH7" s="213">
        <v>13.35</v>
      </c>
      <c r="JI7" s="213">
        <v>15.83</v>
      </c>
      <c r="JJ7" s="213">
        <v>9.76</v>
      </c>
      <c r="JK7" s="213">
        <v>11.34</v>
      </c>
      <c r="JL7" s="213">
        <v>9.09</v>
      </c>
      <c r="JM7" s="214" t="s">
        <v>175</v>
      </c>
      <c r="JN7" s="213">
        <v>13.54</v>
      </c>
      <c r="JO7" s="213"/>
      <c r="JP7" s="213">
        <v>14.41</v>
      </c>
      <c r="JQ7" s="213">
        <v>17.09</v>
      </c>
      <c r="JR7" s="213">
        <v>23.43</v>
      </c>
      <c r="JS7" s="213">
        <v>11.97</v>
      </c>
      <c r="JT7" s="214" t="s">
        <v>175</v>
      </c>
      <c r="JU7" s="213">
        <v>13.86</v>
      </c>
      <c r="JV7" s="214" t="s">
        <v>175</v>
      </c>
      <c r="JW7" s="214" t="s">
        <v>175</v>
      </c>
      <c r="JX7" s="213">
        <v>7.56</v>
      </c>
      <c r="JY7" s="213">
        <v>8.0299999999999994</v>
      </c>
      <c r="JZ7" s="215">
        <v>7.6</v>
      </c>
      <c r="KA7" s="213">
        <v>13.23</v>
      </c>
      <c r="KB7" s="213">
        <v>7.8</v>
      </c>
      <c r="KC7" s="213">
        <v>16.02</v>
      </c>
      <c r="KD7" s="213">
        <v>18.350000000000001</v>
      </c>
      <c r="KE7" s="213">
        <v>12.4</v>
      </c>
      <c r="KF7" s="213">
        <v>8.7799999999999994</v>
      </c>
      <c r="KG7" s="213">
        <v>9.9600000000000009</v>
      </c>
      <c r="KH7" s="213">
        <v>15.08</v>
      </c>
      <c r="KI7" s="213">
        <v>15.79</v>
      </c>
      <c r="KJ7" s="213">
        <v>8.31</v>
      </c>
      <c r="KK7" s="213">
        <v>9.7200000000000006</v>
      </c>
      <c r="KL7" s="213">
        <v>10.16</v>
      </c>
      <c r="KM7" s="213">
        <v>9.1300000000000008</v>
      </c>
      <c r="KN7" s="213">
        <v>9.84</v>
      </c>
      <c r="KO7" s="213">
        <v>9.4499999999999993</v>
      </c>
      <c r="KP7" s="213">
        <v>8.31</v>
      </c>
      <c r="KQ7" s="213">
        <v>10.43</v>
      </c>
      <c r="KR7" s="213">
        <v>12.09</v>
      </c>
      <c r="KS7" s="213">
        <v>8.27</v>
      </c>
      <c r="KT7" s="213">
        <v>9.69</v>
      </c>
      <c r="KU7" s="213">
        <v>8.74</v>
      </c>
      <c r="KV7" s="213">
        <v>10.51</v>
      </c>
      <c r="KW7" s="213">
        <v>8.4600000000000009</v>
      </c>
      <c r="KX7" s="213">
        <v>9.33</v>
      </c>
      <c r="KY7" s="213">
        <v>6.93</v>
      </c>
      <c r="KZ7" s="213">
        <v>9.7200000000000006</v>
      </c>
      <c r="LA7" s="213">
        <v>10</v>
      </c>
      <c r="LB7" s="213">
        <v>11.14</v>
      </c>
      <c r="LC7" s="213">
        <v>12.05</v>
      </c>
      <c r="LD7" s="216" t="s">
        <v>175</v>
      </c>
      <c r="LE7" s="213">
        <v>12.76</v>
      </c>
      <c r="LF7" s="213">
        <v>14.41</v>
      </c>
      <c r="LG7" s="213">
        <v>10.39</v>
      </c>
      <c r="LH7" s="213">
        <v>11.97</v>
      </c>
      <c r="LI7" s="213">
        <v>12.68</v>
      </c>
      <c r="LJ7" s="213">
        <v>11.73</v>
      </c>
      <c r="LK7" s="213">
        <v>14.76</v>
      </c>
      <c r="LL7" s="213">
        <v>18.7</v>
      </c>
      <c r="LM7" s="213">
        <v>17.09</v>
      </c>
      <c r="LN7" s="213">
        <v>12.2</v>
      </c>
      <c r="LO7" s="213">
        <v>10.039999999999999</v>
      </c>
      <c r="LP7" s="213">
        <v>11.18</v>
      </c>
      <c r="LQ7" s="213">
        <v>14.06</v>
      </c>
      <c r="LR7" s="213">
        <v>14.21</v>
      </c>
      <c r="LS7" s="213">
        <v>14.06</v>
      </c>
      <c r="LT7" s="213">
        <v>16.34</v>
      </c>
      <c r="LU7" s="213">
        <v>16.46</v>
      </c>
      <c r="LV7" s="213">
        <v>23.58</v>
      </c>
      <c r="LW7" s="213"/>
      <c r="LX7" s="213">
        <v>13.78</v>
      </c>
      <c r="LY7" s="213"/>
      <c r="LZ7" s="213">
        <v>16.97</v>
      </c>
      <c r="MA7" s="213">
        <v>24.57</v>
      </c>
      <c r="MB7" s="214" t="s">
        <v>175</v>
      </c>
      <c r="MC7" s="213">
        <v>13.78</v>
      </c>
      <c r="MD7" s="213">
        <v>14.37</v>
      </c>
      <c r="ME7" s="213">
        <v>14.57</v>
      </c>
      <c r="MF7" s="213">
        <v>14.06</v>
      </c>
      <c r="MG7" s="213">
        <v>15.28</v>
      </c>
      <c r="MH7" s="213">
        <v>12.01</v>
      </c>
      <c r="MI7" s="213">
        <v>17.2</v>
      </c>
      <c r="MJ7" s="213">
        <v>11.61</v>
      </c>
      <c r="MK7" s="213">
        <v>10.75</v>
      </c>
      <c r="ML7" s="213">
        <v>11.26</v>
      </c>
      <c r="MM7" s="213">
        <v>10.91</v>
      </c>
      <c r="MN7" s="213">
        <v>9.84</v>
      </c>
      <c r="MO7" s="213">
        <v>11.18</v>
      </c>
      <c r="MP7" s="213">
        <v>10.55</v>
      </c>
      <c r="MQ7" s="219" t="s">
        <v>175</v>
      </c>
      <c r="MR7" s="213">
        <v>27.28</v>
      </c>
      <c r="MS7" s="213">
        <v>17.2</v>
      </c>
      <c r="MT7" s="213">
        <v>15.91</v>
      </c>
      <c r="MU7" s="213">
        <v>25.28</v>
      </c>
      <c r="MV7" s="213">
        <v>8.11</v>
      </c>
      <c r="MW7" s="213">
        <v>9.2100000000000009</v>
      </c>
      <c r="MX7" s="213">
        <v>7.4</v>
      </c>
      <c r="MY7" s="213">
        <v>9.02</v>
      </c>
      <c r="MZ7" s="213">
        <v>8.58</v>
      </c>
      <c r="NA7" s="213">
        <v>8.58</v>
      </c>
      <c r="NB7" s="213">
        <v>9.9600000000000009</v>
      </c>
      <c r="NC7" s="213">
        <v>9.8800000000000008</v>
      </c>
      <c r="ND7" s="213">
        <v>9.17</v>
      </c>
      <c r="NE7" s="213">
        <v>9.3699999999999992</v>
      </c>
      <c r="NF7" s="213">
        <v>12.32</v>
      </c>
      <c r="NG7" s="213">
        <v>7.95</v>
      </c>
      <c r="NH7" s="213">
        <v>9.06</v>
      </c>
      <c r="NI7" s="214" t="s">
        <v>175</v>
      </c>
      <c r="NJ7" s="213">
        <v>8.15</v>
      </c>
      <c r="NK7" s="213">
        <v>8.7799999999999994</v>
      </c>
      <c r="NL7" s="213">
        <v>8.86</v>
      </c>
      <c r="NM7" s="213">
        <v>8.15</v>
      </c>
      <c r="NN7" s="213">
        <v>9.09</v>
      </c>
      <c r="NO7" s="213">
        <v>9.2899999999999991</v>
      </c>
    </row>
    <row r="8" spans="1:380" s="210" customFormat="1">
      <c r="A8" s="212">
        <v>2018</v>
      </c>
      <c r="C8" s="214" t="s">
        <v>175</v>
      </c>
      <c r="D8" s="213">
        <v>7.95</v>
      </c>
      <c r="E8" s="213">
        <v>6.54</v>
      </c>
      <c r="F8" s="213">
        <v>7.87</v>
      </c>
      <c r="G8" s="213">
        <v>21.14</v>
      </c>
      <c r="H8" s="213">
        <v>2.56</v>
      </c>
      <c r="I8" s="213">
        <v>3.74</v>
      </c>
      <c r="J8" s="213">
        <v>8.86</v>
      </c>
      <c r="K8" s="213">
        <v>4.33</v>
      </c>
      <c r="L8" s="213">
        <v>3.74</v>
      </c>
      <c r="M8" s="213">
        <v>3.82</v>
      </c>
      <c r="N8" s="213">
        <v>3.03</v>
      </c>
      <c r="O8" s="213">
        <v>4.21</v>
      </c>
      <c r="P8" s="213">
        <v>5.55</v>
      </c>
      <c r="Q8" s="213">
        <v>3.5</v>
      </c>
      <c r="R8" s="213">
        <v>3.74</v>
      </c>
      <c r="S8" s="213"/>
      <c r="T8" s="213"/>
      <c r="U8" s="213"/>
      <c r="V8" s="213">
        <v>4.29</v>
      </c>
      <c r="W8" s="213"/>
      <c r="X8" s="213"/>
      <c r="Y8" s="213">
        <v>4.84</v>
      </c>
      <c r="Z8" s="213"/>
      <c r="AA8" s="213"/>
      <c r="AB8" s="213"/>
      <c r="AC8" s="213"/>
      <c r="AD8" s="213">
        <v>1.69</v>
      </c>
      <c r="AE8" s="213"/>
      <c r="AF8" s="213"/>
      <c r="AG8" s="213">
        <v>2.36</v>
      </c>
      <c r="AH8" s="213">
        <v>2.52</v>
      </c>
      <c r="AI8" s="213">
        <v>2.72</v>
      </c>
      <c r="AJ8" s="213"/>
      <c r="AK8" s="213"/>
      <c r="AL8" s="213">
        <v>3.82</v>
      </c>
      <c r="AM8" s="213">
        <v>4.0599999999999996</v>
      </c>
      <c r="AN8" s="213">
        <v>4.17</v>
      </c>
      <c r="AO8" s="213">
        <v>1.73</v>
      </c>
      <c r="AP8" s="213">
        <v>4.49</v>
      </c>
      <c r="AQ8" s="213"/>
      <c r="AR8" s="213">
        <v>3.7</v>
      </c>
      <c r="AS8" s="213">
        <v>3.98</v>
      </c>
      <c r="AT8" s="213">
        <v>2.87</v>
      </c>
      <c r="AU8" s="213">
        <v>4.6900000000000004</v>
      </c>
      <c r="AV8" s="213">
        <v>4.0599999999999996</v>
      </c>
      <c r="AW8" s="213">
        <v>3.43</v>
      </c>
      <c r="AX8" s="213">
        <v>3.74</v>
      </c>
      <c r="AY8" s="213">
        <v>4.21</v>
      </c>
      <c r="AZ8" s="213">
        <v>3.98</v>
      </c>
      <c r="BA8" s="213">
        <v>3.39</v>
      </c>
      <c r="BB8" s="213">
        <v>3.15</v>
      </c>
      <c r="BC8" s="213">
        <v>5.08</v>
      </c>
      <c r="BD8" s="213">
        <v>2.72</v>
      </c>
      <c r="BE8" s="213">
        <v>2.95</v>
      </c>
      <c r="BF8" s="213">
        <v>2.4</v>
      </c>
      <c r="BG8" s="213">
        <v>3.94</v>
      </c>
      <c r="BH8" s="213">
        <v>3.19</v>
      </c>
      <c r="BI8" s="213">
        <v>2.72</v>
      </c>
      <c r="BJ8" s="216" t="s">
        <v>175</v>
      </c>
      <c r="BK8" s="213">
        <v>1.73</v>
      </c>
      <c r="BL8" s="213">
        <v>3.5</v>
      </c>
      <c r="BM8" s="213">
        <v>2.36</v>
      </c>
      <c r="BN8" s="213">
        <v>4.17</v>
      </c>
      <c r="BO8" s="213">
        <v>4.41</v>
      </c>
      <c r="BP8" s="213">
        <v>5.71</v>
      </c>
      <c r="BQ8" s="213">
        <v>6.65</v>
      </c>
      <c r="BR8" s="213">
        <v>7.36</v>
      </c>
      <c r="BS8" s="213">
        <v>12.05</v>
      </c>
      <c r="BT8" s="213">
        <v>7.4</v>
      </c>
      <c r="BU8" s="213">
        <v>7.09</v>
      </c>
      <c r="BV8" s="213">
        <v>10.24</v>
      </c>
      <c r="BW8" s="213">
        <v>7.6</v>
      </c>
      <c r="BX8" s="213">
        <v>10.83</v>
      </c>
      <c r="BY8" s="213">
        <v>8.15</v>
      </c>
      <c r="BZ8" s="213">
        <v>3.03</v>
      </c>
      <c r="CA8" s="213">
        <v>1.89</v>
      </c>
      <c r="CB8" s="213">
        <v>2.95</v>
      </c>
      <c r="CC8" s="213">
        <v>4.37</v>
      </c>
      <c r="CD8" s="213">
        <v>4.0199999999999996</v>
      </c>
      <c r="CE8" s="213">
        <v>3.23</v>
      </c>
      <c r="CF8" s="213">
        <v>4.37</v>
      </c>
      <c r="CG8" s="213">
        <v>4.25</v>
      </c>
      <c r="CH8" s="213">
        <v>5.51</v>
      </c>
      <c r="CI8" s="213">
        <v>6.93</v>
      </c>
      <c r="CJ8" s="213">
        <v>6.73</v>
      </c>
      <c r="CK8" s="213">
        <v>11.5</v>
      </c>
      <c r="CL8" s="213">
        <v>9.3699999999999992</v>
      </c>
      <c r="CM8" s="213">
        <v>7.01</v>
      </c>
      <c r="CN8" s="213">
        <v>3.23</v>
      </c>
      <c r="CO8" s="213">
        <v>2.48</v>
      </c>
      <c r="CP8" s="213">
        <v>3.19</v>
      </c>
      <c r="CQ8" s="213">
        <v>2.2799999999999998</v>
      </c>
      <c r="CR8" s="213">
        <v>2.56</v>
      </c>
      <c r="CS8" s="213">
        <v>2.0099999999999998</v>
      </c>
      <c r="CT8" s="213">
        <v>1.97</v>
      </c>
      <c r="CU8" s="213">
        <v>2.95</v>
      </c>
      <c r="CV8" s="213">
        <v>2.44</v>
      </c>
      <c r="CW8" s="213">
        <v>2.91</v>
      </c>
      <c r="CX8" s="213">
        <v>2.83</v>
      </c>
      <c r="CY8" s="213">
        <v>3.35</v>
      </c>
      <c r="CZ8" s="213">
        <v>2.8</v>
      </c>
      <c r="DA8" s="213"/>
      <c r="DB8" s="213">
        <v>1.22</v>
      </c>
      <c r="DC8" s="213">
        <v>4.37</v>
      </c>
      <c r="DD8" s="213">
        <v>1.97</v>
      </c>
      <c r="DE8" s="213"/>
      <c r="DF8" s="213">
        <v>3.5</v>
      </c>
      <c r="DG8" s="213">
        <v>3.66</v>
      </c>
      <c r="DH8" s="213">
        <v>1.85</v>
      </c>
      <c r="DI8" s="213">
        <v>1.06</v>
      </c>
      <c r="DJ8" s="213">
        <v>3.5</v>
      </c>
      <c r="DK8" s="213">
        <v>2.2799999999999998</v>
      </c>
      <c r="DL8" s="213">
        <v>2.83</v>
      </c>
      <c r="DM8" s="213">
        <v>4.17</v>
      </c>
      <c r="DN8" s="213">
        <v>5.08</v>
      </c>
      <c r="DO8" s="213">
        <v>3.82</v>
      </c>
      <c r="DP8" s="213">
        <v>3.58</v>
      </c>
      <c r="DQ8" s="213">
        <v>2.68</v>
      </c>
      <c r="DR8" s="213">
        <v>4.17</v>
      </c>
      <c r="DS8" s="213">
        <v>5.24</v>
      </c>
      <c r="DT8" s="213">
        <v>4.17</v>
      </c>
      <c r="DU8" s="213">
        <v>4.45</v>
      </c>
      <c r="DV8" s="213">
        <v>3.5</v>
      </c>
      <c r="DW8" s="213">
        <v>2.83</v>
      </c>
      <c r="DX8" s="213">
        <v>4.13</v>
      </c>
      <c r="DY8" s="213">
        <v>3.62</v>
      </c>
      <c r="DZ8" s="213">
        <v>2.36</v>
      </c>
      <c r="EA8" s="213">
        <v>2.91</v>
      </c>
      <c r="EB8" s="213">
        <v>2.68</v>
      </c>
      <c r="EC8" s="213">
        <v>3.27</v>
      </c>
      <c r="ED8" s="213">
        <v>3.58</v>
      </c>
      <c r="EE8" s="213">
        <v>3.9</v>
      </c>
      <c r="EF8" s="213">
        <v>3.94</v>
      </c>
      <c r="EG8" s="213">
        <v>4.13</v>
      </c>
      <c r="EH8" s="213">
        <v>3.66</v>
      </c>
      <c r="EI8" s="213">
        <v>5.12</v>
      </c>
      <c r="EJ8" s="213">
        <v>2.0499999999999998</v>
      </c>
      <c r="EK8" s="213">
        <v>4.6500000000000004</v>
      </c>
      <c r="EL8" s="213">
        <v>3.86</v>
      </c>
      <c r="EM8" s="213">
        <v>2.6</v>
      </c>
      <c r="EN8" s="213">
        <v>3.39</v>
      </c>
      <c r="EO8" s="213">
        <v>2.99</v>
      </c>
      <c r="EP8" s="213">
        <v>5.63</v>
      </c>
      <c r="EQ8" s="213">
        <v>1.46</v>
      </c>
      <c r="ER8" s="213">
        <v>4.0599999999999996</v>
      </c>
      <c r="ES8" s="213">
        <v>4.0199999999999996</v>
      </c>
      <c r="ET8" s="213">
        <v>4.6900000000000004</v>
      </c>
      <c r="EU8" s="213">
        <v>4.0599999999999996</v>
      </c>
      <c r="EV8" s="213">
        <v>3.62</v>
      </c>
      <c r="EW8" s="213">
        <v>4.76</v>
      </c>
      <c r="EX8" s="213">
        <v>5.16</v>
      </c>
      <c r="EY8" s="213">
        <v>3.62</v>
      </c>
      <c r="EZ8" s="213">
        <v>5.59</v>
      </c>
      <c r="FA8" s="213">
        <v>4.41</v>
      </c>
      <c r="FB8" s="213">
        <v>4.21</v>
      </c>
      <c r="FC8" s="213">
        <v>2.13</v>
      </c>
      <c r="FD8" s="213">
        <v>3.07</v>
      </c>
      <c r="FE8" s="213">
        <v>5.59</v>
      </c>
      <c r="FF8" s="213">
        <v>2.6</v>
      </c>
      <c r="FG8" s="213">
        <v>3.39</v>
      </c>
      <c r="FH8" s="213">
        <v>3.19</v>
      </c>
      <c r="FI8" s="213">
        <v>5.51</v>
      </c>
      <c r="FJ8" s="213"/>
      <c r="FK8" s="213">
        <v>2.91</v>
      </c>
      <c r="FL8" s="213">
        <v>5.39</v>
      </c>
      <c r="FM8" s="213">
        <v>5.08</v>
      </c>
      <c r="FN8" s="213">
        <v>2.2000000000000002</v>
      </c>
      <c r="FO8" s="213">
        <v>5.71</v>
      </c>
      <c r="FP8" s="213">
        <v>3.35</v>
      </c>
      <c r="FQ8" s="213">
        <v>3.43</v>
      </c>
      <c r="FR8" s="213">
        <v>4.45</v>
      </c>
      <c r="FS8" s="213">
        <v>2.99</v>
      </c>
      <c r="FT8" s="213">
        <v>5.59</v>
      </c>
      <c r="FU8" s="213">
        <v>3.31</v>
      </c>
      <c r="FV8" s="213">
        <v>5.39</v>
      </c>
      <c r="FW8" s="213">
        <v>3.23</v>
      </c>
      <c r="FX8" s="213">
        <v>5</v>
      </c>
      <c r="FY8" s="213">
        <v>3.07</v>
      </c>
      <c r="FZ8" s="213">
        <v>3.58</v>
      </c>
      <c r="GA8" s="213">
        <v>3.74</v>
      </c>
      <c r="GB8" s="213">
        <v>5.24</v>
      </c>
      <c r="GC8" s="213">
        <v>3.94</v>
      </c>
      <c r="GD8" s="213">
        <v>2.17</v>
      </c>
      <c r="GE8" s="213">
        <v>1.38</v>
      </c>
      <c r="GF8" s="213">
        <v>2.13</v>
      </c>
      <c r="GG8" s="213">
        <v>3.9</v>
      </c>
      <c r="GH8" s="213">
        <v>3.58</v>
      </c>
      <c r="GI8" s="213">
        <v>0.98</v>
      </c>
      <c r="GJ8" s="213">
        <v>2.13</v>
      </c>
      <c r="GK8" s="213">
        <v>4.0599999999999996</v>
      </c>
      <c r="GL8" s="213">
        <v>3.86</v>
      </c>
      <c r="GM8" s="213">
        <v>3.35</v>
      </c>
      <c r="GN8" s="213">
        <v>1.93</v>
      </c>
      <c r="GO8" s="213">
        <v>4.6100000000000003</v>
      </c>
      <c r="GP8" s="213">
        <v>1.81</v>
      </c>
      <c r="GQ8" s="213">
        <v>2.76</v>
      </c>
      <c r="GR8" s="213">
        <v>2.52</v>
      </c>
      <c r="GS8" s="213">
        <v>3.9</v>
      </c>
      <c r="GT8" s="213">
        <v>3.62</v>
      </c>
      <c r="GU8" s="213">
        <v>1.5</v>
      </c>
      <c r="GV8" s="213">
        <v>2.2799999999999998</v>
      </c>
      <c r="GW8" s="213">
        <v>8.5</v>
      </c>
      <c r="GX8" s="213">
        <v>4.0199999999999996</v>
      </c>
      <c r="GY8" s="213">
        <v>5.63</v>
      </c>
      <c r="GZ8" s="213">
        <v>1.93</v>
      </c>
      <c r="HA8" s="213">
        <v>5.2</v>
      </c>
      <c r="HB8" s="213">
        <v>9.61</v>
      </c>
      <c r="HC8" s="213">
        <v>3.66</v>
      </c>
      <c r="HD8" s="213">
        <v>5.67</v>
      </c>
      <c r="HE8" s="213">
        <v>4.96</v>
      </c>
      <c r="HF8" s="213">
        <v>2.91</v>
      </c>
      <c r="HG8" s="213">
        <v>4.25</v>
      </c>
      <c r="HH8" s="213">
        <v>2.64</v>
      </c>
      <c r="HI8" s="213">
        <v>8.9</v>
      </c>
      <c r="HJ8" s="213">
        <v>7.6</v>
      </c>
      <c r="HK8" s="213">
        <v>5.87</v>
      </c>
      <c r="HL8" s="213">
        <v>5.87</v>
      </c>
      <c r="HM8" s="213">
        <v>5.67</v>
      </c>
      <c r="HN8" s="213">
        <v>7.64</v>
      </c>
      <c r="HO8" s="213">
        <v>4.13</v>
      </c>
      <c r="HP8" s="213">
        <v>2.83</v>
      </c>
      <c r="HQ8" s="213">
        <v>6.02</v>
      </c>
      <c r="HR8" s="213">
        <v>4.6100000000000003</v>
      </c>
      <c r="HS8" s="213">
        <v>4.17</v>
      </c>
      <c r="HT8" s="213">
        <v>2.99</v>
      </c>
      <c r="HU8" s="213">
        <v>3.35</v>
      </c>
      <c r="HV8" s="213">
        <v>5.91</v>
      </c>
      <c r="HW8" s="213">
        <v>5.67</v>
      </c>
      <c r="HX8" s="213"/>
      <c r="HY8" s="213">
        <v>3.98</v>
      </c>
      <c r="HZ8" s="213">
        <v>5.16</v>
      </c>
      <c r="IA8" s="213">
        <v>6.61</v>
      </c>
      <c r="IB8" s="213">
        <v>6.06</v>
      </c>
      <c r="IC8" s="213">
        <v>9.33</v>
      </c>
      <c r="ID8" s="213">
        <v>16.649999999999999</v>
      </c>
      <c r="IE8" s="213">
        <v>10.28</v>
      </c>
      <c r="IF8" s="213">
        <v>9.8800000000000008</v>
      </c>
      <c r="IG8" s="213">
        <v>5.51</v>
      </c>
      <c r="IH8" s="213">
        <v>9.49</v>
      </c>
      <c r="II8" s="213">
        <v>5.51</v>
      </c>
      <c r="IJ8" s="213">
        <v>3.27</v>
      </c>
      <c r="IK8" s="213">
        <v>4.25</v>
      </c>
      <c r="IL8" s="213">
        <v>5.43</v>
      </c>
      <c r="IM8" s="213">
        <v>3.27</v>
      </c>
      <c r="IN8" s="213">
        <v>2.91</v>
      </c>
      <c r="IO8" s="213">
        <v>5.59</v>
      </c>
      <c r="IP8" s="213">
        <v>5</v>
      </c>
      <c r="IQ8" s="213">
        <v>3.15</v>
      </c>
      <c r="IR8" s="213">
        <v>3.66</v>
      </c>
      <c r="IS8" s="213">
        <v>3.27</v>
      </c>
      <c r="IT8" s="213">
        <v>3.66</v>
      </c>
      <c r="IU8" s="213">
        <v>4.45</v>
      </c>
      <c r="IV8" s="213">
        <v>5.59</v>
      </c>
      <c r="IW8" s="213">
        <v>4.6100000000000003</v>
      </c>
      <c r="IX8" s="213">
        <v>3.46</v>
      </c>
      <c r="IY8" s="213">
        <v>2.8</v>
      </c>
      <c r="IZ8" s="213">
        <v>3.74</v>
      </c>
      <c r="JA8" s="213">
        <v>6.06</v>
      </c>
      <c r="JB8" s="213">
        <v>5.87</v>
      </c>
      <c r="JC8" s="213">
        <v>5.94</v>
      </c>
      <c r="JD8" s="213">
        <v>5.43</v>
      </c>
      <c r="JE8" s="213">
        <v>5.79</v>
      </c>
      <c r="JF8" s="213">
        <v>5.79</v>
      </c>
      <c r="JG8" s="213"/>
      <c r="JH8" s="213">
        <v>5.79</v>
      </c>
      <c r="JI8" s="213">
        <v>5.47</v>
      </c>
      <c r="JJ8" s="213">
        <v>2.48</v>
      </c>
      <c r="JK8" s="213">
        <v>2.56</v>
      </c>
      <c r="JL8" s="213">
        <v>2.2000000000000002</v>
      </c>
      <c r="JM8" s="213"/>
      <c r="JN8" s="213">
        <v>2.13</v>
      </c>
      <c r="JO8" s="213"/>
      <c r="JP8" s="213">
        <v>2.68</v>
      </c>
      <c r="JQ8" s="213">
        <v>5.63</v>
      </c>
      <c r="JR8" s="213">
        <v>8.82</v>
      </c>
      <c r="JS8" s="213">
        <v>4.8</v>
      </c>
      <c r="JT8" s="213"/>
      <c r="JU8" s="213">
        <v>5.51</v>
      </c>
      <c r="JV8" s="213"/>
      <c r="JW8" s="213"/>
      <c r="JX8" s="213">
        <v>3.86</v>
      </c>
      <c r="JY8" s="213">
        <v>3.5</v>
      </c>
      <c r="JZ8" s="215">
        <v>8.98</v>
      </c>
      <c r="KA8" s="213">
        <v>4.53</v>
      </c>
      <c r="KB8" s="213">
        <v>1.73</v>
      </c>
      <c r="KC8" s="213">
        <v>4.45</v>
      </c>
      <c r="KD8" s="213">
        <v>5.16</v>
      </c>
      <c r="KE8" s="213">
        <v>3.03</v>
      </c>
      <c r="KF8" s="213">
        <v>1.85</v>
      </c>
      <c r="KG8" s="213">
        <v>2.76</v>
      </c>
      <c r="KH8" s="213">
        <v>5.43</v>
      </c>
      <c r="KI8" s="213">
        <v>5.39</v>
      </c>
      <c r="KJ8" s="213">
        <v>4.49</v>
      </c>
      <c r="KK8" s="213">
        <v>2.4</v>
      </c>
      <c r="KL8" s="213">
        <v>3.15</v>
      </c>
      <c r="KM8" s="213">
        <v>3.27</v>
      </c>
      <c r="KN8" s="213">
        <v>3.98</v>
      </c>
      <c r="KO8" s="213">
        <v>4.8</v>
      </c>
      <c r="KP8" s="213">
        <v>3.15</v>
      </c>
      <c r="KQ8" s="213">
        <v>2.64</v>
      </c>
      <c r="KR8" s="213">
        <v>2.17</v>
      </c>
      <c r="KS8" s="213">
        <v>2.91</v>
      </c>
      <c r="KT8" s="213">
        <v>2.68</v>
      </c>
      <c r="KU8" s="213">
        <v>2.83</v>
      </c>
      <c r="KV8" s="213">
        <v>2.56</v>
      </c>
      <c r="KW8" s="213">
        <v>2.87</v>
      </c>
      <c r="KX8" s="213">
        <v>1.77</v>
      </c>
      <c r="KY8" s="213">
        <v>3.58</v>
      </c>
      <c r="KZ8" s="213">
        <v>3.66</v>
      </c>
      <c r="LA8" s="213">
        <v>3.82</v>
      </c>
      <c r="LB8" s="213">
        <v>5.12</v>
      </c>
      <c r="LC8" s="213">
        <v>4.0199999999999996</v>
      </c>
      <c r="LD8" s="213"/>
      <c r="LE8" s="213">
        <v>4.92</v>
      </c>
      <c r="LF8" s="213">
        <v>4.84</v>
      </c>
      <c r="LG8" s="213">
        <v>5</v>
      </c>
      <c r="LH8" s="213">
        <v>3.9</v>
      </c>
      <c r="LI8" s="213">
        <v>5.39</v>
      </c>
      <c r="LJ8" s="213">
        <v>5.16</v>
      </c>
      <c r="LK8" s="213">
        <v>5.79</v>
      </c>
      <c r="LL8" s="213">
        <v>4.96</v>
      </c>
      <c r="LM8" s="213">
        <v>3.82</v>
      </c>
      <c r="LN8" s="213">
        <v>6.42</v>
      </c>
      <c r="LO8" s="213">
        <v>4.33</v>
      </c>
      <c r="LP8" s="213">
        <v>4.25</v>
      </c>
      <c r="LQ8" s="213">
        <v>3.7</v>
      </c>
      <c r="LR8" s="213">
        <v>5.04</v>
      </c>
      <c r="LS8" s="213">
        <v>4.84</v>
      </c>
      <c r="LT8" s="213">
        <v>6.77</v>
      </c>
      <c r="LU8" s="213">
        <v>6.38</v>
      </c>
      <c r="LV8" s="213">
        <v>7.76</v>
      </c>
      <c r="LW8" s="213"/>
      <c r="LX8" s="213">
        <v>6.06</v>
      </c>
      <c r="LY8" s="213"/>
      <c r="LZ8" s="214" t="s">
        <v>175</v>
      </c>
      <c r="MA8" s="213">
        <v>9.92</v>
      </c>
      <c r="MB8" s="213"/>
      <c r="MC8" s="213">
        <v>6.93</v>
      </c>
      <c r="MD8" s="213">
        <v>6.77</v>
      </c>
      <c r="ME8" s="213">
        <v>6.26</v>
      </c>
      <c r="MF8" s="213">
        <v>5.55</v>
      </c>
      <c r="MG8" s="213">
        <v>6.06</v>
      </c>
      <c r="MH8" s="213">
        <v>5.24</v>
      </c>
      <c r="MI8" s="213">
        <v>7.56</v>
      </c>
      <c r="MJ8" s="213">
        <v>3.82</v>
      </c>
      <c r="MK8" s="213">
        <v>5.31</v>
      </c>
      <c r="ML8" s="213">
        <v>6.73</v>
      </c>
      <c r="MM8" s="213">
        <v>4.8</v>
      </c>
      <c r="MN8" s="213">
        <v>4.21</v>
      </c>
      <c r="MO8" s="213">
        <v>4.09</v>
      </c>
      <c r="MP8" s="213">
        <v>5</v>
      </c>
      <c r="MQ8" s="215">
        <v>10.71</v>
      </c>
      <c r="MR8" s="213">
        <v>9.33</v>
      </c>
      <c r="MS8" s="213">
        <v>8.27</v>
      </c>
      <c r="MT8" s="213">
        <v>6.38</v>
      </c>
      <c r="MU8" s="213">
        <v>8.66</v>
      </c>
      <c r="MV8" s="213">
        <v>2.52</v>
      </c>
      <c r="MW8" s="213">
        <v>2.13</v>
      </c>
      <c r="MX8" s="213">
        <v>2.09</v>
      </c>
      <c r="MY8" s="213">
        <v>2.48</v>
      </c>
      <c r="MZ8" s="213">
        <v>2.87</v>
      </c>
      <c r="NA8" s="213">
        <v>2.8</v>
      </c>
      <c r="NB8" s="213">
        <v>4.29</v>
      </c>
      <c r="NC8" s="213">
        <v>2.0499999999999998</v>
      </c>
      <c r="ND8" s="213">
        <v>2.91</v>
      </c>
      <c r="NE8" s="213">
        <v>2.83</v>
      </c>
      <c r="NF8" s="213">
        <v>3.5</v>
      </c>
      <c r="NG8" s="213">
        <v>1.57</v>
      </c>
      <c r="NH8" s="213">
        <v>3.64</v>
      </c>
      <c r="NI8" s="213">
        <v>3.15</v>
      </c>
      <c r="NJ8" s="213">
        <v>2.4</v>
      </c>
      <c r="NK8" s="213">
        <v>1.81</v>
      </c>
      <c r="NL8" s="213">
        <v>1.93</v>
      </c>
      <c r="NM8" s="213">
        <v>1.81</v>
      </c>
      <c r="NN8" s="214" t="s">
        <v>175</v>
      </c>
      <c r="NO8" s="213">
        <v>2.0499999999999998</v>
      </c>
    </row>
    <row r="9" spans="1:380" s="210" customFormat="1">
      <c r="A9" s="212">
        <v>2017</v>
      </c>
      <c r="B9" s="213"/>
      <c r="C9" s="214" t="s">
        <v>175</v>
      </c>
      <c r="D9" s="213">
        <v>13.62</v>
      </c>
      <c r="E9" s="213">
        <v>16.3</v>
      </c>
      <c r="F9" s="213">
        <v>20.12</v>
      </c>
      <c r="G9" s="213">
        <v>34.799999999999997</v>
      </c>
      <c r="H9" s="214" t="s">
        <v>175</v>
      </c>
      <c r="I9" s="213">
        <v>6.93</v>
      </c>
      <c r="J9" s="213">
        <v>20.309999999999999</v>
      </c>
      <c r="K9" s="213">
        <v>7.2</v>
      </c>
      <c r="L9" s="213">
        <v>5.35</v>
      </c>
      <c r="M9" s="213">
        <v>4.8</v>
      </c>
      <c r="N9" s="213">
        <v>5.75</v>
      </c>
      <c r="O9" s="213">
        <v>6.22</v>
      </c>
      <c r="P9" s="213">
        <v>7.8</v>
      </c>
      <c r="Q9" s="213">
        <v>7.13</v>
      </c>
      <c r="R9" s="213">
        <v>6.97</v>
      </c>
      <c r="S9" s="213"/>
      <c r="T9" s="213"/>
      <c r="U9" s="213"/>
      <c r="V9" s="213">
        <v>7.76</v>
      </c>
      <c r="W9" s="213"/>
      <c r="X9" s="213"/>
      <c r="Y9" s="213">
        <v>7.32</v>
      </c>
      <c r="Z9" s="213"/>
      <c r="AA9" s="213"/>
      <c r="AB9" s="213"/>
      <c r="AC9" s="213"/>
      <c r="AD9" s="213">
        <v>6.02</v>
      </c>
      <c r="AE9" s="213"/>
      <c r="AF9" s="213"/>
      <c r="AG9" s="213">
        <v>7.69</v>
      </c>
      <c r="AH9" s="213">
        <v>6.38</v>
      </c>
      <c r="AI9" s="213">
        <v>8.0299999999999994</v>
      </c>
      <c r="AJ9" s="213"/>
      <c r="AK9" s="213"/>
      <c r="AL9" s="213">
        <v>6.57</v>
      </c>
      <c r="AM9" s="213">
        <v>6.54</v>
      </c>
      <c r="AN9" s="213">
        <v>5.79</v>
      </c>
      <c r="AO9" s="213">
        <v>6.77</v>
      </c>
      <c r="AP9" s="213">
        <v>8.39</v>
      </c>
      <c r="AQ9" s="213"/>
      <c r="AR9" s="214" t="s">
        <v>175</v>
      </c>
      <c r="AS9" s="213">
        <v>8.23</v>
      </c>
      <c r="AT9" s="213">
        <v>7.95</v>
      </c>
      <c r="AU9" s="213">
        <v>8.07</v>
      </c>
      <c r="AV9" s="213">
        <v>8.66</v>
      </c>
      <c r="AW9" s="213">
        <v>6.1</v>
      </c>
      <c r="AX9" s="213">
        <v>8.4600000000000009</v>
      </c>
      <c r="AY9" s="213">
        <v>6.93</v>
      </c>
      <c r="AZ9" s="213">
        <v>6.14</v>
      </c>
      <c r="BA9" s="213">
        <v>7.13</v>
      </c>
      <c r="BB9" s="213">
        <v>6.54</v>
      </c>
      <c r="BC9" s="213">
        <v>7.36</v>
      </c>
      <c r="BD9" s="213">
        <v>6.54</v>
      </c>
      <c r="BE9" s="213">
        <v>7.13</v>
      </c>
      <c r="BF9" s="213">
        <v>6.26</v>
      </c>
      <c r="BG9" s="213">
        <v>6.85</v>
      </c>
      <c r="BH9" s="213">
        <v>7.01</v>
      </c>
      <c r="BI9" s="213">
        <v>6.46</v>
      </c>
      <c r="BJ9" s="216" t="s">
        <v>175</v>
      </c>
      <c r="BK9" s="213">
        <v>6.93</v>
      </c>
      <c r="BL9" s="213">
        <v>7.95</v>
      </c>
      <c r="BM9" s="213">
        <v>6.93</v>
      </c>
      <c r="BN9" s="213">
        <v>7.4</v>
      </c>
      <c r="BO9" s="213">
        <v>8.6199999999999992</v>
      </c>
      <c r="BP9" s="213">
        <v>9.4499999999999993</v>
      </c>
      <c r="BQ9" s="213">
        <v>16.97</v>
      </c>
      <c r="BR9" s="213">
        <v>17.52</v>
      </c>
      <c r="BS9" s="214" t="s">
        <v>175</v>
      </c>
      <c r="BT9" s="213">
        <v>15.94</v>
      </c>
      <c r="BU9" s="213">
        <v>15.79</v>
      </c>
      <c r="BV9" s="213">
        <v>14.76</v>
      </c>
      <c r="BW9" s="213">
        <v>15.39</v>
      </c>
      <c r="BX9" s="213">
        <v>13.9</v>
      </c>
      <c r="BY9" s="214" t="s">
        <v>175</v>
      </c>
      <c r="BZ9" s="213">
        <v>6.97</v>
      </c>
      <c r="CA9" s="213">
        <v>6.46</v>
      </c>
      <c r="CB9" s="213">
        <v>8.35</v>
      </c>
      <c r="CC9" s="213">
        <v>9.69</v>
      </c>
      <c r="CD9" s="213">
        <v>9.33</v>
      </c>
      <c r="CE9" s="213">
        <v>6.93</v>
      </c>
      <c r="CF9" s="213">
        <v>11.89</v>
      </c>
      <c r="CG9" s="213">
        <v>8.23</v>
      </c>
      <c r="CH9" s="213">
        <v>10.16</v>
      </c>
      <c r="CI9" s="213">
        <v>10.63</v>
      </c>
      <c r="CJ9" s="213">
        <v>13.46</v>
      </c>
      <c r="CK9" s="213">
        <v>21.77</v>
      </c>
      <c r="CL9" s="213">
        <v>19.29</v>
      </c>
      <c r="CM9" s="213">
        <v>16.93</v>
      </c>
      <c r="CN9" s="213">
        <v>4.57</v>
      </c>
      <c r="CO9" s="213">
        <v>9.8000000000000007</v>
      </c>
      <c r="CP9" s="213">
        <v>8.66</v>
      </c>
      <c r="CQ9" s="213">
        <v>5.75</v>
      </c>
      <c r="CR9" s="213">
        <v>6.38</v>
      </c>
      <c r="CS9" s="214" t="s">
        <v>175</v>
      </c>
      <c r="CT9" s="213">
        <v>4.57</v>
      </c>
      <c r="CU9" s="213">
        <v>7.09</v>
      </c>
      <c r="CV9" s="213">
        <v>5.67</v>
      </c>
      <c r="CW9" s="213">
        <v>6.77</v>
      </c>
      <c r="CX9" s="213">
        <v>5.28</v>
      </c>
      <c r="CY9" s="213">
        <v>7.95</v>
      </c>
      <c r="CZ9" s="213">
        <v>6.77</v>
      </c>
      <c r="DA9" s="213"/>
      <c r="DB9" s="213">
        <v>3.98</v>
      </c>
      <c r="DC9" s="213">
        <v>8.15</v>
      </c>
      <c r="DD9" s="213">
        <v>7.6</v>
      </c>
      <c r="DE9" s="213"/>
      <c r="DF9" s="213">
        <v>8.39</v>
      </c>
      <c r="DG9" s="213">
        <v>8.15</v>
      </c>
      <c r="DH9" s="213">
        <v>6.69</v>
      </c>
      <c r="DI9" s="213">
        <v>7.05</v>
      </c>
      <c r="DJ9" s="213">
        <v>9.09</v>
      </c>
      <c r="DK9" s="213">
        <v>9.49</v>
      </c>
      <c r="DL9" s="213">
        <v>7.99</v>
      </c>
      <c r="DM9" s="213">
        <v>11.3</v>
      </c>
      <c r="DN9" s="213">
        <v>8.27</v>
      </c>
      <c r="DO9" s="213">
        <v>11.61</v>
      </c>
      <c r="DP9" s="213">
        <v>9.5299999999999994</v>
      </c>
      <c r="DQ9" s="213">
        <v>9.76</v>
      </c>
      <c r="DR9" s="213">
        <v>10.98</v>
      </c>
      <c r="DS9" s="213">
        <v>14.02</v>
      </c>
      <c r="DT9" s="213">
        <v>9.7200000000000006</v>
      </c>
      <c r="DU9" s="213">
        <v>10.51</v>
      </c>
      <c r="DV9" s="213">
        <v>10.59</v>
      </c>
      <c r="DW9" s="216" t="s">
        <v>175</v>
      </c>
      <c r="DX9" s="216" t="s">
        <v>175</v>
      </c>
      <c r="DY9" s="213">
        <v>5.79</v>
      </c>
      <c r="DZ9" s="216" t="s">
        <v>175</v>
      </c>
      <c r="EA9" s="213">
        <v>8.19</v>
      </c>
      <c r="EB9" s="216" t="s">
        <v>175</v>
      </c>
      <c r="EC9" s="213">
        <v>7.64</v>
      </c>
      <c r="ED9" s="216" t="s">
        <v>175</v>
      </c>
      <c r="EE9" s="216" t="s">
        <v>175</v>
      </c>
      <c r="EF9" s="213">
        <v>7.09</v>
      </c>
      <c r="EG9" s="216" t="s">
        <v>175</v>
      </c>
      <c r="EH9" s="213">
        <v>7.09</v>
      </c>
      <c r="EI9" s="213">
        <v>5.59</v>
      </c>
      <c r="EJ9" s="213">
        <v>6.26</v>
      </c>
      <c r="EK9" s="213">
        <v>6.02</v>
      </c>
      <c r="EL9" s="216" t="s">
        <v>175</v>
      </c>
      <c r="EM9" s="213">
        <v>4.49</v>
      </c>
      <c r="EN9" s="213">
        <v>5.2</v>
      </c>
      <c r="EO9" s="213">
        <v>10.43</v>
      </c>
      <c r="EP9" s="213">
        <v>10.35</v>
      </c>
      <c r="EQ9" s="213">
        <v>5.91</v>
      </c>
      <c r="ER9" s="213">
        <v>7.99</v>
      </c>
      <c r="ES9" s="216" t="s">
        <v>175</v>
      </c>
      <c r="ET9" s="213">
        <v>7.91</v>
      </c>
      <c r="EU9" s="216" t="s">
        <v>175</v>
      </c>
      <c r="EV9" s="213">
        <v>8.94</v>
      </c>
      <c r="EW9" s="216" t="s">
        <v>175</v>
      </c>
      <c r="EX9" s="216" t="s">
        <v>175</v>
      </c>
      <c r="EY9" s="213">
        <v>6.85</v>
      </c>
      <c r="EZ9" s="216" t="s">
        <v>175</v>
      </c>
      <c r="FA9" s="213">
        <v>7.8</v>
      </c>
      <c r="FB9" s="216" t="s">
        <v>175</v>
      </c>
      <c r="FC9" s="213">
        <v>7.56</v>
      </c>
      <c r="FD9" s="213">
        <v>8.35</v>
      </c>
      <c r="FE9" s="216" t="s">
        <v>175</v>
      </c>
      <c r="FF9" s="213">
        <v>8.86</v>
      </c>
      <c r="FG9" s="216" t="s">
        <v>175</v>
      </c>
      <c r="FH9" s="213">
        <v>9.2899999999999991</v>
      </c>
      <c r="FI9" s="213">
        <v>10.28</v>
      </c>
      <c r="FJ9" s="213"/>
      <c r="FK9" s="213">
        <v>12.13</v>
      </c>
      <c r="FL9" s="213">
        <v>9.17</v>
      </c>
      <c r="FM9" s="213">
        <v>12.6</v>
      </c>
      <c r="FN9" s="213">
        <v>7.28</v>
      </c>
      <c r="FO9" s="213">
        <v>11.97</v>
      </c>
      <c r="FP9" s="213">
        <v>6.06</v>
      </c>
      <c r="FQ9" s="216" t="s">
        <v>175</v>
      </c>
      <c r="FR9" s="213">
        <v>8.35</v>
      </c>
      <c r="FS9" s="213">
        <v>7.24</v>
      </c>
      <c r="FT9" s="213">
        <v>12.13</v>
      </c>
      <c r="FU9" s="213">
        <v>9.41</v>
      </c>
      <c r="FV9" s="213">
        <v>13.15</v>
      </c>
      <c r="FW9" s="213">
        <v>9.8000000000000007</v>
      </c>
      <c r="FX9" s="213">
        <v>10.039999999999999</v>
      </c>
      <c r="FY9" s="213">
        <v>7.44</v>
      </c>
      <c r="FZ9" s="213">
        <v>8.9</v>
      </c>
      <c r="GA9" s="213">
        <v>4.49</v>
      </c>
      <c r="GB9" s="213">
        <v>5.28</v>
      </c>
      <c r="GC9" s="213">
        <v>4.92</v>
      </c>
      <c r="GD9" s="213">
        <v>5.79</v>
      </c>
      <c r="GE9" s="213">
        <v>3.15</v>
      </c>
      <c r="GF9" s="213">
        <v>4.8</v>
      </c>
      <c r="GG9" s="213">
        <v>5.28</v>
      </c>
      <c r="GH9" s="213">
        <v>5.55</v>
      </c>
      <c r="GI9" s="213">
        <v>5.71</v>
      </c>
      <c r="GJ9" s="213">
        <v>5.55</v>
      </c>
      <c r="GK9" s="214" t="s">
        <v>175</v>
      </c>
      <c r="GL9" s="213">
        <v>5.94</v>
      </c>
      <c r="GM9" s="213">
        <v>4.57</v>
      </c>
      <c r="GN9" s="213">
        <v>5.35</v>
      </c>
      <c r="GO9" s="213">
        <v>6.42</v>
      </c>
      <c r="GP9" s="213">
        <v>7.44</v>
      </c>
      <c r="GQ9" s="213">
        <v>6.18</v>
      </c>
      <c r="GR9" s="213">
        <v>5.79</v>
      </c>
      <c r="GS9" s="214" t="s">
        <v>175</v>
      </c>
      <c r="GT9" s="214" t="s">
        <v>175</v>
      </c>
      <c r="GU9" s="213">
        <v>4.13</v>
      </c>
      <c r="GV9" s="213">
        <v>8.66</v>
      </c>
      <c r="GW9" s="213">
        <v>9.06</v>
      </c>
      <c r="GX9" s="213">
        <v>13.11</v>
      </c>
      <c r="GY9" s="213">
        <v>13.15</v>
      </c>
      <c r="GZ9" s="213">
        <v>8.27</v>
      </c>
      <c r="HA9" s="213">
        <v>12.91</v>
      </c>
      <c r="HB9" s="213">
        <v>11.1</v>
      </c>
      <c r="HC9" s="213">
        <v>13.3</v>
      </c>
      <c r="HD9" s="213">
        <v>10.59</v>
      </c>
      <c r="HE9" s="213">
        <v>11.1</v>
      </c>
      <c r="HF9" s="213">
        <v>6.77</v>
      </c>
      <c r="HG9" s="213">
        <v>8.0299999999999994</v>
      </c>
      <c r="HH9" s="213">
        <v>5.16</v>
      </c>
      <c r="HI9" s="213">
        <v>19.09</v>
      </c>
      <c r="HJ9" s="213">
        <v>15.79</v>
      </c>
      <c r="HK9" s="213">
        <v>12.6</v>
      </c>
      <c r="HL9" s="213">
        <v>12.83</v>
      </c>
      <c r="HM9" s="213">
        <v>14.06</v>
      </c>
      <c r="HN9" s="213">
        <v>15.91</v>
      </c>
      <c r="HO9" s="213">
        <v>13.98</v>
      </c>
      <c r="HP9" s="213">
        <v>13.31</v>
      </c>
      <c r="HQ9" s="213">
        <v>12.4</v>
      </c>
      <c r="HR9" s="213">
        <v>16.02</v>
      </c>
      <c r="HS9" s="213">
        <v>15.51</v>
      </c>
      <c r="HT9" s="213">
        <v>13.54</v>
      </c>
      <c r="HU9" s="213">
        <v>12.28</v>
      </c>
      <c r="HV9" s="213">
        <v>14.84</v>
      </c>
      <c r="HW9" s="214" t="s">
        <v>175</v>
      </c>
      <c r="HX9" s="214"/>
      <c r="HY9" s="213">
        <v>14.72</v>
      </c>
      <c r="HZ9" s="213">
        <v>13.19</v>
      </c>
      <c r="IA9" s="213">
        <v>16.420000000000002</v>
      </c>
      <c r="IB9" s="214" t="s">
        <v>175</v>
      </c>
      <c r="IC9" s="213">
        <v>15.47</v>
      </c>
      <c r="ID9" s="213">
        <v>27.64</v>
      </c>
      <c r="IE9" s="214" t="s">
        <v>175</v>
      </c>
      <c r="IF9" s="213">
        <v>22.83</v>
      </c>
      <c r="IG9" s="213">
        <v>15.83</v>
      </c>
      <c r="IH9" s="213">
        <v>12.83</v>
      </c>
      <c r="II9" s="213">
        <v>13.86</v>
      </c>
      <c r="IJ9" s="213">
        <v>7.01</v>
      </c>
      <c r="IK9" s="213">
        <v>7.95</v>
      </c>
      <c r="IL9" s="213">
        <v>9.49</v>
      </c>
      <c r="IM9" s="213">
        <v>6.22</v>
      </c>
      <c r="IN9" s="214" t="s">
        <v>175</v>
      </c>
      <c r="IO9" s="213">
        <v>7.36</v>
      </c>
      <c r="IP9" s="214" t="s">
        <v>175</v>
      </c>
      <c r="IQ9" s="213">
        <v>6.85</v>
      </c>
      <c r="IR9" s="213">
        <v>6.85</v>
      </c>
      <c r="IS9" s="213">
        <v>7.48</v>
      </c>
      <c r="IT9" s="214" t="s">
        <v>175</v>
      </c>
      <c r="IU9" s="213">
        <v>7.2</v>
      </c>
      <c r="IV9" s="213">
        <v>6.57</v>
      </c>
      <c r="IW9" s="213">
        <v>8.0299999999999994</v>
      </c>
      <c r="IX9" s="213">
        <v>8.15</v>
      </c>
      <c r="IY9" s="213">
        <v>7.4</v>
      </c>
      <c r="IZ9" s="213">
        <v>7.48</v>
      </c>
      <c r="JA9" s="213">
        <v>8.7799999999999994</v>
      </c>
      <c r="JB9" s="213">
        <v>7.32</v>
      </c>
      <c r="JC9" s="213">
        <v>7.87</v>
      </c>
      <c r="JD9" s="214" t="s">
        <v>175</v>
      </c>
      <c r="JE9" s="214" t="s">
        <v>175</v>
      </c>
      <c r="JF9" s="213">
        <v>9.4499999999999993</v>
      </c>
      <c r="JG9" s="213"/>
      <c r="JH9" s="213">
        <v>9.17</v>
      </c>
      <c r="JI9" s="213">
        <v>9.1300000000000008</v>
      </c>
      <c r="JJ9" s="213">
        <v>8.19</v>
      </c>
      <c r="JK9" s="213">
        <v>7.17</v>
      </c>
      <c r="JL9" s="213">
        <v>8.74</v>
      </c>
      <c r="JM9" s="213"/>
      <c r="JN9" s="213">
        <v>11.06</v>
      </c>
      <c r="JO9" s="213"/>
      <c r="JP9" s="213">
        <v>10.08</v>
      </c>
      <c r="JQ9" s="214" t="s">
        <v>175</v>
      </c>
      <c r="JR9" s="214" t="s">
        <v>175</v>
      </c>
      <c r="JS9" s="213">
        <v>11.06</v>
      </c>
      <c r="JT9" s="213"/>
      <c r="JU9" s="213">
        <v>11.34</v>
      </c>
      <c r="JV9" s="213"/>
      <c r="JW9" s="213"/>
      <c r="JX9" s="213">
        <v>5.16</v>
      </c>
      <c r="JY9" s="213">
        <v>2.99</v>
      </c>
      <c r="JZ9" s="215">
        <v>5.51</v>
      </c>
      <c r="KA9" s="213">
        <v>9.2899999999999991</v>
      </c>
      <c r="KB9" s="213">
        <v>6.14</v>
      </c>
      <c r="KC9" s="213">
        <v>11.3</v>
      </c>
      <c r="KD9" s="213">
        <v>15.2</v>
      </c>
      <c r="KE9" s="213">
        <v>8.35</v>
      </c>
      <c r="KF9" s="213">
        <v>8.15</v>
      </c>
      <c r="KG9" s="213">
        <v>8.31</v>
      </c>
      <c r="KH9" s="213">
        <v>11.81</v>
      </c>
      <c r="KI9" s="213">
        <v>13.86</v>
      </c>
      <c r="KJ9" s="213">
        <v>6.73</v>
      </c>
      <c r="KK9" s="213">
        <v>5.39</v>
      </c>
      <c r="KL9" s="213">
        <v>5.16</v>
      </c>
      <c r="KM9" s="213">
        <v>6.18</v>
      </c>
      <c r="KN9" s="213">
        <v>7.24</v>
      </c>
      <c r="KO9" s="213">
        <v>7.17</v>
      </c>
      <c r="KP9" s="213">
        <v>6.97</v>
      </c>
      <c r="KQ9" s="213">
        <v>5.59</v>
      </c>
      <c r="KR9" s="213">
        <v>7.72</v>
      </c>
      <c r="KS9" s="213">
        <v>7.05</v>
      </c>
      <c r="KT9" s="213">
        <v>7.28</v>
      </c>
      <c r="KU9" s="213">
        <v>6.69</v>
      </c>
      <c r="KV9" s="213">
        <v>6.89</v>
      </c>
      <c r="KW9" s="213">
        <v>8.98</v>
      </c>
      <c r="KX9" s="213">
        <v>6.46</v>
      </c>
      <c r="KY9" s="213">
        <v>4.0599999999999996</v>
      </c>
      <c r="KZ9" s="213">
        <v>6.65</v>
      </c>
      <c r="LA9" s="213">
        <v>8.35</v>
      </c>
      <c r="LB9" s="213">
        <v>8.0299999999999994</v>
      </c>
      <c r="LC9" s="213">
        <v>9.02</v>
      </c>
      <c r="LD9" s="213"/>
      <c r="LE9" s="213">
        <v>8.86</v>
      </c>
      <c r="LF9" s="213">
        <v>9.25</v>
      </c>
      <c r="LG9" s="213">
        <v>8.0299999999999994</v>
      </c>
      <c r="LH9" s="213">
        <v>8.94</v>
      </c>
      <c r="LI9" s="213">
        <v>8.43</v>
      </c>
      <c r="LJ9" s="213">
        <v>10.55</v>
      </c>
      <c r="LK9" s="213">
        <v>9.4499999999999993</v>
      </c>
      <c r="LL9" s="213">
        <v>12.95</v>
      </c>
      <c r="LM9" s="213">
        <v>15.2</v>
      </c>
      <c r="LN9" s="213">
        <v>4.88</v>
      </c>
      <c r="LO9" s="213">
        <v>10.39</v>
      </c>
      <c r="LP9" s="213">
        <v>9.3699999999999992</v>
      </c>
      <c r="LQ9" s="213">
        <v>9.25</v>
      </c>
      <c r="LR9" s="213">
        <v>10.199999999999999</v>
      </c>
      <c r="LS9" s="213">
        <v>8.9</v>
      </c>
      <c r="LT9" s="213">
        <v>11.38</v>
      </c>
      <c r="LU9" s="216" t="s">
        <v>175</v>
      </c>
      <c r="LV9" s="213">
        <v>21.26</v>
      </c>
      <c r="LW9" s="213"/>
      <c r="LX9" s="213">
        <v>9.25</v>
      </c>
      <c r="LY9" s="213"/>
      <c r="LZ9" s="213"/>
      <c r="MA9" s="213">
        <v>21.89</v>
      </c>
      <c r="MB9" s="213"/>
      <c r="MC9" s="213">
        <v>9.09</v>
      </c>
      <c r="MD9" s="213">
        <v>9.3699999999999992</v>
      </c>
      <c r="ME9" s="213">
        <v>10.28</v>
      </c>
      <c r="MF9" s="213">
        <v>9.69</v>
      </c>
      <c r="MG9" s="213">
        <v>10.24</v>
      </c>
      <c r="MH9" s="213">
        <v>11.02</v>
      </c>
      <c r="MI9" s="216" t="s">
        <v>175</v>
      </c>
      <c r="MJ9" s="213">
        <v>8.5</v>
      </c>
      <c r="MK9" s="213">
        <v>9.5299999999999994</v>
      </c>
      <c r="ML9" s="213">
        <v>7.83</v>
      </c>
      <c r="MM9" s="213">
        <v>9.49</v>
      </c>
      <c r="MN9" s="213">
        <v>10.119999999999999</v>
      </c>
      <c r="MO9" s="213">
        <v>9.33</v>
      </c>
      <c r="MP9" s="213">
        <v>8.27</v>
      </c>
      <c r="MQ9" s="215">
        <v>22.4</v>
      </c>
      <c r="MR9" s="213">
        <v>24.84</v>
      </c>
      <c r="MS9" s="213">
        <v>13.86</v>
      </c>
      <c r="MT9" s="213">
        <v>13.62</v>
      </c>
      <c r="MU9" s="213">
        <v>20.67</v>
      </c>
      <c r="MV9" s="213">
        <v>6.18</v>
      </c>
      <c r="MW9" s="213">
        <v>7.36</v>
      </c>
      <c r="MX9" s="216" t="s">
        <v>175</v>
      </c>
      <c r="MY9" s="213">
        <v>6.93</v>
      </c>
      <c r="MZ9" s="213">
        <v>6.22</v>
      </c>
      <c r="NA9" s="213">
        <v>6.14</v>
      </c>
      <c r="NB9" s="213">
        <v>5.35</v>
      </c>
      <c r="NC9" s="213">
        <v>6.73</v>
      </c>
      <c r="ND9" s="213">
        <v>8.9</v>
      </c>
      <c r="NE9" s="213">
        <v>8.6999999999999993</v>
      </c>
      <c r="NF9" s="213">
        <v>9.1300000000000008</v>
      </c>
      <c r="NG9" s="213">
        <v>7.44</v>
      </c>
      <c r="NH9" s="213">
        <v>7.52</v>
      </c>
      <c r="NI9" s="213">
        <v>7.28</v>
      </c>
      <c r="NJ9" s="213">
        <v>7.4</v>
      </c>
      <c r="NK9" s="214" t="s">
        <v>175</v>
      </c>
      <c r="NL9" s="213">
        <v>8.07</v>
      </c>
      <c r="NM9" s="213">
        <v>7.44</v>
      </c>
      <c r="NN9" s="213"/>
      <c r="NO9" s="213">
        <v>8.94</v>
      </c>
    </row>
    <row r="10" spans="1:380" s="210" customFormat="1">
      <c r="A10" s="212">
        <v>2016</v>
      </c>
      <c r="C10" s="213">
        <v>28.35</v>
      </c>
      <c r="D10" s="213">
        <v>15.43</v>
      </c>
      <c r="E10" s="213">
        <v>9.57</v>
      </c>
      <c r="F10" s="213">
        <v>15.35</v>
      </c>
      <c r="G10" s="213">
        <v>26.14</v>
      </c>
      <c r="H10" s="213">
        <v>4.8</v>
      </c>
      <c r="I10" s="213">
        <v>5.51</v>
      </c>
      <c r="J10" s="213">
        <v>20.079999999999998</v>
      </c>
      <c r="K10" s="213">
        <v>6.61</v>
      </c>
      <c r="L10" s="213">
        <v>5.24</v>
      </c>
      <c r="M10" s="213">
        <v>4.45</v>
      </c>
      <c r="N10" s="213">
        <v>6.69</v>
      </c>
      <c r="O10" s="213">
        <v>9.17</v>
      </c>
      <c r="P10" s="213">
        <v>8.94</v>
      </c>
      <c r="Q10" s="214" t="s">
        <v>175</v>
      </c>
      <c r="R10" s="213">
        <v>5.12</v>
      </c>
      <c r="S10" s="213"/>
      <c r="T10" s="215">
        <v>8.11</v>
      </c>
      <c r="U10" s="215">
        <v>7.6</v>
      </c>
      <c r="V10" s="213">
        <v>5.87</v>
      </c>
      <c r="W10" s="215">
        <v>5.47</v>
      </c>
      <c r="X10" s="213"/>
      <c r="Y10" s="213">
        <v>7.6</v>
      </c>
      <c r="Z10" s="215">
        <v>7.76</v>
      </c>
      <c r="AA10" s="215">
        <v>5.59</v>
      </c>
      <c r="AB10" s="213"/>
      <c r="AC10" s="215">
        <v>11.18</v>
      </c>
      <c r="AD10" s="213">
        <v>4.96</v>
      </c>
      <c r="AE10" s="215">
        <v>24.25</v>
      </c>
      <c r="AF10" s="215">
        <v>13.23</v>
      </c>
      <c r="AG10" s="213">
        <v>8.11</v>
      </c>
      <c r="AH10" s="214" t="s">
        <v>175</v>
      </c>
      <c r="AI10" s="213">
        <v>5.2</v>
      </c>
      <c r="AJ10" s="213"/>
      <c r="AK10" s="215">
        <v>6.5</v>
      </c>
      <c r="AL10" s="213">
        <v>7.64</v>
      </c>
      <c r="AM10" s="214" t="s">
        <v>175</v>
      </c>
      <c r="AN10" s="213">
        <v>8.07</v>
      </c>
      <c r="AO10" s="213">
        <v>4.25</v>
      </c>
      <c r="AP10" s="213">
        <v>6.81</v>
      </c>
      <c r="AQ10" s="213"/>
      <c r="AR10" s="213"/>
      <c r="AS10" s="213">
        <v>7.28</v>
      </c>
      <c r="AT10" s="213">
        <v>6.5</v>
      </c>
      <c r="AU10" s="213">
        <v>6.34</v>
      </c>
      <c r="AV10" s="213">
        <v>6.42</v>
      </c>
      <c r="AW10" s="213">
        <v>6.65</v>
      </c>
      <c r="AX10" s="213">
        <v>7.87</v>
      </c>
      <c r="AY10" s="213">
        <v>6.42</v>
      </c>
      <c r="AZ10" s="213">
        <v>5.47</v>
      </c>
      <c r="BA10" s="213">
        <v>4.92</v>
      </c>
      <c r="BB10" s="213">
        <v>6.34</v>
      </c>
      <c r="BC10" s="213">
        <v>6.06</v>
      </c>
      <c r="BD10" s="213">
        <v>5.39</v>
      </c>
      <c r="BE10" s="213">
        <v>5.51</v>
      </c>
      <c r="BF10" s="213">
        <v>4.96</v>
      </c>
      <c r="BG10" s="213">
        <v>6.06</v>
      </c>
      <c r="BH10" s="213">
        <v>6.06</v>
      </c>
      <c r="BI10" s="213">
        <v>5.55</v>
      </c>
      <c r="BJ10" s="216" t="s">
        <v>175</v>
      </c>
      <c r="BK10" s="213">
        <v>6.02</v>
      </c>
      <c r="BL10" s="213">
        <v>5.39</v>
      </c>
      <c r="BM10" s="213">
        <v>5</v>
      </c>
      <c r="BN10" s="213">
        <v>4.13</v>
      </c>
      <c r="BO10" s="213">
        <v>8.98</v>
      </c>
      <c r="BP10" s="213">
        <v>8.11</v>
      </c>
      <c r="BQ10" s="213">
        <v>11.93</v>
      </c>
      <c r="BR10" s="213">
        <v>10.039999999999999</v>
      </c>
      <c r="BS10" s="213">
        <v>18.27</v>
      </c>
      <c r="BT10" s="213">
        <v>12.36</v>
      </c>
      <c r="BU10" s="213">
        <v>11.02</v>
      </c>
      <c r="BV10" s="213">
        <v>11.61</v>
      </c>
      <c r="BW10" s="213">
        <v>12.64</v>
      </c>
      <c r="BX10" s="213">
        <v>12.28</v>
      </c>
      <c r="BY10" s="213">
        <v>8.23</v>
      </c>
      <c r="BZ10" s="213">
        <v>5.2</v>
      </c>
      <c r="CA10" s="213">
        <v>3.03</v>
      </c>
      <c r="CB10" s="213">
        <v>9.9600000000000009</v>
      </c>
      <c r="CC10" s="213">
        <v>9.02</v>
      </c>
      <c r="CD10" s="213">
        <v>10.51</v>
      </c>
      <c r="CE10" s="213">
        <v>6.26</v>
      </c>
      <c r="CF10" s="213">
        <v>7.83</v>
      </c>
      <c r="CG10" s="213">
        <v>7.28</v>
      </c>
      <c r="CH10" s="216" t="s">
        <v>175</v>
      </c>
      <c r="CI10" s="213">
        <v>10.16</v>
      </c>
      <c r="CJ10" s="213">
        <v>9.65</v>
      </c>
      <c r="CK10" s="213">
        <v>15.08</v>
      </c>
      <c r="CL10" s="213">
        <v>12.01</v>
      </c>
      <c r="CM10" s="213">
        <v>13.11</v>
      </c>
      <c r="CN10" s="213">
        <v>3.62</v>
      </c>
      <c r="CO10" s="213">
        <v>5.7</v>
      </c>
      <c r="CP10" s="213">
        <v>5.83</v>
      </c>
      <c r="CQ10" s="213">
        <v>4.17</v>
      </c>
      <c r="CR10" s="213">
        <v>4.96</v>
      </c>
      <c r="CS10" s="213">
        <v>2.83</v>
      </c>
      <c r="CT10" s="213">
        <v>3.86</v>
      </c>
      <c r="CU10" s="213">
        <v>4.88</v>
      </c>
      <c r="CV10" s="213">
        <v>4.57</v>
      </c>
      <c r="CW10" s="213">
        <v>5.04</v>
      </c>
      <c r="CX10" s="213">
        <v>2.17</v>
      </c>
      <c r="CY10" s="213">
        <v>5</v>
      </c>
      <c r="CZ10" s="213">
        <v>4.6900000000000004</v>
      </c>
      <c r="DA10" s="213"/>
      <c r="DB10" s="213">
        <v>2.56</v>
      </c>
      <c r="DC10" s="213">
        <v>6.14</v>
      </c>
      <c r="DD10" s="213">
        <v>4.6100000000000003</v>
      </c>
      <c r="DE10" s="213"/>
      <c r="DF10" s="213">
        <v>3.86</v>
      </c>
      <c r="DG10" s="213">
        <v>6.89</v>
      </c>
      <c r="DH10" s="213">
        <v>2.4</v>
      </c>
      <c r="DI10" s="213">
        <v>5.24</v>
      </c>
      <c r="DJ10" s="213">
        <v>5.47</v>
      </c>
      <c r="DK10" s="213">
        <v>4.29</v>
      </c>
      <c r="DL10" s="213">
        <v>4.53</v>
      </c>
      <c r="DM10" s="213">
        <v>7.8</v>
      </c>
      <c r="DN10" s="213">
        <v>4.0599999999999996</v>
      </c>
      <c r="DO10" s="213">
        <v>5.79</v>
      </c>
      <c r="DP10" s="213">
        <v>4.84</v>
      </c>
      <c r="DQ10" s="216" t="s">
        <v>175</v>
      </c>
      <c r="DR10" s="213">
        <v>12.44</v>
      </c>
      <c r="DS10" s="213">
        <v>5.47</v>
      </c>
      <c r="DT10" s="213">
        <v>5.98</v>
      </c>
      <c r="DU10" s="213">
        <v>4.76</v>
      </c>
      <c r="DV10" s="213">
        <v>7.13</v>
      </c>
      <c r="DW10" s="213"/>
      <c r="DX10" s="213"/>
      <c r="DY10" s="213">
        <v>5.2</v>
      </c>
      <c r="DZ10" s="213"/>
      <c r="EA10" s="213">
        <v>4.88</v>
      </c>
      <c r="EB10" s="213"/>
      <c r="EC10" s="213">
        <v>6.34</v>
      </c>
      <c r="ED10" s="213"/>
      <c r="EE10" s="213"/>
      <c r="EF10" s="213">
        <v>6.69</v>
      </c>
      <c r="EG10" s="213"/>
      <c r="EH10" s="213">
        <v>5.28</v>
      </c>
      <c r="EI10" s="213">
        <v>5.43</v>
      </c>
      <c r="EJ10" s="213">
        <v>6.65</v>
      </c>
      <c r="EK10" s="213">
        <v>6.26</v>
      </c>
      <c r="EL10" s="213"/>
      <c r="EM10" s="213">
        <v>3.58</v>
      </c>
      <c r="EN10" s="213">
        <v>4.25</v>
      </c>
      <c r="EO10" s="213">
        <v>6.89</v>
      </c>
      <c r="EP10" s="213">
        <v>7.28</v>
      </c>
      <c r="EQ10" s="213">
        <v>4.6500000000000004</v>
      </c>
      <c r="ER10" s="213">
        <v>6.42</v>
      </c>
      <c r="ES10" s="213"/>
      <c r="ET10" s="213">
        <v>6.1</v>
      </c>
      <c r="EU10" s="213"/>
      <c r="EV10" s="213">
        <v>5.98</v>
      </c>
      <c r="EW10" s="213"/>
      <c r="EX10" s="213"/>
      <c r="EY10" s="213">
        <v>6.77</v>
      </c>
      <c r="EZ10" s="213"/>
      <c r="FA10" s="213">
        <v>5.55</v>
      </c>
      <c r="FB10" s="213"/>
      <c r="FC10" s="213">
        <v>5.2</v>
      </c>
      <c r="FD10" s="213">
        <v>4.84</v>
      </c>
      <c r="FE10" s="213"/>
      <c r="FF10" s="213">
        <v>5</v>
      </c>
      <c r="FG10" s="213"/>
      <c r="FH10" s="213">
        <v>6.54</v>
      </c>
      <c r="FI10" s="213">
        <v>8.5399999999999991</v>
      </c>
      <c r="FJ10" s="213"/>
      <c r="FK10" s="216" t="s">
        <v>175</v>
      </c>
      <c r="FL10" s="213">
        <v>6.1</v>
      </c>
      <c r="FM10" s="216" t="s">
        <v>175</v>
      </c>
      <c r="FN10" s="213">
        <v>4.0199999999999996</v>
      </c>
      <c r="FO10" s="216" t="s">
        <v>175</v>
      </c>
      <c r="FP10" s="213">
        <v>5.28</v>
      </c>
      <c r="FQ10" s="213"/>
      <c r="FR10" s="213">
        <v>6.38</v>
      </c>
      <c r="FS10" s="213">
        <v>4.84</v>
      </c>
      <c r="FT10" s="213">
        <v>8.39</v>
      </c>
      <c r="FU10" s="213">
        <v>5.75</v>
      </c>
      <c r="FV10" s="213">
        <v>8.31</v>
      </c>
      <c r="FW10" s="213">
        <v>7.48</v>
      </c>
      <c r="FX10" s="213">
        <v>7.56</v>
      </c>
      <c r="FY10" s="213">
        <v>6.93</v>
      </c>
      <c r="FZ10" s="213">
        <v>7.36</v>
      </c>
      <c r="GA10" s="213">
        <v>6.14</v>
      </c>
      <c r="GB10" s="213">
        <v>4.09</v>
      </c>
      <c r="GC10" s="214" t="s">
        <v>175</v>
      </c>
      <c r="GD10" s="213">
        <v>4.96</v>
      </c>
      <c r="GE10" s="213">
        <v>3.82</v>
      </c>
      <c r="GF10" s="213">
        <v>4.33</v>
      </c>
      <c r="GG10" s="213">
        <v>2.83</v>
      </c>
      <c r="GH10" s="213">
        <v>3.9</v>
      </c>
      <c r="GI10" s="213">
        <v>3.15</v>
      </c>
      <c r="GJ10" s="213">
        <v>4.09</v>
      </c>
      <c r="GK10" s="213"/>
      <c r="GL10" s="213">
        <v>5.98</v>
      </c>
      <c r="GM10" s="213">
        <v>4.96</v>
      </c>
      <c r="GN10" s="213">
        <v>4.84</v>
      </c>
      <c r="GO10" s="213">
        <v>8.66</v>
      </c>
      <c r="GP10" s="213">
        <v>8.5</v>
      </c>
      <c r="GQ10" s="213">
        <v>5.35</v>
      </c>
      <c r="GR10" s="213">
        <v>5.04</v>
      </c>
      <c r="GS10" s="213"/>
      <c r="GT10" s="213"/>
      <c r="GU10" s="213">
        <v>4.88</v>
      </c>
      <c r="GV10" s="213">
        <v>7.13</v>
      </c>
      <c r="GW10" s="213">
        <v>7.72</v>
      </c>
      <c r="GX10" s="213">
        <v>6.89</v>
      </c>
      <c r="GY10" s="213">
        <v>4.6900000000000004</v>
      </c>
      <c r="GZ10" s="213">
        <v>5.79</v>
      </c>
      <c r="HA10" s="213">
        <v>5.43</v>
      </c>
      <c r="HB10" s="213">
        <v>8.6199999999999992</v>
      </c>
      <c r="HC10" s="213">
        <v>6.3</v>
      </c>
      <c r="HD10" s="213">
        <v>7.76</v>
      </c>
      <c r="HE10" s="213">
        <v>6.61</v>
      </c>
      <c r="HF10" s="213">
        <v>5.87</v>
      </c>
      <c r="HG10" s="213">
        <v>4.84</v>
      </c>
      <c r="HH10" s="213">
        <v>4.6900000000000004</v>
      </c>
      <c r="HI10" s="213">
        <v>11.38</v>
      </c>
      <c r="HJ10" s="213">
        <v>12.17</v>
      </c>
      <c r="HK10" s="213">
        <v>5.16</v>
      </c>
      <c r="HL10" s="213">
        <v>8.94</v>
      </c>
      <c r="HM10" s="213">
        <v>5.16</v>
      </c>
      <c r="HN10" s="213">
        <v>8.15</v>
      </c>
      <c r="HO10" s="213">
        <v>4.76</v>
      </c>
      <c r="HP10" s="213">
        <v>3.86</v>
      </c>
      <c r="HQ10" s="213">
        <v>7.01</v>
      </c>
      <c r="HR10" s="213">
        <v>6.54</v>
      </c>
      <c r="HS10" s="213">
        <v>7.2</v>
      </c>
      <c r="HT10" s="213">
        <v>5.94</v>
      </c>
      <c r="HU10" s="213">
        <v>5.71</v>
      </c>
      <c r="HV10" s="213">
        <v>7.99</v>
      </c>
      <c r="HW10" s="213">
        <v>6.77</v>
      </c>
      <c r="HX10" s="213"/>
      <c r="HY10" s="213">
        <v>5.67</v>
      </c>
      <c r="HZ10" s="213">
        <v>5.47</v>
      </c>
      <c r="IA10" s="213">
        <v>8.31</v>
      </c>
      <c r="IB10" s="213">
        <v>5</v>
      </c>
      <c r="IC10" s="213">
        <v>9.84</v>
      </c>
      <c r="ID10" s="213">
        <v>18.03</v>
      </c>
      <c r="IE10" s="213">
        <v>14.69</v>
      </c>
      <c r="IF10" s="213">
        <v>14.06</v>
      </c>
      <c r="IG10" s="213">
        <v>8.7799999999999994</v>
      </c>
      <c r="IH10" s="213">
        <v>7.91</v>
      </c>
      <c r="II10" s="213">
        <v>9.61</v>
      </c>
      <c r="IJ10" s="213">
        <v>5.35</v>
      </c>
      <c r="IK10" s="213">
        <v>7.01</v>
      </c>
      <c r="IL10" s="213">
        <v>9.2100000000000009</v>
      </c>
      <c r="IM10" s="213">
        <v>6.34</v>
      </c>
      <c r="IN10" s="213"/>
      <c r="IO10" s="213">
        <v>7.48</v>
      </c>
      <c r="IP10" s="213"/>
      <c r="IQ10" s="213">
        <v>5.63</v>
      </c>
      <c r="IR10" s="213">
        <v>7.05</v>
      </c>
      <c r="IS10" s="213">
        <v>6.26</v>
      </c>
      <c r="IT10" s="213">
        <v>8.23</v>
      </c>
      <c r="IU10" s="216" t="s">
        <v>175</v>
      </c>
      <c r="IV10" s="213">
        <v>6.65</v>
      </c>
      <c r="IW10" s="213">
        <v>7.8</v>
      </c>
      <c r="IX10" s="213">
        <v>8.58</v>
      </c>
      <c r="IY10" s="213">
        <v>6.77</v>
      </c>
      <c r="IZ10" s="213">
        <v>6.65</v>
      </c>
      <c r="JA10" s="213">
        <v>5.79</v>
      </c>
      <c r="JB10" s="213">
        <v>6.65</v>
      </c>
      <c r="JC10" s="213">
        <v>6.93</v>
      </c>
      <c r="JD10" s="213"/>
      <c r="JE10" s="213"/>
      <c r="JF10" s="213">
        <v>7.56</v>
      </c>
      <c r="JG10" s="213"/>
      <c r="JH10" s="213">
        <v>8.15</v>
      </c>
      <c r="JI10" s="213">
        <v>6.77</v>
      </c>
      <c r="JJ10" s="213">
        <v>4.76</v>
      </c>
      <c r="JK10" s="213">
        <v>4.72</v>
      </c>
      <c r="JL10" s="213">
        <v>5.43</v>
      </c>
      <c r="JM10" s="213"/>
      <c r="JN10" s="213">
        <v>6.97</v>
      </c>
      <c r="JO10" s="213"/>
      <c r="JP10" s="213">
        <v>7.69</v>
      </c>
      <c r="JQ10" s="213">
        <v>13.35</v>
      </c>
      <c r="JR10" s="213">
        <v>15.51</v>
      </c>
      <c r="JS10" s="213">
        <v>9.69</v>
      </c>
      <c r="JT10" s="213"/>
      <c r="JU10" s="213">
        <v>7.01</v>
      </c>
      <c r="JV10" s="213"/>
      <c r="JW10" s="213"/>
      <c r="JX10" s="213">
        <v>4.29</v>
      </c>
      <c r="JY10" s="213">
        <v>4.21</v>
      </c>
      <c r="JZ10" s="215">
        <v>4.21</v>
      </c>
      <c r="KA10" s="213">
        <v>11.02</v>
      </c>
      <c r="KB10" s="213">
        <v>5.35</v>
      </c>
      <c r="KC10" s="213">
        <v>10.24</v>
      </c>
      <c r="KD10" s="213">
        <v>12.6</v>
      </c>
      <c r="KE10" s="213">
        <v>8.66</v>
      </c>
      <c r="KF10" s="213">
        <v>6.69</v>
      </c>
      <c r="KG10" s="216" t="s">
        <v>175</v>
      </c>
      <c r="KH10" s="213">
        <v>12.01</v>
      </c>
      <c r="KI10" s="213">
        <v>11.73</v>
      </c>
      <c r="KJ10" s="213">
        <v>4.76</v>
      </c>
      <c r="KK10" s="213">
        <v>4.88</v>
      </c>
      <c r="KL10" s="213">
        <v>5.39</v>
      </c>
      <c r="KM10" s="213">
        <v>5.04</v>
      </c>
      <c r="KN10" s="213">
        <v>4.53</v>
      </c>
      <c r="KO10" s="213">
        <v>5.04</v>
      </c>
      <c r="KP10" s="213">
        <v>5.98</v>
      </c>
      <c r="KQ10" s="213">
        <v>3.66</v>
      </c>
      <c r="KR10" s="213">
        <v>5.08</v>
      </c>
      <c r="KS10" s="216" t="s">
        <v>175</v>
      </c>
      <c r="KT10" s="213">
        <v>4.25</v>
      </c>
      <c r="KU10" s="213">
        <v>3.86</v>
      </c>
      <c r="KV10" s="213">
        <v>4.49</v>
      </c>
      <c r="KW10" s="213">
        <v>5.31</v>
      </c>
      <c r="KX10" s="213">
        <v>6.18</v>
      </c>
      <c r="KY10" s="213">
        <v>5.39</v>
      </c>
      <c r="KZ10" s="213">
        <v>6.18</v>
      </c>
      <c r="LA10" s="216" t="s">
        <v>175</v>
      </c>
      <c r="LB10" s="213">
        <v>6.06</v>
      </c>
      <c r="LC10" s="213">
        <v>4.49</v>
      </c>
      <c r="LD10" s="213"/>
      <c r="LE10" s="213">
        <v>4.53</v>
      </c>
      <c r="LF10" s="213">
        <v>5.79</v>
      </c>
      <c r="LG10" s="213">
        <v>4.96</v>
      </c>
      <c r="LH10" s="213">
        <v>5.79</v>
      </c>
      <c r="LI10" s="213">
        <v>5.87</v>
      </c>
      <c r="LJ10" s="213">
        <v>6.46</v>
      </c>
      <c r="LK10" s="213">
        <v>6.26</v>
      </c>
      <c r="LL10" s="213">
        <v>11.85</v>
      </c>
      <c r="LM10" s="213">
        <v>6.81</v>
      </c>
      <c r="LN10" s="213">
        <v>4.13</v>
      </c>
      <c r="LO10" s="213">
        <v>5.39</v>
      </c>
      <c r="LP10" s="213">
        <v>8.23</v>
      </c>
      <c r="LQ10" s="213">
        <v>6.38</v>
      </c>
      <c r="LR10" s="213">
        <v>7.6</v>
      </c>
      <c r="LS10" s="213">
        <v>6.77</v>
      </c>
      <c r="LT10" s="213">
        <v>8.86</v>
      </c>
      <c r="LU10" s="213"/>
      <c r="LV10" s="213">
        <v>15.2</v>
      </c>
      <c r="LW10" s="213"/>
      <c r="LX10" s="213">
        <v>7.6</v>
      </c>
      <c r="LY10" s="213"/>
      <c r="LZ10" s="213"/>
      <c r="MA10" s="213">
        <v>14.61</v>
      </c>
      <c r="MB10" s="213"/>
      <c r="MC10" s="213">
        <v>6.77</v>
      </c>
      <c r="MD10" s="213">
        <v>8.6999999999999993</v>
      </c>
      <c r="ME10" s="213">
        <v>7.13</v>
      </c>
      <c r="MF10" s="214" t="s">
        <v>175</v>
      </c>
      <c r="MG10" s="213">
        <v>6.69</v>
      </c>
      <c r="MH10" s="213">
        <v>7.13</v>
      </c>
      <c r="MI10" s="213">
        <v>7.13</v>
      </c>
      <c r="MJ10" s="213">
        <v>5.87</v>
      </c>
      <c r="MK10" s="213">
        <v>6.1</v>
      </c>
      <c r="ML10" s="213">
        <v>6.57</v>
      </c>
      <c r="MM10" s="213">
        <v>7.36</v>
      </c>
      <c r="MN10" s="213">
        <v>6.93</v>
      </c>
      <c r="MO10" s="213">
        <v>7.99</v>
      </c>
      <c r="MP10" s="213">
        <v>5.2</v>
      </c>
      <c r="MQ10" s="215">
        <v>15.59</v>
      </c>
      <c r="MR10" s="213">
        <v>18.46</v>
      </c>
      <c r="MS10" s="213">
        <v>13.39</v>
      </c>
      <c r="MT10" s="213">
        <v>9.09</v>
      </c>
      <c r="MU10" s="213">
        <v>17.72</v>
      </c>
      <c r="MV10" s="213">
        <v>6.14</v>
      </c>
      <c r="MW10" s="213">
        <v>5</v>
      </c>
      <c r="MX10" s="213">
        <v>2.99</v>
      </c>
      <c r="MY10" s="214" t="s">
        <v>175</v>
      </c>
      <c r="MZ10" s="213">
        <v>7.68</v>
      </c>
      <c r="NA10" s="213">
        <v>4.13</v>
      </c>
      <c r="NB10" s="213">
        <v>4.72</v>
      </c>
      <c r="NC10" s="213">
        <v>5.47</v>
      </c>
      <c r="ND10" s="213">
        <v>5.51</v>
      </c>
      <c r="NE10" s="213">
        <v>3.62</v>
      </c>
      <c r="NF10" s="213">
        <v>5.79</v>
      </c>
      <c r="NG10" s="213">
        <v>5.28</v>
      </c>
      <c r="NH10" s="213">
        <v>4.41</v>
      </c>
      <c r="NI10" s="213">
        <v>5.04</v>
      </c>
      <c r="NJ10" s="213">
        <v>6.65</v>
      </c>
      <c r="NK10" s="213"/>
      <c r="NL10" s="213">
        <v>5.75</v>
      </c>
      <c r="NM10" s="213">
        <v>4.6100000000000003</v>
      </c>
      <c r="NN10" s="213"/>
      <c r="NO10" s="213">
        <v>5.16</v>
      </c>
    </row>
    <row r="11" spans="1:380" s="216" customFormat="1">
      <c r="A11" s="212">
        <v>2015</v>
      </c>
      <c r="B11" s="210"/>
      <c r="C11" s="213">
        <v>27.8</v>
      </c>
      <c r="D11" s="213">
        <v>12.48</v>
      </c>
      <c r="E11" s="213">
        <v>9.2899999999999991</v>
      </c>
      <c r="F11" s="213">
        <v>17.399999999999999</v>
      </c>
      <c r="G11" s="213">
        <v>25.83</v>
      </c>
      <c r="H11" s="213">
        <v>6.06</v>
      </c>
      <c r="I11" s="213">
        <v>7.48</v>
      </c>
      <c r="J11" s="213">
        <v>15.75</v>
      </c>
      <c r="K11" s="213">
        <v>7.17</v>
      </c>
      <c r="L11" s="213">
        <v>5.94</v>
      </c>
      <c r="M11" s="213">
        <v>5.55</v>
      </c>
      <c r="N11" s="213">
        <v>5.55</v>
      </c>
      <c r="O11" s="213">
        <v>5.63</v>
      </c>
      <c r="P11" s="213">
        <v>6.18</v>
      </c>
      <c r="Q11" s="213"/>
      <c r="R11" s="213">
        <v>6.02</v>
      </c>
      <c r="S11" s="213"/>
      <c r="T11" s="215">
        <v>6.1</v>
      </c>
      <c r="U11" s="215">
        <v>5.59</v>
      </c>
      <c r="V11" s="213">
        <v>6.14</v>
      </c>
      <c r="W11" s="215">
        <v>4.88</v>
      </c>
      <c r="X11" s="213"/>
      <c r="Y11" s="213">
        <v>6.18</v>
      </c>
      <c r="Z11" s="215">
        <v>6.97</v>
      </c>
      <c r="AA11" s="215">
        <v>6.46</v>
      </c>
      <c r="AB11" s="213"/>
      <c r="AC11" s="215">
        <v>10.35</v>
      </c>
      <c r="AD11" s="213">
        <v>4.53</v>
      </c>
      <c r="AE11" s="215">
        <v>20.94</v>
      </c>
      <c r="AF11" s="215">
        <v>9.25</v>
      </c>
      <c r="AG11" s="213">
        <v>4.49</v>
      </c>
      <c r="AH11" s="213">
        <v>4.25</v>
      </c>
      <c r="AI11" s="213">
        <v>4.8</v>
      </c>
      <c r="AJ11" s="213"/>
      <c r="AK11" s="215">
        <v>7.24</v>
      </c>
      <c r="AL11" s="213">
        <v>5.63</v>
      </c>
      <c r="AM11" s="217"/>
      <c r="AN11" s="213">
        <v>5.83</v>
      </c>
      <c r="AO11" s="213">
        <v>5.08</v>
      </c>
      <c r="AP11" s="213">
        <v>6.42</v>
      </c>
      <c r="AQ11" s="213"/>
      <c r="AR11" s="213"/>
      <c r="AS11" s="213">
        <v>4.84</v>
      </c>
      <c r="AT11" s="213">
        <v>5.87</v>
      </c>
      <c r="AU11" s="213">
        <v>6.34</v>
      </c>
      <c r="AV11" s="213">
        <v>6.73</v>
      </c>
      <c r="AW11" s="213">
        <v>5.2</v>
      </c>
      <c r="AX11" s="213">
        <v>6.38</v>
      </c>
      <c r="AY11" s="213">
        <v>6.06</v>
      </c>
      <c r="AZ11" s="213">
        <v>5.08</v>
      </c>
      <c r="BA11" s="213">
        <v>4.6500000000000004</v>
      </c>
      <c r="BB11" s="213">
        <v>4.92</v>
      </c>
      <c r="BC11" s="213">
        <v>5.12</v>
      </c>
      <c r="BD11" s="213">
        <v>5.59</v>
      </c>
      <c r="BE11" s="213">
        <v>4.88</v>
      </c>
      <c r="BF11" s="213">
        <v>4.96</v>
      </c>
      <c r="BG11" s="213">
        <v>5.43</v>
      </c>
      <c r="BH11" s="213">
        <v>6.02</v>
      </c>
      <c r="BI11" s="213">
        <v>5.43</v>
      </c>
      <c r="BK11" s="213">
        <v>5.63</v>
      </c>
      <c r="BL11" s="213">
        <v>5.83</v>
      </c>
      <c r="BM11" s="213">
        <v>5.43</v>
      </c>
      <c r="BN11" s="213">
        <v>5.98</v>
      </c>
      <c r="BO11" s="213">
        <v>6.06</v>
      </c>
      <c r="BP11" s="213">
        <v>5.2</v>
      </c>
      <c r="BQ11" s="213">
        <v>9.02</v>
      </c>
      <c r="BR11" s="213">
        <v>11.06</v>
      </c>
      <c r="BS11" s="213">
        <v>16.77</v>
      </c>
      <c r="BT11" s="213">
        <v>9.92</v>
      </c>
      <c r="BU11" s="213">
        <v>10.24</v>
      </c>
      <c r="BV11" s="213">
        <v>10.47</v>
      </c>
      <c r="BW11" s="213">
        <v>9.84</v>
      </c>
      <c r="BX11" s="213">
        <v>11.97</v>
      </c>
      <c r="BY11" s="213">
        <v>7.05</v>
      </c>
      <c r="BZ11" s="213">
        <v>5.12</v>
      </c>
      <c r="CA11" s="213">
        <v>4.57</v>
      </c>
      <c r="CB11" s="213">
        <v>5.71</v>
      </c>
      <c r="CC11" s="213">
        <v>10.199999999999999</v>
      </c>
      <c r="CD11" s="213">
        <v>8.6199999999999992</v>
      </c>
      <c r="CE11" s="213">
        <v>6.5</v>
      </c>
      <c r="CF11" s="213">
        <v>10.59</v>
      </c>
      <c r="CG11" s="213">
        <v>7.05</v>
      </c>
      <c r="CI11" s="213">
        <v>9.61</v>
      </c>
      <c r="CJ11" s="213">
        <v>9.2100000000000009</v>
      </c>
      <c r="CK11" s="213">
        <v>14.21</v>
      </c>
      <c r="CL11" s="213">
        <v>14.8</v>
      </c>
      <c r="CM11" s="213">
        <v>12.36</v>
      </c>
      <c r="CN11" s="213">
        <v>3.62</v>
      </c>
      <c r="CO11" s="213">
        <v>6.1</v>
      </c>
      <c r="CP11" s="213">
        <v>5.28</v>
      </c>
      <c r="CQ11" s="213">
        <v>5.94</v>
      </c>
      <c r="CR11" s="213">
        <v>5.31</v>
      </c>
      <c r="CS11" s="213">
        <v>4.33</v>
      </c>
      <c r="CT11" s="213">
        <v>4.45</v>
      </c>
      <c r="CU11" s="213">
        <v>5.08</v>
      </c>
      <c r="CV11" s="213">
        <v>4.29</v>
      </c>
      <c r="CW11" s="213">
        <v>4.76</v>
      </c>
      <c r="CX11" s="213">
        <v>2.91</v>
      </c>
      <c r="CY11" s="213">
        <v>5.71</v>
      </c>
      <c r="CZ11" s="213">
        <v>8.07</v>
      </c>
      <c r="DA11" s="213"/>
      <c r="DB11" s="213">
        <v>4.17</v>
      </c>
      <c r="DC11" s="213">
        <v>6.89</v>
      </c>
      <c r="DD11" s="213">
        <v>4.57</v>
      </c>
      <c r="DE11" s="213"/>
      <c r="DF11" s="213">
        <v>6.77</v>
      </c>
      <c r="DG11" s="213">
        <v>6.77</v>
      </c>
      <c r="DH11" s="213">
        <v>4.29</v>
      </c>
      <c r="DI11" s="213">
        <v>8.5</v>
      </c>
      <c r="DJ11" s="213">
        <v>7.17</v>
      </c>
      <c r="DK11" s="213">
        <v>5.31</v>
      </c>
      <c r="DL11" s="213">
        <v>5.35</v>
      </c>
      <c r="DM11" s="213">
        <v>9.3699999999999992</v>
      </c>
      <c r="DN11" s="213">
        <v>5.28</v>
      </c>
      <c r="DO11" s="213">
        <v>7.8</v>
      </c>
      <c r="DP11" s="213">
        <v>6.89</v>
      </c>
      <c r="DR11" s="213">
        <v>8.19</v>
      </c>
      <c r="DS11" s="213">
        <v>7.99</v>
      </c>
      <c r="DT11" s="213">
        <v>9.76</v>
      </c>
      <c r="DU11" s="213">
        <v>5.91</v>
      </c>
      <c r="DV11" s="213">
        <v>9.65</v>
      </c>
      <c r="DW11" s="213"/>
      <c r="DX11" s="213"/>
      <c r="DY11" s="213">
        <v>7.48</v>
      </c>
      <c r="DZ11" s="213"/>
      <c r="EA11" s="213">
        <v>5.43</v>
      </c>
      <c r="EB11" s="213"/>
      <c r="EC11" s="213">
        <v>8.6199999999999992</v>
      </c>
      <c r="ED11" s="213"/>
      <c r="EE11" s="213"/>
      <c r="EF11" s="213">
        <v>8.98</v>
      </c>
      <c r="EG11" s="213"/>
      <c r="EH11" s="213">
        <v>6.5</v>
      </c>
      <c r="EI11" s="213">
        <v>6.61</v>
      </c>
      <c r="EJ11" s="213">
        <v>6.3</v>
      </c>
      <c r="EK11" s="213">
        <v>6.73</v>
      </c>
      <c r="EL11" s="213"/>
      <c r="EM11" s="213">
        <v>6.65</v>
      </c>
      <c r="EN11" s="213">
        <v>7.09</v>
      </c>
      <c r="EO11" s="213">
        <v>8.4600000000000009</v>
      </c>
      <c r="EP11" s="213">
        <v>8.11</v>
      </c>
      <c r="EQ11" s="213">
        <v>5.83</v>
      </c>
      <c r="ER11" s="213">
        <v>8.6999999999999993</v>
      </c>
      <c r="ES11" s="213"/>
      <c r="ET11" s="213">
        <v>8.58</v>
      </c>
      <c r="EU11" s="213"/>
      <c r="EV11" s="213">
        <v>6.69</v>
      </c>
      <c r="EW11" s="213"/>
      <c r="EX11" s="213"/>
      <c r="EY11" s="213">
        <v>6.5</v>
      </c>
      <c r="EZ11" s="213"/>
      <c r="FA11" s="213">
        <v>6.81</v>
      </c>
      <c r="FB11" s="213"/>
      <c r="FC11" s="213">
        <v>6.02</v>
      </c>
      <c r="FD11" s="213">
        <v>8.66</v>
      </c>
      <c r="FE11" s="213"/>
      <c r="FF11" s="213">
        <v>5.55</v>
      </c>
      <c r="FG11" s="213"/>
      <c r="FH11" s="213">
        <v>5.51</v>
      </c>
      <c r="FI11" s="213">
        <v>9.7200000000000006</v>
      </c>
      <c r="FJ11" s="213"/>
      <c r="FL11" s="213">
        <v>8.07</v>
      </c>
      <c r="FN11" s="213">
        <v>7.17</v>
      </c>
      <c r="FP11" s="213">
        <v>7.44</v>
      </c>
      <c r="FQ11" s="213"/>
      <c r="FR11" s="213">
        <v>5.31</v>
      </c>
      <c r="FS11" s="213">
        <v>6.61</v>
      </c>
      <c r="FT11" s="213">
        <v>8.66</v>
      </c>
      <c r="FU11" s="213">
        <v>7.72</v>
      </c>
      <c r="FV11" s="213">
        <v>9.5299999999999994</v>
      </c>
      <c r="FW11" s="213">
        <v>7.4</v>
      </c>
      <c r="FX11" s="213">
        <v>8.0299999999999994</v>
      </c>
      <c r="FY11" s="213">
        <v>6.3</v>
      </c>
      <c r="FZ11" s="213">
        <v>6.46</v>
      </c>
      <c r="GA11" s="213">
        <v>4.45</v>
      </c>
      <c r="GB11" s="217">
        <v>5.63</v>
      </c>
      <c r="GC11" s="213">
        <v>5.12</v>
      </c>
      <c r="GD11" s="213">
        <v>4.72</v>
      </c>
      <c r="GE11" s="213">
        <v>2.72</v>
      </c>
      <c r="GF11" s="213">
        <v>3.86</v>
      </c>
      <c r="GG11" s="213">
        <v>3.35</v>
      </c>
      <c r="GH11" s="213">
        <v>2.99</v>
      </c>
      <c r="GI11" s="213">
        <v>7.2</v>
      </c>
      <c r="GJ11" s="213">
        <v>5.2</v>
      </c>
      <c r="GK11" s="213"/>
      <c r="GL11" s="213">
        <v>7.52</v>
      </c>
      <c r="GM11" s="213">
        <v>4.45</v>
      </c>
      <c r="GN11" s="213">
        <v>5.55</v>
      </c>
      <c r="GO11" s="213">
        <v>5.67</v>
      </c>
      <c r="GP11" s="213">
        <v>7.17</v>
      </c>
      <c r="GQ11" s="213">
        <v>5.79</v>
      </c>
      <c r="GR11" s="213">
        <v>5.12</v>
      </c>
      <c r="GS11" s="213"/>
      <c r="GT11" s="213"/>
      <c r="GU11" s="213">
        <v>4.88</v>
      </c>
      <c r="GV11" s="213">
        <v>6.54</v>
      </c>
      <c r="GW11" s="213">
        <v>7.52</v>
      </c>
      <c r="GX11" s="214" t="s">
        <v>175</v>
      </c>
      <c r="GY11" s="213">
        <v>12.17</v>
      </c>
      <c r="GZ11" s="213">
        <v>6.02</v>
      </c>
      <c r="HA11" s="213">
        <v>14.53</v>
      </c>
      <c r="HB11" s="213">
        <v>13.27</v>
      </c>
      <c r="HC11" s="213">
        <v>14.53</v>
      </c>
      <c r="HD11" s="213">
        <v>9.02</v>
      </c>
      <c r="HE11" s="213">
        <v>9.65</v>
      </c>
      <c r="HF11" s="213">
        <v>6.18</v>
      </c>
      <c r="HG11" s="213">
        <v>6.42</v>
      </c>
      <c r="HH11" s="213">
        <v>5.75</v>
      </c>
      <c r="HI11" s="213">
        <v>16.73</v>
      </c>
      <c r="HJ11" s="213">
        <v>11.73</v>
      </c>
      <c r="HK11" s="213">
        <v>11.1</v>
      </c>
      <c r="HL11" s="213">
        <v>11.42</v>
      </c>
      <c r="HM11" s="213">
        <v>12.09</v>
      </c>
      <c r="HN11" s="213">
        <v>10.67</v>
      </c>
      <c r="HO11" s="213">
        <v>10.39</v>
      </c>
      <c r="HP11" s="213">
        <v>11.1</v>
      </c>
      <c r="HQ11" s="213">
        <v>10.71</v>
      </c>
      <c r="HR11" s="213">
        <v>12.36</v>
      </c>
      <c r="HS11" s="213">
        <v>14.92</v>
      </c>
      <c r="HT11" s="213">
        <v>13.54</v>
      </c>
      <c r="HU11" s="213">
        <v>13.31</v>
      </c>
      <c r="HV11" s="213">
        <v>14.8</v>
      </c>
      <c r="HW11" s="213">
        <v>12.52</v>
      </c>
      <c r="HX11" s="213"/>
      <c r="HY11" s="213">
        <v>13.03</v>
      </c>
      <c r="HZ11" s="213">
        <v>12.95</v>
      </c>
      <c r="IA11" s="213">
        <v>10.16</v>
      </c>
      <c r="IB11" s="214" t="s">
        <v>175</v>
      </c>
      <c r="IC11" s="213">
        <v>12.87</v>
      </c>
      <c r="ID11" s="213">
        <v>15.91</v>
      </c>
      <c r="IE11" s="213">
        <v>14.37</v>
      </c>
      <c r="IF11" s="213">
        <v>15.63</v>
      </c>
      <c r="IG11" s="213">
        <v>10.199999999999999</v>
      </c>
      <c r="IH11" s="213">
        <v>12.99</v>
      </c>
      <c r="II11" s="213">
        <v>12.83</v>
      </c>
      <c r="IJ11" s="213">
        <v>9.06</v>
      </c>
      <c r="IK11" s="213">
        <v>5.67</v>
      </c>
      <c r="IL11" s="213">
        <v>8.82</v>
      </c>
      <c r="IM11" s="213">
        <v>6.18</v>
      </c>
      <c r="IN11" s="213"/>
      <c r="IO11" s="213">
        <v>7.87</v>
      </c>
      <c r="IP11" s="213"/>
      <c r="IQ11" s="213">
        <v>7.05</v>
      </c>
      <c r="IR11" s="213">
        <v>7.68</v>
      </c>
      <c r="IS11" s="213">
        <v>6.61</v>
      </c>
      <c r="IT11" s="213">
        <v>6.06</v>
      </c>
      <c r="IV11" s="213">
        <v>6.69</v>
      </c>
      <c r="IW11" s="213">
        <v>7.13</v>
      </c>
      <c r="IX11" s="213">
        <v>7.2</v>
      </c>
      <c r="IY11" s="213">
        <v>6.77</v>
      </c>
      <c r="IZ11" s="213">
        <v>8.35</v>
      </c>
      <c r="JA11" s="213">
        <v>9.2899999999999991</v>
      </c>
      <c r="JB11" s="213">
        <v>7.87</v>
      </c>
      <c r="JC11" s="213">
        <v>9.5299999999999994</v>
      </c>
      <c r="JD11" s="213"/>
      <c r="JE11" s="213"/>
      <c r="JF11" s="213">
        <v>8.23</v>
      </c>
      <c r="JG11" s="213"/>
      <c r="JH11" s="213">
        <v>8.6199999999999992</v>
      </c>
      <c r="JI11" s="213">
        <v>10.63</v>
      </c>
      <c r="JJ11" s="213">
        <v>5.31</v>
      </c>
      <c r="JK11" s="213">
        <v>5.04</v>
      </c>
      <c r="JL11" s="213">
        <v>5.55</v>
      </c>
      <c r="JM11" s="213"/>
      <c r="JN11" s="213">
        <v>7.05</v>
      </c>
      <c r="JO11" s="213"/>
      <c r="JP11" s="213">
        <v>6.69</v>
      </c>
      <c r="JQ11" s="213">
        <v>12.83</v>
      </c>
      <c r="JR11" s="213">
        <v>12.72</v>
      </c>
      <c r="JS11" s="213">
        <v>8.35</v>
      </c>
      <c r="JT11" s="213"/>
      <c r="JU11" s="217">
        <v>9.17</v>
      </c>
      <c r="JV11" s="217"/>
      <c r="JW11" s="217"/>
      <c r="JX11" s="213">
        <v>6.61</v>
      </c>
      <c r="JY11" s="213">
        <v>5.94</v>
      </c>
      <c r="JZ11" s="215">
        <v>6.57</v>
      </c>
      <c r="KA11" s="213">
        <v>8.86</v>
      </c>
      <c r="KB11" s="213">
        <v>5.31</v>
      </c>
      <c r="KC11" s="213">
        <v>11.5</v>
      </c>
      <c r="KD11" s="213">
        <v>11.38</v>
      </c>
      <c r="KE11" s="214" t="s">
        <v>175</v>
      </c>
      <c r="KF11" s="213">
        <v>5.43</v>
      </c>
      <c r="KH11" s="213">
        <v>8.94</v>
      </c>
      <c r="KI11" s="213">
        <v>10.55</v>
      </c>
      <c r="KJ11" s="213">
        <v>4.76</v>
      </c>
      <c r="KK11" s="213">
        <v>6.65</v>
      </c>
      <c r="KM11" s="213">
        <v>6.5</v>
      </c>
      <c r="KN11" s="213">
        <v>4.96</v>
      </c>
      <c r="KO11" s="213">
        <v>10.91</v>
      </c>
      <c r="KP11" s="213">
        <v>5.51</v>
      </c>
      <c r="KQ11" s="213">
        <v>5.94</v>
      </c>
      <c r="KR11" s="213">
        <v>5.79</v>
      </c>
      <c r="KS11" s="213"/>
      <c r="KT11" s="213">
        <v>6.3</v>
      </c>
      <c r="KU11" s="213">
        <v>5.59</v>
      </c>
      <c r="KV11" s="213">
        <v>6.54</v>
      </c>
      <c r="KW11" s="213">
        <v>6.02</v>
      </c>
      <c r="KX11" s="213">
        <v>4.45</v>
      </c>
      <c r="KY11" s="213">
        <v>4.96</v>
      </c>
      <c r="KZ11" s="213">
        <v>5.35</v>
      </c>
      <c r="LA11" s="213"/>
      <c r="LB11" s="213">
        <v>6.57</v>
      </c>
      <c r="LC11" s="213">
        <v>6.73</v>
      </c>
      <c r="LD11" s="213"/>
      <c r="LE11" s="213">
        <v>7.28</v>
      </c>
      <c r="LF11" s="213">
        <v>7.87</v>
      </c>
      <c r="LG11" s="213">
        <v>7.05</v>
      </c>
      <c r="LH11" s="213"/>
      <c r="LI11" s="213">
        <v>6.1</v>
      </c>
      <c r="LJ11" s="216" t="s">
        <v>175</v>
      </c>
      <c r="LK11" s="213">
        <v>8.27</v>
      </c>
      <c r="LL11" s="213">
        <v>12.64</v>
      </c>
      <c r="LM11" s="213">
        <v>6.54</v>
      </c>
      <c r="LN11" s="213">
        <v>8.5</v>
      </c>
      <c r="LO11" s="213">
        <v>7.28</v>
      </c>
      <c r="LP11" s="213">
        <v>7.6</v>
      </c>
      <c r="LQ11" s="213">
        <v>8.11</v>
      </c>
      <c r="LR11" s="213">
        <v>8.66</v>
      </c>
      <c r="LS11" s="213">
        <v>8.0299999999999994</v>
      </c>
      <c r="LT11" s="213">
        <v>11.26</v>
      </c>
      <c r="LU11" s="213"/>
      <c r="LV11" s="213">
        <v>14.84</v>
      </c>
      <c r="LW11" s="213"/>
      <c r="LX11" s="213">
        <v>7.6</v>
      </c>
      <c r="LY11" s="213"/>
      <c r="LZ11" s="213"/>
      <c r="MA11" s="213">
        <v>14.65</v>
      </c>
      <c r="MB11" s="213"/>
      <c r="MC11" s="213">
        <v>7.4</v>
      </c>
      <c r="MD11" s="213">
        <v>8.6199999999999992</v>
      </c>
      <c r="ME11" s="213">
        <v>8.66</v>
      </c>
      <c r="MF11" s="213">
        <v>7.09</v>
      </c>
      <c r="MG11" s="213">
        <v>8.5</v>
      </c>
      <c r="MH11" s="213">
        <v>7.87</v>
      </c>
      <c r="MI11" s="213">
        <v>9.76</v>
      </c>
      <c r="MJ11" s="213">
        <v>5.67</v>
      </c>
      <c r="MK11" s="213">
        <v>8.19</v>
      </c>
      <c r="ML11" s="213">
        <v>6.02</v>
      </c>
      <c r="MM11" s="213">
        <v>7.83</v>
      </c>
      <c r="MN11" s="213">
        <v>5.94</v>
      </c>
      <c r="MO11" s="213">
        <v>8.5399999999999991</v>
      </c>
      <c r="MP11" s="213">
        <v>7.99</v>
      </c>
      <c r="MQ11" s="215">
        <v>18.350000000000001</v>
      </c>
      <c r="MR11" s="213">
        <v>18.350000000000001</v>
      </c>
      <c r="MS11" s="213">
        <v>16.3</v>
      </c>
      <c r="MT11" s="213">
        <v>11.77</v>
      </c>
      <c r="MU11" s="213">
        <v>18.43</v>
      </c>
      <c r="MV11" s="213">
        <v>5.94</v>
      </c>
      <c r="MW11" s="213">
        <v>6.26</v>
      </c>
      <c r="MX11" s="213">
        <v>3.98</v>
      </c>
      <c r="MY11" s="213">
        <v>6.46</v>
      </c>
      <c r="MZ11" s="213">
        <v>7.13</v>
      </c>
      <c r="NA11" s="213">
        <v>3.98</v>
      </c>
      <c r="NB11" s="213">
        <v>6.06</v>
      </c>
      <c r="NC11" s="213">
        <v>5.31</v>
      </c>
      <c r="ND11" s="213">
        <v>4.88</v>
      </c>
      <c r="NE11" s="213">
        <v>4.72</v>
      </c>
      <c r="NF11" s="213">
        <v>7.4</v>
      </c>
      <c r="NG11" s="213">
        <v>5.39</v>
      </c>
      <c r="NH11" s="213">
        <v>5.43</v>
      </c>
      <c r="NI11" s="213">
        <v>4.6500000000000004</v>
      </c>
      <c r="NJ11" s="213">
        <v>4.45</v>
      </c>
      <c r="NK11" s="213"/>
      <c r="NL11" s="213">
        <v>6.34</v>
      </c>
      <c r="NM11" s="213">
        <v>3.98</v>
      </c>
      <c r="NN11" s="213"/>
      <c r="NO11" s="213">
        <v>4.84</v>
      </c>
    </row>
    <row r="12" spans="1:380" s="216" customFormat="1">
      <c r="A12" s="212">
        <v>2014</v>
      </c>
      <c r="B12" s="210"/>
      <c r="C12" s="214" t="s">
        <v>175</v>
      </c>
      <c r="D12" s="214" t="s">
        <v>175</v>
      </c>
      <c r="E12" s="213">
        <v>12.17</v>
      </c>
      <c r="F12" s="213">
        <v>14.09</v>
      </c>
      <c r="G12" s="213">
        <v>30.35</v>
      </c>
      <c r="H12" s="213">
        <v>10.24</v>
      </c>
      <c r="I12" s="213">
        <v>10.55</v>
      </c>
      <c r="J12" s="213">
        <v>15.47</v>
      </c>
      <c r="K12" s="213">
        <v>10.199999999999999</v>
      </c>
      <c r="L12" s="213">
        <v>12.2</v>
      </c>
      <c r="M12" s="213">
        <v>9.06</v>
      </c>
      <c r="N12" s="213">
        <v>10.199999999999999</v>
      </c>
      <c r="O12" s="213">
        <v>8.19</v>
      </c>
      <c r="P12" s="213">
        <v>10.98</v>
      </c>
      <c r="Q12" s="213"/>
      <c r="R12" s="213">
        <v>9.92</v>
      </c>
      <c r="S12" s="213"/>
      <c r="T12" s="215">
        <v>11.26</v>
      </c>
      <c r="U12" s="215">
        <v>10.59</v>
      </c>
      <c r="V12" s="213">
        <v>9.69</v>
      </c>
      <c r="W12" s="215">
        <v>10</v>
      </c>
      <c r="X12" s="213"/>
      <c r="Y12" s="213">
        <v>11.57</v>
      </c>
      <c r="Z12" s="215">
        <v>11.61</v>
      </c>
      <c r="AA12" s="215">
        <v>11.97</v>
      </c>
      <c r="AB12" s="213"/>
      <c r="AC12" s="215">
        <v>10.63</v>
      </c>
      <c r="AD12" s="213">
        <v>9.3699999999999992</v>
      </c>
      <c r="AE12" s="215">
        <v>23.82</v>
      </c>
      <c r="AF12" s="215">
        <v>13.5</v>
      </c>
      <c r="AG12" s="213">
        <v>9.57</v>
      </c>
      <c r="AH12" s="213">
        <v>10.28</v>
      </c>
      <c r="AI12" s="213">
        <v>10.59</v>
      </c>
      <c r="AJ12" s="213"/>
      <c r="AK12" s="215">
        <v>8.27</v>
      </c>
      <c r="AL12" s="213">
        <v>9.2100000000000009</v>
      </c>
      <c r="AM12" s="213"/>
      <c r="AN12" s="213">
        <v>9.61</v>
      </c>
      <c r="AO12" s="213">
        <v>10.08</v>
      </c>
      <c r="AP12" s="213">
        <v>12.76</v>
      </c>
      <c r="AQ12" s="213"/>
      <c r="AR12" s="213"/>
      <c r="AS12" s="213">
        <v>8.43</v>
      </c>
      <c r="AT12" s="213">
        <v>9.25</v>
      </c>
      <c r="AU12" s="213">
        <v>9.1300000000000008</v>
      </c>
      <c r="AV12" s="213">
        <v>10.24</v>
      </c>
      <c r="AW12" s="213">
        <v>10.71</v>
      </c>
      <c r="AX12" s="213">
        <v>12.83</v>
      </c>
      <c r="AY12" s="213">
        <v>10.51</v>
      </c>
      <c r="AZ12" s="213">
        <v>8.74</v>
      </c>
      <c r="BA12" s="213">
        <v>10.199999999999999</v>
      </c>
      <c r="BB12" s="213">
        <v>10.71</v>
      </c>
      <c r="BC12" s="213">
        <v>12.01</v>
      </c>
      <c r="BD12" s="213">
        <v>9.2899999999999991</v>
      </c>
      <c r="BE12" s="213">
        <v>10.43</v>
      </c>
      <c r="BF12" s="213">
        <v>10.55</v>
      </c>
      <c r="BG12" s="213">
        <v>10.51</v>
      </c>
      <c r="BH12" s="213">
        <v>11.69</v>
      </c>
      <c r="BI12" s="213">
        <v>10.43</v>
      </c>
      <c r="BJ12" s="213"/>
      <c r="BK12" s="213">
        <v>11.1</v>
      </c>
      <c r="BL12" s="213">
        <v>10.16</v>
      </c>
      <c r="BM12" s="213">
        <v>10.039999999999999</v>
      </c>
      <c r="BN12" s="213">
        <v>8.6999999999999993</v>
      </c>
      <c r="BO12" s="213">
        <v>11.18</v>
      </c>
      <c r="BP12" s="213">
        <v>10.79</v>
      </c>
      <c r="BQ12" s="213">
        <v>12.99</v>
      </c>
      <c r="BR12" s="213">
        <v>11.89</v>
      </c>
      <c r="BS12" s="213">
        <v>16.54</v>
      </c>
      <c r="BT12" s="213">
        <v>14.06</v>
      </c>
      <c r="BU12" s="213">
        <v>15.39</v>
      </c>
      <c r="BV12" s="213">
        <v>14.84</v>
      </c>
      <c r="BW12" s="213">
        <v>10.31</v>
      </c>
      <c r="BX12" s="213">
        <v>13.58</v>
      </c>
      <c r="BY12" s="213">
        <v>12.28</v>
      </c>
      <c r="BZ12" s="213">
        <v>7.83</v>
      </c>
      <c r="CA12" s="213">
        <v>11.61</v>
      </c>
      <c r="CB12" s="213">
        <v>7.32</v>
      </c>
      <c r="CC12" s="214" t="s">
        <v>175</v>
      </c>
      <c r="CD12" s="213">
        <v>10.75</v>
      </c>
      <c r="CE12" s="213">
        <v>9.69</v>
      </c>
      <c r="CF12" s="213">
        <v>12.68</v>
      </c>
      <c r="CG12" s="213">
        <v>10.43</v>
      </c>
      <c r="CH12" s="213"/>
      <c r="CI12" s="213">
        <v>15.24</v>
      </c>
      <c r="CJ12" s="213">
        <v>16.649999999999999</v>
      </c>
      <c r="CK12" s="213">
        <v>18.86</v>
      </c>
      <c r="CL12" s="213">
        <v>16.18</v>
      </c>
      <c r="CM12" s="213">
        <v>17.399999999999999</v>
      </c>
      <c r="CN12" s="213">
        <v>6.69</v>
      </c>
      <c r="CO12" s="213">
        <v>7.4</v>
      </c>
      <c r="CP12" s="213">
        <v>7.44</v>
      </c>
      <c r="CQ12" s="213">
        <v>5.16</v>
      </c>
      <c r="CR12" s="213">
        <v>10.31</v>
      </c>
      <c r="CS12" s="213">
        <v>7.95</v>
      </c>
      <c r="CT12" s="214" t="s">
        <v>175</v>
      </c>
      <c r="CU12" s="213">
        <v>9.65</v>
      </c>
      <c r="CV12" s="213">
        <v>7.6</v>
      </c>
      <c r="CW12" s="213">
        <v>8.23</v>
      </c>
      <c r="CX12" s="213">
        <v>4.96</v>
      </c>
      <c r="CY12" s="213">
        <v>9.9600000000000009</v>
      </c>
      <c r="CZ12" s="213">
        <v>6.97</v>
      </c>
      <c r="DA12" s="213"/>
      <c r="DB12" s="213">
        <v>6.26</v>
      </c>
      <c r="DC12" s="213">
        <v>7.44</v>
      </c>
      <c r="DD12" s="213">
        <v>8.94</v>
      </c>
      <c r="DE12" s="213"/>
      <c r="DF12" s="213">
        <v>6.81</v>
      </c>
      <c r="DG12" s="213">
        <v>9.8000000000000007</v>
      </c>
      <c r="DH12" s="213">
        <v>7.64</v>
      </c>
      <c r="DI12" s="213">
        <v>12.87</v>
      </c>
      <c r="DJ12" s="213">
        <v>9.2899999999999991</v>
      </c>
      <c r="DK12" s="213">
        <v>9.33</v>
      </c>
      <c r="DL12" s="213">
        <v>8.86</v>
      </c>
      <c r="DM12" s="213">
        <v>11.14</v>
      </c>
      <c r="DN12" s="213">
        <v>8.4600000000000009</v>
      </c>
      <c r="DO12" s="213">
        <v>7.48</v>
      </c>
      <c r="DP12" s="213">
        <v>7.05</v>
      </c>
      <c r="DQ12" s="213"/>
      <c r="DR12" s="213">
        <v>10.08</v>
      </c>
      <c r="DS12" s="213">
        <v>9.17</v>
      </c>
      <c r="DT12" s="213">
        <v>7.52</v>
      </c>
      <c r="DU12" s="213">
        <v>10.35</v>
      </c>
      <c r="DV12" s="213">
        <v>11.97</v>
      </c>
      <c r="DW12" s="213"/>
      <c r="DX12" s="213"/>
      <c r="DY12" s="213">
        <v>11.89</v>
      </c>
      <c r="DZ12" s="213"/>
      <c r="EA12" s="213">
        <v>11.97</v>
      </c>
      <c r="EB12" s="213"/>
      <c r="EC12" s="213">
        <v>11.77</v>
      </c>
      <c r="ED12" s="213"/>
      <c r="EE12" s="213"/>
      <c r="EF12" s="213">
        <v>13.03</v>
      </c>
      <c r="EG12" s="213"/>
      <c r="EH12" s="213">
        <v>12.48</v>
      </c>
      <c r="EI12" s="213">
        <v>12.91</v>
      </c>
      <c r="EJ12" s="213">
        <v>11.65</v>
      </c>
      <c r="EK12" s="213">
        <v>10.55</v>
      </c>
      <c r="EL12" s="213"/>
      <c r="EM12" s="213">
        <v>11.81</v>
      </c>
      <c r="EN12" s="213">
        <v>10.199999999999999</v>
      </c>
      <c r="EO12" s="213">
        <v>12.83</v>
      </c>
      <c r="EP12" s="213">
        <v>11.73</v>
      </c>
      <c r="EQ12" s="214" t="s">
        <v>175</v>
      </c>
      <c r="ER12" s="213">
        <v>14.17</v>
      </c>
      <c r="ES12" s="213"/>
      <c r="ET12" s="213">
        <v>11.69</v>
      </c>
      <c r="EU12" s="213"/>
      <c r="EV12" s="213">
        <v>10.119999999999999</v>
      </c>
      <c r="EW12" s="213"/>
      <c r="EX12" s="213"/>
      <c r="EY12" s="213">
        <v>10.039999999999999</v>
      </c>
      <c r="EZ12" s="213"/>
      <c r="FA12" s="213">
        <v>9.92</v>
      </c>
      <c r="FB12" s="213"/>
      <c r="FC12" s="213">
        <v>9.2899999999999991</v>
      </c>
      <c r="FD12" s="213">
        <v>10.79</v>
      </c>
      <c r="FE12" s="213"/>
      <c r="FF12" s="213">
        <v>9.65</v>
      </c>
      <c r="FG12" s="213"/>
      <c r="FH12" s="213">
        <v>10.55</v>
      </c>
      <c r="FI12" s="213">
        <v>9.65</v>
      </c>
      <c r="FJ12" s="213"/>
      <c r="FK12" s="213"/>
      <c r="FL12" s="213">
        <v>8.35</v>
      </c>
      <c r="FM12" s="213"/>
      <c r="FN12" s="213">
        <v>9.06</v>
      </c>
      <c r="FO12" s="213"/>
      <c r="FP12" s="213">
        <v>9.5299999999999994</v>
      </c>
      <c r="FQ12" s="213"/>
      <c r="FR12" s="213">
        <v>8.86</v>
      </c>
      <c r="FS12" s="213">
        <v>8.23</v>
      </c>
      <c r="FT12" s="213">
        <v>11.5</v>
      </c>
      <c r="FU12" s="213">
        <v>10.039999999999999</v>
      </c>
      <c r="FV12" s="213">
        <v>13.78</v>
      </c>
      <c r="FW12" s="213">
        <v>9.4499999999999993</v>
      </c>
      <c r="FX12" s="213">
        <v>10.16</v>
      </c>
      <c r="FY12" s="213">
        <v>12.13</v>
      </c>
      <c r="FZ12" s="213">
        <v>12.6</v>
      </c>
      <c r="GA12" s="213">
        <v>6.5</v>
      </c>
      <c r="GB12" s="213">
        <v>7.44</v>
      </c>
      <c r="GC12" s="213">
        <v>9.1300000000000008</v>
      </c>
      <c r="GD12" s="213">
        <v>8.11</v>
      </c>
      <c r="GE12" s="213">
        <v>6.22</v>
      </c>
      <c r="GF12" s="213">
        <v>6.65</v>
      </c>
      <c r="GG12" s="213">
        <v>7.91</v>
      </c>
      <c r="GH12" s="213">
        <v>7.2</v>
      </c>
      <c r="GI12" s="213">
        <v>11.77</v>
      </c>
      <c r="GJ12" s="213">
        <v>8.23</v>
      </c>
      <c r="GK12" s="213"/>
      <c r="GL12" s="213">
        <v>6.77</v>
      </c>
      <c r="GM12" s="213">
        <v>7.68</v>
      </c>
      <c r="GN12" s="213">
        <v>10.67</v>
      </c>
      <c r="GO12" s="213">
        <v>9.1300000000000008</v>
      </c>
      <c r="GP12" s="213">
        <v>10.75</v>
      </c>
      <c r="GQ12" s="213">
        <v>9.65</v>
      </c>
      <c r="GR12" s="213">
        <v>11.89</v>
      </c>
      <c r="GS12" s="213"/>
      <c r="GT12" s="213"/>
      <c r="GU12" s="213">
        <v>8.98</v>
      </c>
      <c r="GV12" s="213">
        <v>8.66</v>
      </c>
      <c r="GW12" s="213">
        <v>8.15</v>
      </c>
      <c r="GX12" s="213">
        <v>12.4</v>
      </c>
      <c r="GY12" s="213">
        <v>10.98</v>
      </c>
      <c r="GZ12" s="213">
        <v>10.24</v>
      </c>
      <c r="HA12" s="213">
        <v>12.28</v>
      </c>
      <c r="HB12" s="213">
        <v>11.61</v>
      </c>
      <c r="HC12" s="213">
        <v>13.23</v>
      </c>
      <c r="HD12" s="213">
        <v>10.83</v>
      </c>
      <c r="HE12" s="213">
        <v>13.03</v>
      </c>
      <c r="HF12" s="213">
        <v>10.39</v>
      </c>
      <c r="HG12" s="213">
        <v>11.54</v>
      </c>
      <c r="HH12" s="213">
        <v>10.91</v>
      </c>
      <c r="HI12" s="213">
        <v>12.83</v>
      </c>
      <c r="HJ12" s="213">
        <v>13.62</v>
      </c>
      <c r="HK12" s="213">
        <v>8.31</v>
      </c>
      <c r="HL12" s="213">
        <v>11.57</v>
      </c>
      <c r="HM12" s="213">
        <v>10</v>
      </c>
      <c r="HN12" s="213">
        <v>10.199999999999999</v>
      </c>
      <c r="HO12" s="213">
        <v>9.92</v>
      </c>
      <c r="HP12" s="213">
        <v>10.71</v>
      </c>
      <c r="HQ12" s="213">
        <v>10.24</v>
      </c>
      <c r="HR12" s="213">
        <v>10.35</v>
      </c>
      <c r="HS12" s="213">
        <v>10.91</v>
      </c>
      <c r="HT12" s="213">
        <v>13.62</v>
      </c>
      <c r="HU12" s="213">
        <v>12.83</v>
      </c>
      <c r="HV12" s="213">
        <v>11.46</v>
      </c>
      <c r="HW12" s="213">
        <v>9.33</v>
      </c>
      <c r="HX12" s="213"/>
      <c r="HY12" s="213">
        <v>11.65</v>
      </c>
      <c r="HZ12" s="213">
        <v>11.85</v>
      </c>
      <c r="IA12" s="213">
        <v>11.77</v>
      </c>
      <c r="IB12" s="213">
        <v>10.51</v>
      </c>
      <c r="IC12" s="213">
        <v>14.02</v>
      </c>
      <c r="ID12" s="213">
        <v>21.18</v>
      </c>
      <c r="IE12" s="213">
        <v>16.34</v>
      </c>
      <c r="IF12" s="213">
        <v>14.49</v>
      </c>
      <c r="IG12" s="213">
        <v>13.54</v>
      </c>
      <c r="IH12" s="213">
        <v>9.33</v>
      </c>
      <c r="II12" s="213">
        <v>10.16</v>
      </c>
      <c r="IJ12" s="213">
        <v>11.34</v>
      </c>
      <c r="IK12" s="213">
        <v>10.35</v>
      </c>
      <c r="IL12" s="213">
        <v>12.48</v>
      </c>
      <c r="IM12" s="213">
        <v>10.51</v>
      </c>
      <c r="IN12" s="213"/>
      <c r="IO12" s="213">
        <v>11.18</v>
      </c>
      <c r="IP12" s="213"/>
      <c r="IQ12" s="213">
        <v>11.06</v>
      </c>
      <c r="IR12" s="213">
        <v>9.61</v>
      </c>
      <c r="IS12" s="213">
        <v>9.25</v>
      </c>
      <c r="IT12" s="213">
        <v>9.4499999999999993</v>
      </c>
      <c r="IU12" s="213"/>
      <c r="IV12" s="213">
        <v>9.84</v>
      </c>
      <c r="IW12" s="213">
        <v>10.75</v>
      </c>
      <c r="IX12" s="213">
        <v>10.67</v>
      </c>
      <c r="IY12" s="213">
        <v>8.74</v>
      </c>
      <c r="IZ12" s="213">
        <v>10.28</v>
      </c>
      <c r="JA12" s="213">
        <v>12.48</v>
      </c>
      <c r="JB12" s="213">
        <v>10.199999999999999</v>
      </c>
      <c r="JC12" s="213">
        <v>11.73</v>
      </c>
      <c r="JD12" s="213"/>
      <c r="JE12" s="213"/>
      <c r="JF12" s="213">
        <v>13.62</v>
      </c>
      <c r="JG12" s="213"/>
      <c r="JH12" s="213">
        <v>13.39</v>
      </c>
      <c r="JI12" s="213">
        <v>11.85</v>
      </c>
      <c r="JJ12" s="213">
        <v>11.81</v>
      </c>
      <c r="JK12" s="213">
        <v>10.35</v>
      </c>
      <c r="JL12" s="213">
        <v>9.49</v>
      </c>
      <c r="JM12" s="213"/>
      <c r="JN12" s="213">
        <v>10.31</v>
      </c>
      <c r="JO12" s="213"/>
      <c r="JP12" s="213">
        <v>9.1300000000000008</v>
      </c>
      <c r="JQ12" s="213">
        <v>16.57</v>
      </c>
      <c r="JR12" s="214" t="s">
        <v>175</v>
      </c>
      <c r="JS12" s="213">
        <v>13.98</v>
      </c>
      <c r="JT12" s="213"/>
      <c r="JU12" s="213">
        <v>13.62</v>
      </c>
      <c r="JV12" s="213"/>
      <c r="JW12" s="213"/>
      <c r="JX12" s="213">
        <v>4.45</v>
      </c>
      <c r="JY12" s="213">
        <v>6.97</v>
      </c>
      <c r="JZ12" s="215">
        <v>5.55</v>
      </c>
      <c r="KA12" s="213">
        <v>8.7799999999999994</v>
      </c>
      <c r="KB12" s="213">
        <v>12.24</v>
      </c>
      <c r="KC12" s="213">
        <v>13.43</v>
      </c>
      <c r="KD12" s="213">
        <v>12.24</v>
      </c>
      <c r="KE12" s="213"/>
      <c r="KF12" s="213">
        <v>10.67</v>
      </c>
      <c r="KG12" s="213"/>
      <c r="KH12" s="213">
        <v>13.46</v>
      </c>
      <c r="KI12" s="213">
        <v>12.36</v>
      </c>
      <c r="KJ12" s="213">
        <v>11.61</v>
      </c>
      <c r="KK12" s="213">
        <v>13.03</v>
      </c>
      <c r="KL12" s="213"/>
      <c r="KM12" s="213">
        <v>9.49</v>
      </c>
      <c r="KN12" s="213">
        <v>11.18</v>
      </c>
      <c r="KO12" s="213">
        <v>10.83</v>
      </c>
      <c r="KP12" s="213">
        <v>11.42</v>
      </c>
      <c r="KQ12" s="213">
        <v>12.28</v>
      </c>
      <c r="KR12" s="213">
        <v>10.039999999999999</v>
      </c>
      <c r="KS12" s="213"/>
      <c r="KT12" s="213">
        <v>12.31</v>
      </c>
      <c r="KU12" s="213">
        <v>12.48</v>
      </c>
      <c r="KV12" s="213">
        <v>12.13</v>
      </c>
      <c r="KW12" s="213">
        <v>12.52</v>
      </c>
      <c r="KX12" s="213">
        <v>9.41</v>
      </c>
      <c r="KY12" s="213">
        <v>7.48</v>
      </c>
      <c r="KZ12" s="213">
        <v>7.6</v>
      </c>
      <c r="LA12" s="213"/>
      <c r="LB12" s="213">
        <v>6.14</v>
      </c>
      <c r="LC12" s="213">
        <v>9.4499999999999993</v>
      </c>
      <c r="LD12" s="213"/>
      <c r="LE12" s="213">
        <v>11.81</v>
      </c>
      <c r="LF12" s="213">
        <v>10.67</v>
      </c>
      <c r="LG12" s="213">
        <v>9.2899999999999991</v>
      </c>
      <c r="LH12" s="213"/>
      <c r="LI12" s="213">
        <v>10.59</v>
      </c>
      <c r="LJ12" s="213"/>
      <c r="LK12" s="213">
        <v>8.86</v>
      </c>
      <c r="LL12" s="213">
        <v>10.79</v>
      </c>
      <c r="LM12" s="213">
        <v>10.24</v>
      </c>
      <c r="LN12" s="213">
        <v>8.6999999999999993</v>
      </c>
      <c r="LO12" s="213">
        <v>12.52</v>
      </c>
      <c r="LP12" s="213">
        <v>13.43</v>
      </c>
      <c r="LQ12" s="213">
        <v>11.1</v>
      </c>
      <c r="LR12" s="213">
        <v>11.69</v>
      </c>
      <c r="LS12" s="213">
        <v>11.42</v>
      </c>
      <c r="LT12" s="213">
        <v>11.06</v>
      </c>
      <c r="LU12" s="213"/>
      <c r="LV12" s="213">
        <v>19.059999999999999</v>
      </c>
      <c r="LW12" s="213"/>
      <c r="LX12" s="213">
        <v>12.87</v>
      </c>
      <c r="LY12" s="213"/>
      <c r="LZ12" s="213"/>
      <c r="MA12" s="213">
        <v>20.75</v>
      </c>
      <c r="MB12" s="213"/>
      <c r="MC12" s="213">
        <v>14.25</v>
      </c>
      <c r="MD12" s="213">
        <v>12.87</v>
      </c>
      <c r="ME12" s="213">
        <v>14.57</v>
      </c>
      <c r="MF12" s="213">
        <v>13.31</v>
      </c>
      <c r="MG12" s="213">
        <v>13.43</v>
      </c>
      <c r="MH12" s="213">
        <v>12.56</v>
      </c>
      <c r="MI12" s="213">
        <v>13.39</v>
      </c>
      <c r="MJ12" s="213">
        <v>9.57</v>
      </c>
      <c r="MK12" s="213">
        <v>11.73</v>
      </c>
      <c r="ML12" s="213">
        <v>10.119999999999999</v>
      </c>
      <c r="MM12" s="213">
        <v>11.5</v>
      </c>
      <c r="MN12" s="213">
        <v>11.65</v>
      </c>
      <c r="MO12" s="213">
        <v>10.43</v>
      </c>
      <c r="MP12" s="213">
        <v>11.93</v>
      </c>
      <c r="MQ12" s="215">
        <v>18.82</v>
      </c>
      <c r="MR12" s="213">
        <v>19.09</v>
      </c>
      <c r="MS12" s="213">
        <v>13.7</v>
      </c>
      <c r="MT12" s="213">
        <v>12.87</v>
      </c>
      <c r="MU12" s="213">
        <v>22.56</v>
      </c>
      <c r="MV12" s="213">
        <v>11.38</v>
      </c>
      <c r="MW12" s="213">
        <v>10.24</v>
      </c>
      <c r="MX12" s="213">
        <v>7.72</v>
      </c>
      <c r="MY12" s="213">
        <v>8.6999999999999993</v>
      </c>
      <c r="MZ12" s="213">
        <v>9.49</v>
      </c>
      <c r="NA12" s="213">
        <v>7.4</v>
      </c>
      <c r="NB12" s="213">
        <v>8.27</v>
      </c>
      <c r="NC12" s="213">
        <v>8.6999999999999993</v>
      </c>
      <c r="ND12" s="213">
        <v>11.5</v>
      </c>
      <c r="NE12" s="213">
        <v>10.51</v>
      </c>
      <c r="NF12" s="213">
        <v>12.56</v>
      </c>
      <c r="NG12" s="213">
        <v>9.92</v>
      </c>
      <c r="NH12" s="213">
        <v>8.35</v>
      </c>
      <c r="NI12" s="213">
        <v>8.58</v>
      </c>
      <c r="NJ12" s="213">
        <v>9.8000000000000007</v>
      </c>
      <c r="NK12" s="213"/>
      <c r="NL12" s="213">
        <v>11.57</v>
      </c>
      <c r="NM12" s="213">
        <v>12.17</v>
      </c>
      <c r="NN12" s="213"/>
      <c r="NO12" s="213">
        <v>10.94</v>
      </c>
    </row>
    <row r="13" spans="1:380" s="216" customFormat="1">
      <c r="A13" s="212">
        <v>2013</v>
      </c>
      <c r="B13" s="213"/>
      <c r="C13" s="213">
        <v>20.83</v>
      </c>
      <c r="D13" s="214" t="s">
        <v>175</v>
      </c>
      <c r="E13" s="213">
        <v>9.9600000000000009</v>
      </c>
      <c r="F13" s="213">
        <v>15.63</v>
      </c>
      <c r="G13" s="213">
        <v>21.77</v>
      </c>
      <c r="H13" s="213">
        <v>6.54</v>
      </c>
      <c r="I13" s="213">
        <v>7.76</v>
      </c>
      <c r="J13" s="213">
        <v>16.93</v>
      </c>
      <c r="K13" s="213">
        <v>5.47</v>
      </c>
      <c r="L13" s="213">
        <v>5.2</v>
      </c>
      <c r="M13" s="213">
        <v>5.2</v>
      </c>
      <c r="N13" s="213">
        <v>5.98</v>
      </c>
      <c r="O13" s="213">
        <v>4.88</v>
      </c>
      <c r="P13" s="213">
        <v>6.46</v>
      </c>
      <c r="Q13" s="213"/>
      <c r="R13" s="213">
        <v>6.06</v>
      </c>
      <c r="S13" s="213"/>
      <c r="T13" s="215">
        <v>7.72</v>
      </c>
      <c r="U13" s="215">
        <v>5.98</v>
      </c>
      <c r="V13" s="213">
        <v>6.26</v>
      </c>
      <c r="W13" s="215">
        <v>4.41</v>
      </c>
      <c r="X13" s="213"/>
      <c r="Y13" s="213">
        <v>5.67</v>
      </c>
      <c r="Z13" s="215">
        <v>4.84</v>
      </c>
      <c r="AA13" s="215">
        <v>5.51</v>
      </c>
      <c r="AC13" s="215">
        <v>6.02</v>
      </c>
      <c r="AD13" s="213">
        <v>3.35</v>
      </c>
      <c r="AE13" s="215">
        <v>19.02</v>
      </c>
      <c r="AF13" s="215">
        <v>10.16</v>
      </c>
      <c r="AG13" s="213">
        <v>4.6900000000000004</v>
      </c>
      <c r="AH13" s="213">
        <v>3.98</v>
      </c>
      <c r="AI13" s="213">
        <v>3.74</v>
      </c>
      <c r="AJ13" s="213"/>
      <c r="AK13" s="215">
        <v>7.52</v>
      </c>
      <c r="AL13" s="213">
        <v>4.41</v>
      </c>
      <c r="AM13" s="213"/>
      <c r="AN13" s="213">
        <v>7.13</v>
      </c>
      <c r="AO13" s="213">
        <v>5.35</v>
      </c>
      <c r="AP13" s="213">
        <v>7.56</v>
      </c>
      <c r="AQ13" s="213"/>
      <c r="AR13" s="213"/>
      <c r="AS13" s="213">
        <v>5.87</v>
      </c>
      <c r="AT13" s="213">
        <v>6.57</v>
      </c>
      <c r="AU13" s="213">
        <v>5.94</v>
      </c>
      <c r="AV13" s="213">
        <v>7.72</v>
      </c>
      <c r="AW13" s="213">
        <v>6.69</v>
      </c>
      <c r="AX13" s="213">
        <v>5.83</v>
      </c>
      <c r="AY13" s="213">
        <v>7.4</v>
      </c>
      <c r="AZ13" s="213">
        <v>6.77</v>
      </c>
      <c r="BA13" s="213">
        <v>4.84</v>
      </c>
      <c r="BB13" s="213">
        <v>5.04</v>
      </c>
      <c r="BC13" s="213">
        <v>5.94</v>
      </c>
      <c r="BD13" s="213">
        <v>4.6900000000000004</v>
      </c>
      <c r="BE13" s="213">
        <v>5.67</v>
      </c>
      <c r="BF13" s="213">
        <v>6.81</v>
      </c>
      <c r="BG13" s="213">
        <v>6.85</v>
      </c>
      <c r="BH13" s="213">
        <v>5.59</v>
      </c>
      <c r="BI13" s="213">
        <v>5.47</v>
      </c>
      <c r="BJ13" s="213"/>
      <c r="BK13" s="213">
        <v>6.26</v>
      </c>
      <c r="BL13" s="213">
        <v>8.58</v>
      </c>
      <c r="BM13" s="213">
        <v>3.66</v>
      </c>
      <c r="BN13" s="213">
        <v>4.37</v>
      </c>
      <c r="BO13" s="213">
        <v>8.66</v>
      </c>
      <c r="BP13" s="213">
        <v>7.09</v>
      </c>
      <c r="BQ13" s="213">
        <v>10.16</v>
      </c>
      <c r="BR13" s="213">
        <v>9.4499999999999993</v>
      </c>
      <c r="BS13" s="213">
        <v>14.8</v>
      </c>
      <c r="BT13" s="213">
        <v>12.64</v>
      </c>
      <c r="BU13" s="213">
        <v>12.91</v>
      </c>
      <c r="BV13" s="213">
        <v>12.17</v>
      </c>
      <c r="BW13" s="213">
        <v>10.83</v>
      </c>
      <c r="BX13" s="213">
        <v>15.04</v>
      </c>
      <c r="BY13" s="213">
        <v>10.63</v>
      </c>
      <c r="BZ13" s="213">
        <v>4.33</v>
      </c>
      <c r="CA13" s="213">
        <v>5.16</v>
      </c>
      <c r="CB13" s="213">
        <v>5.75</v>
      </c>
      <c r="CC13" s="213">
        <v>11.02</v>
      </c>
      <c r="CD13" s="213">
        <v>8.07</v>
      </c>
      <c r="CE13" s="213">
        <v>9.17</v>
      </c>
      <c r="CF13" s="213">
        <v>13.07</v>
      </c>
      <c r="CG13" s="213">
        <v>10.87</v>
      </c>
      <c r="CH13" s="213"/>
      <c r="CI13" s="213">
        <v>11.34</v>
      </c>
      <c r="CJ13" s="213">
        <v>8.98</v>
      </c>
      <c r="CK13" s="213">
        <v>18.54</v>
      </c>
      <c r="CL13" s="213">
        <v>16.46</v>
      </c>
      <c r="CM13" s="213">
        <v>11.85</v>
      </c>
      <c r="CN13" s="213">
        <v>5.75</v>
      </c>
      <c r="CO13" s="213">
        <v>6.57</v>
      </c>
      <c r="CP13" s="213">
        <v>4.41</v>
      </c>
      <c r="CQ13" s="213">
        <v>4.41</v>
      </c>
      <c r="CR13" s="213">
        <v>6.02</v>
      </c>
      <c r="CS13" s="213">
        <v>3.86</v>
      </c>
      <c r="CT13" s="213">
        <v>4.92</v>
      </c>
      <c r="CU13" s="213">
        <v>6.77</v>
      </c>
      <c r="CV13" s="213">
        <v>4.88</v>
      </c>
      <c r="CW13" s="213">
        <v>5.24</v>
      </c>
      <c r="CX13" s="213">
        <v>3.35</v>
      </c>
      <c r="CY13" s="213">
        <v>7.09</v>
      </c>
      <c r="CZ13" s="213">
        <v>6.34</v>
      </c>
      <c r="DA13" s="213"/>
      <c r="DB13" s="213">
        <v>4.25</v>
      </c>
      <c r="DC13" s="213">
        <v>7.99</v>
      </c>
      <c r="DD13" s="213">
        <v>5.87</v>
      </c>
      <c r="DE13" s="213"/>
      <c r="DF13" s="213">
        <v>6.46</v>
      </c>
      <c r="DG13" s="213">
        <v>9.5299999999999994</v>
      </c>
      <c r="DH13" s="213">
        <v>4.76</v>
      </c>
      <c r="DI13" s="213">
        <v>6.89</v>
      </c>
      <c r="DJ13" s="213">
        <v>7.76</v>
      </c>
      <c r="DK13" s="213">
        <v>5.91</v>
      </c>
      <c r="DL13" s="213">
        <v>6.54</v>
      </c>
      <c r="DM13" s="213">
        <v>6.73</v>
      </c>
      <c r="DN13" s="213">
        <v>5.12</v>
      </c>
      <c r="DO13" s="213">
        <v>9.8000000000000007</v>
      </c>
      <c r="DP13" s="213">
        <v>6.14</v>
      </c>
      <c r="DQ13" s="213"/>
      <c r="DR13" s="213">
        <v>6.69</v>
      </c>
      <c r="DS13" s="213">
        <v>6.06</v>
      </c>
      <c r="DT13" s="213">
        <v>10.75</v>
      </c>
      <c r="DU13" s="213">
        <v>8.6999999999999993</v>
      </c>
      <c r="DV13" s="213">
        <v>10.039999999999999</v>
      </c>
      <c r="DW13" s="213"/>
      <c r="DX13" s="213"/>
      <c r="DY13" s="213">
        <v>5.51</v>
      </c>
      <c r="DZ13" s="213"/>
      <c r="EA13" s="213">
        <v>6.65</v>
      </c>
      <c r="EB13" s="213"/>
      <c r="EC13" s="213">
        <v>5.91</v>
      </c>
      <c r="ED13" s="213"/>
      <c r="EE13" s="213"/>
      <c r="EF13" s="213">
        <v>5.91</v>
      </c>
      <c r="EG13" s="213"/>
      <c r="EH13" s="213">
        <v>9.2899999999999991</v>
      </c>
      <c r="EI13" s="213">
        <v>6.38</v>
      </c>
      <c r="EJ13" s="213">
        <v>6.26</v>
      </c>
      <c r="EK13" s="213">
        <v>5.67</v>
      </c>
      <c r="EL13" s="213"/>
      <c r="EM13" s="213">
        <v>2.95</v>
      </c>
      <c r="EN13" s="213">
        <v>5.28</v>
      </c>
      <c r="EO13" s="213">
        <v>7.99</v>
      </c>
      <c r="EP13" s="213">
        <v>10.39</v>
      </c>
      <c r="EQ13" s="213"/>
      <c r="ER13" s="213">
        <v>5.87</v>
      </c>
      <c r="ES13" s="213"/>
      <c r="ET13" s="213">
        <v>7.28</v>
      </c>
      <c r="EU13" s="213"/>
      <c r="EV13" s="213">
        <v>8.66</v>
      </c>
      <c r="EW13" s="213"/>
      <c r="EX13" s="213"/>
      <c r="EY13" s="213">
        <v>4.6500000000000004</v>
      </c>
      <c r="EZ13" s="213"/>
      <c r="FA13" s="213">
        <v>8.15</v>
      </c>
      <c r="FB13" s="213"/>
      <c r="FC13" s="213">
        <v>6.42</v>
      </c>
      <c r="FD13" s="213">
        <v>8.74</v>
      </c>
      <c r="FE13" s="213"/>
      <c r="FF13" s="213">
        <v>6.81</v>
      </c>
      <c r="FG13" s="213"/>
      <c r="FH13" s="213">
        <v>7.09</v>
      </c>
      <c r="FI13" s="213">
        <v>9.5299999999999994</v>
      </c>
      <c r="FJ13" s="213"/>
      <c r="FK13" s="213"/>
      <c r="FL13" s="213">
        <v>8.39</v>
      </c>
      <c r="FM13" s="213"/>
      <c r="FN13" s="213">
        <v>6.26</v>
      </c>
      <c r="FO13" s="213"/>
      <c r="FP13" s="213">
        <v>7.32</v>
      </c>
      <c r="FQ13" s="213"/>
      <c r="FR13" s="213">
        <v>8.07</v>
      </c>
      <c r="FS13" s="213">
        <v>8.98</v>
      </c>
      <c r="FT13" s="213">
        <v>9.69</v>
      </c>
      <c r="FU13" s="213">
        <v>8.9</v>
      </c>
      <c r="FV13" s="213">
        <v>12.52</v>
      </c>
      <c r="FW13" s="213">
        <v>10.59</v>
      </c>
      <c r="FX13" s="213">
        <v>8.0299999999999994</v>
      </c>
      <c r="FY13" s="213">
        <v>6.42</v>
      </c>
      <c r="FZ13" s="213">
        <v>7.09</v>
      </c>
      <c r="GA13" s="213">
        <v>4.25</v>
      </c>
      <c r="GB13" s="213">
        <v>4.88</v>
      </c>
      <c r="GC13" s="213">
        <v>6.1</v>
      </c>
      <c r="GD13" s="213">
        <v>4.8</v>
      </c>
      <c r="GE13" s="213">
        <v>5.79</v>
      </c>
      <c r="GF13" s="213">
        <v>5.16</v>
      </c>
      <c r="GG13" s="213">
        <v>6.81</v>
      </c>
      <c r="GH13" s="213">
        <v>5.43</v>
      </c>
      <c r="GI13" s="213">
        <v>4.76</v>
      </c>
      <c r="GJ13" s="213">
        <v>4.6500000000000004</v>
      </c>
      <c r="GK13" s="213"/>
      <c r="GL13" s="213">
        <v>7.09</v>
      </c>
      <c r="GM13" s="213">
        <v>3.43</v>
      </c>
      <c r="GN13" s="213">
        <v>4.49</v>
      </c>
      <c r="GO13" s="213">
        <v>7.4</v>
      </c>
      <c r="GP13" s="213">
        <v>3.35</v>
      </c>
      <c r="GQ13" s="213">
        <v>5.16</v>
      </c>
      <c r="GR13" s="213">
        <v>4.41</v>
      </c>
      <c r="GS13" s="213"/>
      <c r="GT13" s="213"/>
      <c r="GU13" s="213">
        <v>3.23</v>
      </c>
      <c r="GV13" s="213">
        <v>4.0599999999999996</v>
      </c>
      <c r="GW13" s="213">
        <v>5.75</v>
      </c>
      <c r="GX13" s="213">
        <v>7.8</v>
      </c>
      <c r="GY13" s="213">
        <v>5.24</v>
      </c>
      <c r="GZ13" s="213">
        <v>5.79</v>
      </c>
      <c r="HA13" s="213">
        <v>6.34</v>
      </c>
      <c r="HB13" s="213">
        <v>6.46</v>
      </c>
      <c r="HC13" s="213">
        <v>7.36</v>
      </c>
      <c r="HD13" s="213">
        <v>6.77</v>
      </c>
      <c r="HE13" s="213">
        <v>13.7</v>
      </c>
      <c r="HF13" s="213">
        <v>5.12</v>
      </c>
      <c r="HG13" s="213">
        <v>5.87</v>
      </c>
      <c r="HH13" s="213">
        <v>5.39</v>
      </c>
      <c r="HI13" s="213">
        <v>12.09</v>
      </c>
      <c r="HJ13" s="213">
        <v>12.52</v>
      </c>
      <c r="HK13" s="213">
        <v>9.7200000000000006</v>
      </c>
      <c r="HL13" s="213">
        <v>9.4499999999999993</v>
      </c>
      <c r="HM13" s="213">
        <v>6.97</v>
      </c>
      <c r="HN13" s="213">
        <v>10.87</v>
      </c>
      <c r="HO13" s="213">
        <v>7.56</v>
      </c>
      <c r="HP13" s="213">
        <v>8.5</v>
      </c>
      <c r="HQ13" s="213">
        <v>4.37</v>
      </c>
      <c r="HR13" s="213">
        <v>6.69</v>
      </c>
      <c r="HS13" s="213">
        <v>6.5</v>
      </c>
      <c r="HT13" s="213">
        <v>7.76</v>
      </c>
      <c r="HU13" s="213">
        <v>7.64</v>
      </c>
      <c r="HV13" s="213">
        <v>6.3</v>
      </c>
      <c r="HW13" s="213">
        <v>6.22</v>
      </c>
      <c r="HX13" s="213"/>
      <c r="HY13" s="213">
        <v>7.01</v>
      </c>
      <c r="HZ13" s="213">
        <v>6.02</v>
      </c>
      <c r="IA13" s="213">
        <v>11.38</v>
      </c>
      <c r="IB13" s="213">
        <v>6.89</v>
      </c>
      <c r="IC13" s="213">
        <v>10.039999999999999</v>
      </c>
      <c r="ID13" s="213">
        <v>14.02</v>
      </c>
      <c r="IE13" s="213">
        <v>11.18</v>
      </c>
      <c r="IF13" s="213">
        <v>12.48</v>
      </c>
      <c r="IG13" s="213">
        <v>11.5</v>
      </c>
      <c r="IH13" s="213">
        <v>11.46</v>
      </c>
      <c r="II13" s="213">
        <v>7.91</v>
      </c>
      <c r="IJ13" s="213">
        <v>5.39</v>
      </c>
      <c r="IK13" s="213">
        <v>5.98</v>
      </c>
      <c r="IL13" s="213">
        <v>8.98</v>
      </c>
      <c r="IM13" s="213">
        <v>5.24</v>
      </c>
      <c r="IN13" s="213"/>
      <c r="IO13" s="213">
        <v>7.64</v>
      </c>
      <c r="IP13" s="213"/>
      <c r="IQ13" s="213">
        <v>4.92</v>
      </c>
      <c r="IR13" s="213">
        <v>7.87</v>
      </c>
      <c r="IS13" s="213">
        <v>7.64</v>
      </c>
      <c r="IT13" s="213">
        <v>7.95</v>
      </c>
      <c r="IU13" s="213"/>
      <c r="IV13" s="213">
        <v>6.5</v>
      </c>
      <c r="IW13" s="213">
        <v>8.98</v>
      </c>
      <c r="IX13" s="213">
        <v>8.94</v>
      </c>
      <c r="IY13" s="213">
        <v>8.98</v>
      </c>
      <c r="IZ13" s="213">
        <v>8.6999999999999993</v>
      </c>
      <c r="JA13" s="213">
        <v>9.76</v>
      </c>
      <c r="JB13" s="213">
        <v>7.48</v>
      </c>
      <c r="JC13" s="213">
        <v>7.56</v>
      </c>
      <c r="JD13" s="213"/>
      <c r="JE13" s="213"/>
      <c r="JF13" s="213">
        <v>11.06</v>
      </c>
      <c r="JG13" s="213"/>
      <c r="JH13" s="213">
        <v>9.8800000000000008</v>
      </c>
      <c r="JI13" s="213">
        <v>11.26</v>
      </c>
      <c r="JJ13" s="213">
        <v>3.7</v>
      </c>
      <c r="JK13" s="213">
        <v>4.57</v>
      </c>
      <c r="JL13" s="213">
        <v>4.8</v>
      </c>
      <c r="JM13" s="213"/>
      <c r="JN13" s="213">
        <v>8.35</v>
      </c>
      <c r="JO13" s="213"/>
      <c r="JP13" s="213">
        <v>5.94</v>
      </c>
      <c r="JQ13" s="213">
        <v>14.37</v>
      </c>
      <c r="JR13" s="213">
        <v>16.850000000000001</v>
      </c>
      <c r="JS13" s="213">
        <v>8.86</v>
      </c>
      <c r="JT13" s="213"/>
      <c r="JU13" s="213">
        <v>10.39</v>
      </c>
      <c r="JV13" s="213"/>
      <c r="JW13" s="213"/>
      <c r="JX13" s="213">
        <v>4.6100000000000003</v>
      </c>
      <c r="JY13" s="213">
        <v>4.8</v>
      </c>
      <c r="JZ13" s="215">
        <v>6.85</v>
      </c>
      <c r="KA13" s="213">
        <v>9.09</v>
      </c>
      <c r="KB13" s="213">
        <v>7.32</v>
      </c>
      <c r="KC13" s="213">
        <v>10.75</v>
      </c>
      <c r="KD13" s="213">
        <v>11.02</v>
      </c>
      <c r="KE13" s="213"/>
      <c r="KF13" s="213">
        <v>6.77</v>
      </c>
      <c r="KG13" s="213"/>
      <c r="KH13" s="213">
        <v>10.43</v>
      </c>
      <c r="KI13" s="213">
        <v>10.51</v>
      </c>
      <c r="KJ13" s="213">
        <v>3.43</v>
      </c>
      <c r="KK13" s="213">
        <v>5.67</v>
      </c>
      <c r="KL13" s="213"/>
      <c r="KM13" s="213">
        <v>5.67</v>
      </c>
      <c r="KN13" s="213">
        <v>6.93</v>
      </c>
      <c r="KO13" s="213">
        <v>6.81</v>
      </c>
      <c r="KP13" s="213">
        <v>3.82</v>
      </c>
      <c r="KQ13" s="213">
        <v>6.69</v>
      </c>
      <c r="KR13" s="213">
        <v>5.12</v>
      </c>
      <c r="KS13" s="213"/>
      <c r="KT13" s="213">
        <v>4.8499999999999996</v>
      </c>
      <c r="KU13" s="213">
        <v>7.8</v>
      </c>
      <c r="KV13" s="213">
        <v>6.1</v>
      </c>
      <c r="KW13" s="213">
        <v>3.66</v>
      </c>
      <c r="KX13" s="213">
        <v>3.5</v>
      </c>
      <c r="KY13" s="213">
        <v>4.09</v>
      </c>
      <c r="KZ13" s="213">
        <v>4.33</v>
      </c>
      <c r="LA13" s="213"/>
      <c r="LB13" s="213">
        <v>3.35</v>
      </c>
      <c r="LC13" s="213">
        <v>5.94</v>
      </c>
      <c r="LD13" s="213"/>
      <c r="LE13" s="216" t="s">
        <v>175</v>
      </c>
      <c r="LF13" s="213">
        <v>6.1</v>
      </c>
      <c r="LG13" s="213">
        <v>3.7</v>
      </c>
      <c r="LH13" s="213"/>
      <c r="LI13" s="213">
        <v>6.42</v>
      </c>
      <c r="LJ13" s="213"/>
      <c r="LK13" s="213">
        <v>8.6999999999999993</v>
      </c>
      <c r="LL13" s="213">
        <v>10.98</v>
      </c>
      <c r="LM13" s="213">
        <v>5.98</v>
      </c>
      <c r="LN13" s="213">
        <v>4.8</v>
      </c>
      <c r="LO13" s="213">
        <v>7.76</v>
      </c>
      <c r="LP13" s="213">
        <v>7.52</v>
      </c>
      <c r="LQ13" s="213">
        <v>9.76</v>
      </c>
      <c r="LR13" s="213">
        <v>10.43</v>
      </c>
      <c r="LS13" s="213">
        <v>8.4600000000000009</v>
      </c>
      <c r="LT13" s="213">
        <v>12.2</v>
      </c>
      <c r="LU13" s="213"/>
      <c r="LV13" s="213">
        <v>14.06</v>
      </c>
      <c r="LW13" s="213"/>
      <c r="LX13" s="213">
        <v>8.07</v>
      </c>
      <c r="LY13" s="213"/>
      <c r="LZ13" s="213"/>
      <c r="MA13" s="213">
        <v>18.11</v>
      </c>
      <c r="MB13" s="213"/>
      <c r="MC13" s="213">
        <v>8.31</v>
      </c>
      <c r="MD13" s="213">
        <v>8.82</v>
      </c>
      <c r="ME13" s="213">
        <v>8.58</v>
      </c>
      <c r="MF13" s="213">
        <v>8.07</v>
      </c>
      <c r="MG13" s="213">
        <v>9.09</v>
      </c>
      <c r="MH13" s="213">
        <v>7.64</v>
      </c>
      <c r="MI13" s="213">
        <v>10.47</v>
      </c>
      <c r="MJ13" s="213">
        <v>7.56</v>
      </c>
      <c r="MK13" s="213">
        <v>10</v>
      </c>
      <c r="ML13" s="213">
        <v>7.76</v>
      </c>
      <c r="MM13" s="213">
        <v>6.26</v>
      </c>
      <c r="MN13" s="213">
        <v>7.13</v>
      </c>
      <c r="MO13" s="213">
        <v>10.199999999999999</v>
      </c>
      <c r="MP13" s="213">
        <v>8.31</v>
      </c>
      <c r="MQ13" s="215">
        <v>23.46</v>
      </c>
      <c r="MR13" s="213">
        <v>22.48</v>
      </c>
      <c r="MS13" s="213">
        <v>14.45</v>
      </c>
      <c r="MT13" s="213">
        <v>14.45</v>
      </c>
      <c r="MU13" s="213">
        <v>20.28</v>
      </c>
      <c r="MV13" s="213">
        <v>3.11</v>
      </c>
      <c r="MW13" s="213">
        <v>3.9</v>
      </c>
      <c r="MX13" s="213">
        <v>3.39</v>
      </c>
      <c r="MY13" s="213">
        <v>4.0199999999999996</v>
      </c>
      <c r="MZ13" s="213">
        <v>4.0199999999999996</v>
      </c>
      <c r="NA13" s="213">
        <v>2.48</v>
      </c>
      <c r="NB13" s="213">
        <v>3.5</v>
      </c>
      <c r="NC13" s="213">
        <v>4.57</v>
      </c>
      <c r="ND13" s="213">
        <v>3.9</v>
      </c>
      <c r="NE13" s="213">
        <v>4.45</v>
      </c>
      <c r="NF13" s="213">
        <v>6.34</v>
      </c>
      <c r="NG13" s="213">
        <v>8.0299999999999994</v>
      </c>
      <c r="NH13" s="213">
        <v>3.9</v>
      </c>
      <c r="NI13" s="213">
        <v>3.46</v>
      </c>
      <c r="NJ13" s="213">
        <v>4.09</v>
      </c>
      <c r="NK13" s="213"/>
      <c r="NL13" s="213">
        <v>5.39</v>
      </c>
      <c r="NM13" s="213">
        <v>4.25</v>
      </c>
      <c r="NN13" s="213"/>
      <c r="NO13" s="213">
        <v>4.6500000000000004</v>
      </c>
    </row>
    <row r="14" spans="1:380" s="216" customFormat="1">
      <c r="A14" s="212">
        <v>2012</v>
      </c>
      <c r="B14" s="218"/>
      <c r="C14" s="213">
        <v>23.03</v>
      </c>
      <c r="D14" s="214" t="s">
        <v>175</v>
      </c>
      <c r="E14" s="213">
        <v>11.18</v>
      </c>
      <c r="F14" s="213">
        <v>13.11</v>
      </c>
      <c r="G14" s="213">
        <v>26.54</v>
      </c>
      <c r="H14" s="213">
        <v>6.93</v>
      </c>
      <c r="I14" s="213">
        <v>6.02</v>
      </c>
      <c r="J14" s="214" t="s">
        <v>175</v>
      </c>
      <c r="K14" s="213">
        <v>6.02</v>
      </c>
      <c r="L14" s="213">
        <v>5</v>
      </c>
      <c r="M14" s="214" t="s">
        <v>175</v>
      </c>
      <c r="N14" s="214" t="s">
        <v>175</v>
      </c>
      <c r="O14" s="213">
        <v>5.39</v>
      </c>
      <c r="P14" s="213">
        <v>6.38</v>
      </c>
      <c r="Q14" s="213"/>
      <c r="R14" s="213">
        <v>6.1</v>
      </c>
      <c r="S14" s="213"/>
      <c r="T14" s="215">
        <v>7.05</v>
      </c>
      <c r="U14" s="215">
        <v>4.25</v>
      </c>
      <c r="V14" s="213">
        <v>7.48</v>
      </c>
      <c r="W14" s="215">
        <v>3.31</v>
      </c>
      <c r="X14" s="213"/>
      <c r="Y14" s="213">
        <v>6.26</v>
      </c>
      <c r="Z14" s="215">
        <v>6.81</v>
      </c>
      <c r="AA14" s="215">
        <v>8.43</v>
      </c>
      <c r="AB14" s="213"/>
      <c r="AC14" s="215">
        <v>9.2899999999999991</v>
      </c>
      <c r="AD14" s="213">
        <v>5.51</v>
      </c>
      <c r="AE14" s="215">
        <v>24.37</v>
      </c>
      <c r="AF14" s="215">
        <v>8.43</v>
      </c>
      <c r="AG14" s="213">
        <v>4.88</v>
      </c>
      <c r="AH14" s="213">
        <v>4.09</v>
      </c>
      <c r="AI14" s="213">
        <v>3.5</v>
      </c>
      <c r="AJ14" s="213"/>
      <c r="AK14" s="215">
        <v>8.5</v>
      </c>
      <c r="AL14" s="213">
        <v>5.04</v>
      </c>
      <c r="AM14" s="213"/>
      <c r="AN14" s="213">
        <v>5.79</v>
      </c>
      <c r="AO14" s="213">
        <v>3.07</v>
      </c>
      <c r="AP14" s="213">
        <v>5.08</v>
      </c>
      <c r="AQ14" s="213"/>
      <c r="AR14" s="213"/>
      <c r="AS14" s="213">
        <v>3.86</v>
      </c>
      <c r="AT14" s="213">
        <v>4.21</v>
      </c>
      <c r="AU14" s="213">
        <v>5.55</v>
      </c>
      <c r="AV14" s="213">
        <v>5.83</v>
      </c>
      <c r="AW14" s="213">
        <v>4.92</v>
      </c>
      <c r="AX14" s="213">
        <v>5.51</v>
      </c>
      <c r="AY14" s="213">
        <v>5.55</v>
      </c>
      <c r="AZ14" s="213">
        <v>5.35</v>
      </c>
      <c r="BA14" s="213">
        <v>4.92</v>
      </c>
      <c r="BB14" s="213">
        <v>3.78</v>
      </c>
      <c r="BC14" s="213">
        <v>5.08</v>
      </c>
      <c r="BD14" s="213">
        <v>3.5</v>
      </c>
      <c r="BE14" s="213">
        <v>4.29</v>
      </c>
      <c r="BF14" s="213">
        <v>3.62</v>
      </c>
      <c r="BG14" s="213">
        <v>4.96</v>
      </c>
      <c r="BH14" s="213">
        <v>4.57</v>
      </c>
      <c r="BI14" s="213">
        <v>4.33</v>
      </c>
      <c r="BJ14" s="213"/>
      <c r="BK14" s="213">
        <v>3.74</v>
      </c>
      <c r="BL14" s="213">
        <v>6.5</v>
      </c>
      <c r="BM14" s="213">
        <v>4.21</v>
      </c>
      <c r="BN14" s="213">
        <v>3.62</v>
      </c>
      <c r="BO14" s="213">
        <v>7.4</v>
      </c>
      <c r="BP14" s="213">
        <v>6.77</v>
      </c>
      <c r="BQ14" s="213">
        <v>10.39</v>
      </c>
      <c r="BR14" s="213">
        <v>9.5299999999999994</v>
      </c>
      <c r="BS14" s="213">
        <v>16.850000000000001</v>
      </c>
      <c r="BT14" s="213">
        <v>10.119999999999999</v>
      </c>
      <c r="BU14" s="213">
        <v>10.119999999999999</v>
      </c>
      <c r="BV14" s="213">
        <v>14.13</v>
      </c>
      <c r="BW14" s="213">
        <v>11.1</v>
      </c>
      <c r="BX14" s="213">
        <v>11.57</v>
      </c>
      <c r="BY14" s="213">
        <v>11.89</v>
      </c>
      <c r="BZ14" s="213">
        <v>7.01</v>
      </c>
      <c r="CA14" s="213">
        <v>3.9</v>
      </c>
      <c r="CB14" s="213">
        <v>5.08</v>
      </c>
      <c r="CC14" s="214" t="s">
        <v>175</v>
      </c>
      <c r="CD14" s="213">
        <v>6.77</v>
      </c>
      <c r="CE14" s="213">
        <v>4.53</v>
      </c>
      <c r="CF14" s="213">
        <v>8.94</v>
      </c>
      <c r="CG14" s="214" t="s">
        <v>175</v>
      </c>
      <c r="CH14" s="213"/>
      <c r="CI14" s="213">
        <v>10.43</v>
      </c>
      <c r="CJ14" s="213">
        <v>9.76</v>
      </c>
      <c r="CK14" s="213">
        <v>13.66</v>
      </c>
      <c r="CL14" s="213">
        <v>14.13</v>
      </c>
      <c r="CM14" s="213">
        <v>8.11</v>
      </c>
      <c r="CN14" s="213"/>
      <c r="CO14" s="213">
        <v>5.67</v>
      </c>
      <c r="CP14" s="213">
        <v>6.69</v>
      </c>
      <c r="CQ14" s="213">
        <v>5.35</v>
      </c>
      <c r="CR14" s="213">
        <v>8.6999999999999993</v>
      </c>
      <c r="CS14" s="213">
        <v>6.77</v>
      </c>
      <c r="CT14" s="213">
        <v>10.24</v>
      </c>
      <c r="CU14" s="213">
        <v>8.6199999999999992</v>
      </c>
      <c r="CV14" s="213">
        <v>8.4600000000000009</v>
      </c>
      <c r="CW14" s="213">
        <v>6.14</v>
      </c>
      <c r="CX14" s="213">
        <v>3.98</v>
      </c>
      <c r="CY14" s="213">
        <v>4.84</v>
      </c>
      <c r="CZ14" s="213">
        <v>5.67</v>
      </c>
      <c r="DA14" s="213"/>
      <c r="DB14" s="213">
        <v>5.31</v>
      </c>
      <c r="DC14" s="213">
        <v>11.1</v>
      </c>
      <c r="DD14" s="213">
        <v>6.5</v>
      </c>
      <c r="DE14" s="213"/>
      <c r="DF14" s="213">
        <v>7.68</v>
      </c>
      <c r="DG14" s="213">
        <v>6.89</v>
      </c>
      <c r="DH14" s="213">
        <v>7.91</v>
      </c>
      <c r="DI14" s="213">
        <v>6.65</v>
      </c>
      <c r="DJ14" s="213">
        <v>8.0299999999999994</v>
      </c>
      <c r="DK14" s="214" t="s">
        <v>175</v>
      </c>
      <c r="DL14" s="213">
        <v>5.31</v>
      </c>
      <c r="DM14" s="213">
        <v>10.83</v>
      </c>
      <c r="DN14" s="213">
        <v>4.49</v>
      </c>
      <c r="DO14" s="213">
        <v>5.94</v>
      </c>
      <c r="DP14" s="213">
        <v>8.74</v>
      </c>
      <c r="DQ14" s="213"/>
      <c r="DR14" s="214" t="s">
        <v>175</v>
      </c>
      <c r="DS14" s="213">
        <v>8.43</v>
      </c>
      <c r="DT14" s="213">
        <v>8.5</v>
      </c>
      <c r="DU14" s="213">
        <v>8.6199999999999992</v>
      </c>
      <c r="DV14" s="213">
        <v>8.58</v>
      </c>
      <c r="DW14" s="213"/>
      <c r="DX14" s="213"/>
      <c r="DY14" s="213">
        <v>5.43</v>
      </c>
      <c r="DZ14" s="213"/>
      <c r="EA14" s="213">
        <v>6.02</v>
      </c>
      <c r="EB14" s="213"/>
      <c r="EC14" s="213">
        <v>6.3</v>
      </c>
      <c r="ED14" s="213"/>
      <c r="EE14" s="213"/>
      <c r="EF14" s="213">
        <v>6.97</v>
      </c>
      <c r="EG14" s="213"/>
      <c r="EH14" s="213">
        <v>5.04</v>
      </c>
      <c r="EI14" s="213">
        <v>7.95</v>
      </c>
      <c r="EJ14" s="213">
        <v>5.35</v>
      </c>
      <c r="EK14" s="213">
        <v>8.15</v>
      </c>
      <c r="EL14" s="213"/>
      <c r="EM14" s="213">
        <v>7.6</v>
      </c>
      <c r="EN14" s="213">
        <v>10.47</v>
      </c>
      <c r="EO14" s="213">
        <v>8.35</v>
      </c>
      <c r="EP14" s="213">
        <v>8.11</v>
      </c>
      <c r="EQ14" s="213"/>
      <c r="ER14" s="213">
        <v>7.64</v>
      </c>
      <c r="ES14" s="213"/>
      <c r="ET14" s="213">
        <v>11.69</v>
      </c>
      <c r="EU14" s="213"/>
      <c r="EV14" s="213">
        <v>8.86</v>
      </c>
      <c r="EW14" s="213"/>
      <c r="EX14" s="213"/>
      <c r="EY14" s="214" t="s">
        <v>175</v>
      </c>
      <c r="EZ14" s="214"/>
      <c r="FA14" s="213">
        <v>8.86</v>
      </c>
      <c r="FB14" s="213"/>
      <c r="FC14" s="213">
        <v>9.57</v>
      </c>
      <c r="FD14" s="213">
        <v>7.95</v>
      </c>
      <c r="FE14" s="213"/>
      <c r="FF14" s="213">
        <v>8.15</v>
      </c>
      <c r="FG14" s="213"/>
      <c r="FH14" s="213">
        <v>6.5</v>
      </c>
      <c r="FI14" s="213">
        <v>8.5399999999999991</v>
      </c>
      <c r="FJ14" s="213"/>
      <c r="FK14" s="213"/>
      <c r="FL14" s="213">
        <v>9.25</v>
      </c>
      <c r="FM14" s="213"/>
      <c r="FN14" s="213">
        <v>7.44</v>
      </c>
      <c r="FO14" s="213"/>
      <c r="FP14" s="213">
        <v>7.76</v>
      </c>
      <c r="FQ14" s="213"/>
      <c r="FR14" s="213">
        <v>7.44</v>
      </c>
      <c r="FS14" s="213">
        <v>7.05</v>
      </c>
      <c r="FT14" s="213">
        <v>8.15</v>
      </c>
      <c r="FU14" s="213">
        <v>7.17</v>
      </c>
      <c r="FV14" s="213">
        <v>9.33</v>
      </c>
      <c r="FW14" s="213">
        <v>9.65</v>
      </c>
      <c r="FX14" s="213">
        <v>10.28</v>
      </c>
      <c r="FY14" s="213">
        <v>6.42</v>
      </c>
      <c r="FZ14" s="213">
        <v>5.79</v>
      </c>
      <c r="GA14" s="213">
        <v>4.8</v>
      </c>
      <c r="GB14" s="213">
        <v>6.85</v>
      </c>
      <c r="GC14" s="213">
        <v>7.24</v>
      </c>
      <c r="GD14" s="213">
        <v>7.91</v>
      </c>
      <c r="GE14" s="213">
        <v>10.59</v>
      </c>
      <c r="GF14" s="213">
        <v>9.69</v>
      </c>
      <c r="GG14" s="213">
        <v>7.52</v>
      </c>
      <c r="GH14" s="213">
        <v>7.87</v>
      </c>
      <c r="GI14" s="213">
        <v>8.6199999999999992</v>
      </c>
      <c r="GJ14" s="213">
        <v>6.5</v>
      </c>
      <c r="GK14" s="213"/>
      <c r="GL14" s="213">
        <v>7.01</v>
      </c>
      <c r="GM14" s="213">
        <v>5.71</v>
      </c>
      <c r="GN14" s="213">
        <v>7.32</v>
      </c>
      <c r="GO14" s="213">
        <v>7.52</v>
      </c>
      <c r="GP14" s="213">
        <v>6.18</v>
      </c>
      <c r="GQ14" s="213">
        <v>6.54</v>
      </c>
      <c r="GR14" s="213">
        <v>5.63</v>
      </c>
      <c r="GS14" s="213"/>
      <c r="GT14" s="213"/>
      <c r="GU14" s="213">
        <v>5.51</v>
      </c>
      <c r="GV14" s="213">
        <v>7.68</v>
      </c>
      <c r="GW14" s="213">
        <v>7.64</v>
      </c>
      <c r="GX14" s="213">
        <v>7.28</v>
      </c>
      <c r="GY14" s="213">
        <v>6.06</v>
      </c>
      <c r="GZ14" s="213">
        <v>5.91</v>
      </c>
      <c r="HA14" s="213">
        <v>6.22</v>
      </c>
      <c r="HB14" s="213">
        <v>8.74</v>
      </c>
      <c r="HC14" s="213">
        <v>8.58</v>
      </c>
      <c r="HD14" s="213">
        <v>7.05</v>
      </c>
      <c r="HE14" s="213">
        <v>10.24</v>
      </c>
      <c r="HF14" s="213">
        <v>5.75</v>
      </c>
      <c r="HG14" s="213">
        <v>8.6199999999999992</v>
      </c>
      <c r="HH14" s="213">
        <v>4.76</v>
      </c>
      <c r="HI14" s="213">
        <v>11.73</v>
      </c>
      <c r="HJ14" s="213">
        <v>10.59</v>
      </c>
      <c r="HK14" s="214" t="s">
        <v>175</v>
      </c>
      <c r="HL14" s="213">
        <v>11.18</v>
      </c>
      <c r="HM14" s="213">
        <v>8.4600000000000009</v>
      </c>
      <c r="HN14" s="213">
        <v>10.39</v>
      </c>
      <c r="HO14" s="213">
        <v>9.06</v>
      </c>
      <c r="HP14" s="213">
        <v>7.64</v>
      </c>
      <c r="HQ14" s="213">
        <v>8.5</v>
      </c>
      <c r="HR14" s="213">
        <v>10.51</v>
      </c>
      <c r="HS14" s="213">
        <v>8.9</v>
      </c>
      <c r="HT14" s="213">
        <v>8.19</v>
      </c>
      <c r="HU14" s="213">
        <v>8.6999999999999993</v>
      </c>
      <c r="HV14" s="213">
        <v>8.23</v>
      </c>
      <c r="HW14" s="213">
        <v>6.38</v>
      </c>
      <c r="HX14" s="213"/>
      <c r="HY14" s="213">
        <v>9.1300000000000008</v>
      </c>
      <c r="HZ14" s="213">
        <v>6.61</v>
      </c>
      <c r="IA14" s="213">
        <v>10.199999999999999</v>
      </c>
      <c r="IB14" s="213">
        <v>6.85</v>
      </c>
      <c r="IC14" s="213">
        <v>11.54</v>
      </c>
      <c r="ID14" s="213">
        <v>16.18</v>
      </c>
      <c r="IE14" s="213">
        <v>14.96</v>
      </c>
      <c r="IF14" s="213">
        <v>17.09</v>
      </c>
      <c r="IG14" s="213">
        <v>10.039999999999999</v>
      </c>
      <c r="IH14" s="213">
        <v>9.02</v>
      </c>
      <c r="II14" s="213">
        <v>11.22</v>
      </c>
      <c r="IJ14" s="213">
        <v>5.39</v>
      </c>
      <c r="IK14" s="213">
        <v>6.5</v>
      </c>
      <c r="IL14" s="213">
        <v>5.75</v>
      </c>
      <c r="IM14" s="213">
        <v>5.83</v>
      </c>
      <c r="IN14" s="213"/>
      <c r="IO14" s="213">
        <v>5.28</v>
      </c>
      <c r="IP14" s="213"/>
      <c r="IQ14" s="213">
        <v>5.47</v>
      </c>
      <c r="IR14" s="213">
        <v>4.41</v>
      </c>
      <c r="IS14" s="213">
        <v>4.13</v>
      </c>
      <c r="IT14" s="213">
        <v>4.17</v>
      </c>
      <c r="IU14" s="213"/>
      <c r="IV14" s="213">
        <v>4.6100000000000003</v>
      </c>
      <c r="IW14" s="213">
        <v>4.6100000000000003</v>
      </c>
      <c r="IX14" s="213">
        <v>5.55</v>
      </c>
      <c r="IY14" s="213">
        <v>3.78</v>
      </c>
      <c r="IZ14" s="213">
        <v>4.92</v>
      </c>
      <c r="JA14" s="213">
        <v>5.31</v>
      </c>
      <c r="JB14" s="213">
        <v>5</v>
      </c>
      <c r="JC14" s="213">
        <v>5.12</v>
      </c>
      <c r="JD14" s="213"/>
      <c r="JE14" s="213"/>
      <c r="JF14" s="213">
        <v>6.5</v>
      </c>
      <c r="JG14" s="213"/>
      <c r="JH14" s="213">
        <v>7.64</v>
      </c>
      <c r="JI14" s="213">
        <v>8.27</v>
      </c>
      <c r="JJ14" s="213">
        <v>3.94</v>
      </c>
      <c r="JK14" s="213">
        <v>3.54</v>
      </c>
      <c r="JL14" s="213">
        <v>4.96</v>
      </c>
      <c r="JM14" s="213"/>
      <c r="JN14" s="213">
        <v>7.68</v>
      </c>
      <c r="JO14" s="213"/>
      <c r="JP14" s="213">
        <v>6.26</v>
      </c>
      <c r="JQ14" s="213">
        <v>11.42</v>
      </c>
      <c r="JR14" s="213">
        <v>11.42</v>
      </c>
      <c r="JS14" s="213">
        <v>8.6999999999999993</v>
      </c>
      <c r="JT14" s="213"/>
      <c r="JU14" s="213">
        <v>10.63</v>
      </c>
      <c r="JV14" s="213"/>
      <c r="JW14" s="213"/>
      <c r="JX14" s="213">
        <v>6.77</v>
      </c>
      <c r="JY14" s="213">
        <v>6.89</v>
      </c>
      <c r="JZ14" s="220" t="s">
        <v>175</v>
      </c>
      <c r="KA14" s="213">
        <v>6.5</v>
      </c>
      <c r="KB14" s="213">
        <v>3.98</v>
      </c>
      <c r="KC14" s="213">
        <v>9.8000000000000007</v>
      </c>
      <c r="KD14" s="213">
        <v>10.119999999999999</v>
      </c>
      <c r="KE14" s="213"/>
      <c r="KF14" s="213">
        <v>5.43</v>
      </c>
      <c r="KG14" s="213"/>
      <c r="KH14" s="213">
        <v>8.31</v>
      </c>
      <c r="KI14" s="213">
        <v>9.61</v>
      </c>
      <c r="KJ14" s="213">
        <v>3.78</v>
      </c>
      <c r="KK14" s="213">
        <v>5.67</v>
      </c>
      <c r="KL14" s="213"/>
      <c r="KM14" s="213">
        <v>4.25</v>
      </c>
      <c r="KN14" s="213">
        <v>5.83</v>
      </c>
      <c r="KO14" s="213">
        <v>5.71</v>
      </c>
      <c r="KP14" s="213">
        <v>4.57</v>
      </c>
      <c r="KQ14" s="213">
        <v>4.37</v>
      </c>
      <c r="KR14" s="213">
        <v>5.47</v>
      </c>
      <c r="KS14" s="213"/>
      <c r="KT14" s="213">
        <v>7.53</v>
      </c>
      <c r="KU14" s="213">
        <v>6.26</v>
      </c>
      <c r="KV14" s="213">
        <v>5.28</v>
      </c>
      <c r="KW14" s="213">
        <v>4.88</v>
      </c>
      <c r="KX14" s="213">
        <v>6.38</v>
      </c>
      <c r="KY14" s="213">
        <v>4.84</v>
      </c>
      <c r="KZ14" s="213">
        <v>4.0599999999999996</v>
      </c>
      <c r="LA14" s="213"/>
      <c r="LB14" s="213">
        <v>3.39</v>
      </c>
      <c r="LC14" s="213">
        <v>8.58</v>
      </c>
      <c r="LD14" s="213"/>
      <c r="LE14" s="213"/>
      <c r="LF14" s="213">
        <v>6.77</v>
      </c>
      <c r="LG14" s="213">
        <v>5.63</v>
      </c>
      <c r="LH14" s="213"/>
      <c r="LI14" s="213">
        <v>6.93</v>
      </c>
      <c r="LJ14" s="213"/>
      <c r="LK14" s="213">
        <v>7.83</v>
      </c>
      <c r="LL14" s="213">
        <v>11.77</v>
      </c>
      <c r="LM14" s="216" t="s">
        <v>175</v>
      </c>
      <c r="LN14" s="213">
        <v>6.3</v>
      </c>
      <c r="LO14" s="213">
        <v>6.97</v>
      </c>
      <c r="LP14" s="213">
        <v>7.76</v>
      </c>
      <c r="LQ14" s="213">
        <v>7.91</v>
      </c>
      <c r="LR14" s="213">
        <v>8.58</v>
      </c>
      <c r="LS14" s="213">
        <v>8.43</v>
      </c>
      <c r="LT14" s="213">
        <v>8.23</v>
      </c>
      <c r="LU14" s="213"/>
      <c r="LV14" s="213">
        <v>9.57</v>
      </c>
      <c r="LW14" s="213"/>
      <c r="LX14" s="213">
        <v>6.42</v>
      </c>
      <c r="LY14" s="213"/>
      <c r="LZ14" s="213"/>
      <c r="MA14" s="213">
        <v>14.72</v>
      </c>
      <c r="MB14" s="213"/>
      <c r="MC14" s="213">
        <v>6.06</v>
      </c>
      <c r="MD14" s="213">
        <v>6.81</v>
      </c>
      <c r="ME14" s="213">
        <v>7.72</v>
      </c>
      <c r="MF14" s="213">
        <v>6.77</v>
      </c>
      <c r="MG14" s="213">
        <v>8.39</v>
      </c>
      <c r="MH14" s="213">
        <v>7.09</v>
      </c>
      <c r="MI14" s="213">
        <v>9.33</v>
      </c>
      <c r="MJ14" s="213">
        <v>7.48</v>
      </c>
      <c r="MK14" s="213">
        <v>11.81</v>
      </c>
      <c r="ML14" s="213">
        <v>6.73</v>
      </c>
      <c r="MM14" s="213">
        <v>6.93</v>
      </c>
      <c r="MN14" s="216" t="s">
        <v>175</v>
      </c>
      <c r="MO14" s="213">
        <v>7.99</v>
      </c>
      <c r="MP14" s="213">
        <v>8.74</v>
      </c>
      <c r="MQ14" s="219" t="s">
        <v>175</v>
      </c>
      <c r="MR14" s="216" t="s">
        <v>175</v>
      </c>
      <c r="MS14" s="213">
        <v>8.86</v>
      </c>
      <c r="MT14" s="213">
        <v>9.84</v>
      </c>
      <c r="MU14" s="213">
        <v>15.87</v>
      </c>
      <c r="MV14" s="213">
        <v>5.87</v>
      </c>
      <c r="MW14" s="213">
        <v>4.6100000000000003</v>
      </c>
      <c r="MX14" s="213">
        <v>4.6900000000000004</v>
      </c>
      <c r="MY14" s="216" t="s">
        <v>175</v>
      </c>
      <c r="MZ14" s="213">
        <v>7.68</v>
      </c>
      <c r="NA14" s="213">
        <v>5.04</v>
      </c>
      <c r="NB14" s="213">
        <v>6.69</v>
      </c>
      <c r="NC14" s="213">
        <v>3.23</v>
      </c>
      <c r="ND14" s="213">
        <v>4.29</v>
      </c>
      <c r="NE14" s="213">
        <v>4.6900000000000004</v>
      </c>
      <c r="NF14" s="213">
        <v>4.92</v>
      </c>
      <c r="NG14" s="213">
        <v>3.07</v>
      </c>
      <c r="NH14" s="213">
        <v>4.0599999999999996</v>
      </c>
      <c r="NI14" s="213">
        <v>4.33</v>
      </c>
      <c r="NJ14" s="213">
        <v>3.94</v>
      </c>
      <c r="NK14" s="213"/>
      <c r="NL14" s="214" t="s">
        <v>175</v>
      </c>
      <c r="NM14" s="214" t="s">
        <v>175</v>
      </c>
      <c r="NN14" s="214"/>
      <c r="NO14" s="213">
        <v>5</v>
      </c>
    </row>
    <row r="15" spans="1:380" s="216" customFormat="1">
      <c r="A15" s="212">
        <v>2011</v>
      </c>
      <c r="B15" s="210"/>
      <c r="C15" s="213">
        <v>20.43</v>
      </c>
      <c r="D15" s="214" t="s">
        <v>175</v>
      </c>
      <c r="E15" s="213">
        <v>7.91</v>
      </c>
      <c r="F15" s="213">
        <v>12.6</v>
      </c>
      <c r="G15" s="214" t="s">
        <v>175</v>
      </c>
      <c r="H15" s="213">
        <v>4.17</v>
      </c>
      <c r="I15" s="213">
        <v>4.8</v>
      </c>
      <c r="J15" s="213">
        <v>13.39</v>
      </c>
      <c r="K15" s="214" t="s">
        <v>175</v>
      </c>
      <c r="L15" s="213">
        <v>4.8</v>
      </c>
      <c r="M15" s="213">
        <v>4.96</v>
      </c>
      <c r="N15" s="213">
        <v>3.98</v>
      </c>
      <c r="O15" s="213">
        <v>3.7</v>
      </c>
      <c r="P15" s="213">
        <v>4.21</v>
      </c>
      <c r="Q15" s="213"/>
      <c r="R15" s="213">
        <v>4.0599999999999996</v>
      </c>
      <c r="S15" s="213"/>
      <c r="T15" s="215">
        <v>5.24</v>
      </c>
      <c r="U15" s="215">
        <v>7.56</v>
      </c>
      <c r="V15" s="213">
        <v>4.45</v>
      </c>
      <c r="W15" s="215">
        <v>5.67</v>
      </c>
      <c r="X15" s="213"/>
      <c r="Y15" s="213">
        <v>3.7</v>
      </c>
      <c r="Z15" s="215">
        <v>5.39</v>
      </c>
      <c r="AA15" s="215">
        <v>4.29</v>
      </c>
      <c r="AB15" s="213"/>
      <c r="AC15" s="215">
        <v>5.75</v>
      </c>
      <c r="AD15" s="213">
        <v>4.6100000000000003</v>
      </c>
      <c r="AE15" s="215">
        <v>12.12</v>
      </c>
      <c r="AF15" s="215">
        <v>13.23</v>
      </c>
      <c r="AG15" s="213">
        <v>4.76</v>
      </c>
      <c r="AH15" s="213">
        <v>3.78</v>
      </c>
      <c r="AI15" s="213">
        <v>5.59</v>
      </c>
      <c r="AJ15" s="213"/>
      <c r="AK15" s="215">
        <v>5.59</v>
      </c>
      <c r="AL15" s="213">
        <v>6.02</v>
      </c>
      <c r="AM15" s="213"/>
      <c r="AN15" s="213">
        <v>4.33</v>
      </c>
      <c r="AO15" s="213">
        <v>5.08</v>
      </c>
      <c r="AP15" s="213">
        <v>7.52</v>
      </c>
      <c r="AQ15" s="213"/>
      <c r="AR15" s="213"/>
      <c r="AS15" s="213">
        <v>6.34</v>
      </c>
      <c r="AT15" s="213">
        <v>6.5</v>
      </c>
      <c r="AU15" s="213">
        <v>6.85</v>
      </c>
      <c r="AV15" s="213">
        <v>4.45</v>
      </c>
      <c r="AW15" s="213">
        <v>4.76</v>
      </c>
      <c r="AX15" s="213">
        <v>6.5</v>
      </c>
      <c r="AY15" s="213">
        <v>3.39</v>
      </c>
      <c r="AZ15" s="213">
        <v>4.92</v>
      </c>
      <c r="BA15" s="213">
        <v>5.04</v>
      </c>
      <c r="BB15" s="213">
        <v>5.47</v>
      </c>
      <c r="BC15" s="213">
        <v>5.12</v>
      </c>
      <c r="BD15" s="213">
        <v>6.02</v>
      </c>
      <c r="BE15" s="213">
        <v>5.79</v>
      </c>
      <c r="BF15" s="213">
        <v>6.18</v>
      </c>
      <c r="BG15" s="213">
        <v>5</v>
      </c>
      <c r="BH15" s="213">
        <v>5.59</v>
      </c>
      <c r="BI15" s="213">
        <v>5.59</v>
      </c>
      <c r="BJ15" s="213"/>
      <c r="BK15" s="213">
        <v>5.83</v>
      </c>
      <c r="BL15" s="213">
        <v>6.89</v>
      </c>
      <c r="BM15" s="213">
        <v>3.39</v>
      </c>
      <c r="BN15" s="213">
        <v>4.37</v>
      </c>
      <c r="BO15" s="213">
        <v>5.16</v>
      </c>
      <c r="BP15" s="213">
        <v>4.21</v>
      </c>
      <c r="BQ15" s="213">
        <v>6.65</v>
      </c>
      <c r="BR15" s="213">
        <v>7.76</v>
      </c>
      <c r="BS15" s="213">
        <v>10.79</v>
      </c>
      <c r="BT15" s="213">
        <v>8.39</v>
      </c>
      <c r="BU15" s="213">
        <v>10.16</v>
      </c>
      <c r="BV15" s="213">
        <v>11.02</v>
      </c>
      <c r="BW15" s="213">
        <v>8.6199999999999992</v>
      </c>
      <c r="BX15" s="213">
        <v>12.17</v>
      </c>
      <c r="BY15" s="213">
        <v>9.8000000000000007</v>
      </c>
      <c r="BZ15" s="213">
        <v>3.7</v>
      </c>
      <c r="CA15" s="213">
        <v>3.78</v>
      </c>
      <c r="CB15" s="213">
        <v>5.79</v>
      </c>
      <c r="CC15" s="213">
        <v>8.23</v>
      </c>
      <c r="CD15" s="213">
        <v>8.5</v>
      </c>
      <c r="CE15" s="214" t="s">
        <v>175</v>
      </c>
      <c r="CF15" s="213">
        <v>10.75</v>
      </c>
      <c r="CG15" s="213">
        <v>7.68</v>
      </c>
      <c r="CH15" s="213"/>
      <c r="CI15" s="213">
        <v>9.8800000000000008</v>
      </c>
      <c r="CJ15" s="213">
        <v>10.79</v>
      </c>
      <c r="CK15" s="213">
        <v>12.36</v>
      </c>
      <c r="CL15" s="213">
        <v>12.05</v>
      </c>
      <c r="CM15" s="213">
        <v>12.76</v>
      </c>
      <c r="CN15" s="213"/>
      <c r="CO15" s="213">
        <v>3.5</v>
      </c>
      <c r="CP15" s="213">
        <v>4.33</v>
      </c>
      <c r="CQ15" s="213">
        <v>3.43</v>
      </c>
      <c r="CR15" s="213">
        <v>4.0599999999999996</v>
      </c>
      <c r="CS15" s="213">
        <v>3.43</v>
      </c>
      <c r="CT15" s="213">
        <v>5.12</v>
      </c>
      <c r="CU15" s="213">
        <v>4.49</v>
      </c>
      <c r="CV15" s="213">
        <v>4.17</v>
      </c>
      <c r="CW15" s="213">
        <v>4.09</v>
      </c>
      <c r="CX15" s="213">
        <v>3.27</v>
      </c>
      <c r="CY15" s="213">
        <v>3.82</v>
      </c>
      <c r="CZ15" s="213">
        <v>3.7</v>
      </c>
      <c r="DA15" s="213"/>
      <c r="DB15" s="213">
        <v>2.68</v>
      </c>
      <c r="DC15" s="213">
        <v>6.57</v>
      </c>
      <c r="DD15" s="213">
        <v>3.62</v>
      </c>
      <c r="DE15" s="213"/>
      <c r="DF15" s="213">
        <v>2.68</v>
      </c>
      <c r="DG15" s="213">
        <v>3.74</v>
      </c>
      <c r="DH15" s="213">
        <v>2.48</v>
      </c>
      <c r="DI15" s="213">
        <v>5.04</v>
      </c>
      <c r="DJ15" s="213">
        <v>4.76</v>
      </c>
      <c r="DK15" s="213">
        <v>3.35</v>
      </c>
      <c r="DL15" s="213">
        <v>5.08</v>
      </c>
      <c r="DM15" s="213">
        <v>5</v>
      </c>
      <c r="DN15" s="214" t="s">
        <v>175</v>
      </c>
      <c r="DO15" s="213">
        <v>5.71</v>
      </c>
      <c r="DP15" s="213">
        <v>4.72</v>
      </c>
      <c r="DQ15" s="213"/>
      <c r="DR15" s="214" t="s">
        <v>175</v>
      </c>
      <c r="DS15" s="213">
        <v>5.12</v>
      </c>
      <c r="DT15" s="213">
        <v>5.87</v>
      </c>
      <c r="DU15" s="213">
        <v>6.06</v>
      </c>
      <c r="DV15" s="213">
        <v>6.85</v>
      </c>
      <c r="DW15" s="213"/>
      <c r="DX15" s="213"/>
      <c r="DY15" s="213">
        <v>5.79</v>
      </c>
      <c r="DZ15" s="213"/>
      <c r="EA15" s="213">
        <v>5.83</v>
      </c>
      <c r="EB15" s="213"/>
      <c r="EC15" s="213">
        <v>5.71</v>
      </c>
      <c r="ED15" s="213"/>
      <c r="EE15" s="213"/>
      <c r="EF15" s="213">
        <v>5.63</v>
      </c>
      <c r="EG15" s="213"/>
      <c r="EH15" s="213">
        <v>4.33</v>
      </c>
      <c r="EI15" s="213">
        <v>5.35</v>
      </c>
      <c r="EJ15" s="213">
        <v>6.14</v>
      </c>
      <c r="EK15" s="213">
        <v>4.45</v>
      </c>
      <c r="EL15" s="213"/>
      <c r="EM15" s="213">
        <v>4.33</v>
      </c>
      <c r="EN15" s="213">
        <v>4.6100000000000003</v>
      </c>
      <c r="EO15" s="213">
        <v>6.65</v>
      </c>
      <c r="EP15" s="213">
        <v>6.81</v>
      </c>
      <c r="EQ15" s="213"/>
      <c r="ER15" s="214" t="s">
        <v>175</v>
      </c>
      <c r="ES15" s="214"/>
      <c r="ET15" s="213">
        <v>6.34</v>
      </c>
      <c r="EU15" s="213"/>
      <c r="EV15" s="213">
        <v>5.79</v>
      </c>
      <c r="EW15" s="213"/>
      <c r="EX15" s="213"/>
      <c r="EY15" s="214" t="s">
        <v>175</v>
      </c>
      <c r="EZ15" s="214"/>
      <c r="FA15" s="213">
        <v>5.08</v>
      </c>
      <c r="FB15" s="213"/>
      <c r="FC15" s="213">
        <v>3.86</v>
      </c>
      <c r="FD15" s="213">
        <v>5.47</v>
      </c>
      <c r="FE15" s="213"/>
      <c r="FF15" s="213">
        <v>5.04</v>
      </c>
      <c r="FG15" s="213"/>
      <c r="FH15" s="213">
        <v>5</v>
      </c>
      <c r="FI15" s="213">
        <v>6.06</v>
      </c>
      <c r="FJ15" s="213"/>
      <c r="FK15" s="213"/>
      <c r="FL15" s="213">
        <v>5.55</v>
      </c>
      <c r="FM15" s="213"/>
      <c r="FN15" s="213">
        <v>5.28</v>
      </c>
      <c r="FO15" s="213"/>
      <c r="FP15" s="213">
        <v>5.83</v>
      </c>
      <c r="FQ15" s="213"/>
      <c r="FR15" s="213">
        <v>8.35</v>
      </c>
      <c r="FS15" s="213">
        <v>5.98</v>
      </c>
      <c r="FT15" s="213">
        <v>6.65</v>
      </c>
      <c r="FU15" s="213">
        <v>6.42</v>
      </c>
      <c r="FV15" s="213">
        <v>9.57</v>
      </c>
      <c r="FW15" s="213">
        <v>5.08</v>
      </c>
      <c r="FX15" s="213">
        <v>5.83</v>
      </c>
      <c r="FY15" s="214" t="s">
        <v>175</v>
      </c>
      <c r="FZ15" s="213">
        <v>6.54</v>
      </c>
      <c r="GA15" s="213">
        <v>2.87</v>
      </c>
      <c r="GB15" s="213">
        <v>5.35</v>
      </c>
      <c r="GC15" s="213">
        <v>4.72</v>
      </c>
      <c r="GD15" s="213">
        <v>4.13</v>
      </c>
      <c r="GE15" s="213">
        <v>4.6100000000000003</v>
      </c>
      <c r="GF15" s="213">
        <v>4.49</v>
      </c>
      <c r="GG15" s="213">
        <v>5.87</v>
      </c>
      <c r="GH15" s="213">
        <v>4.72</v>
      </c>
      <c r="GI15" s="213">
        <v>3.62</v>
      </c>
      <c r="GJ15" s="213">
        <v>2.17</v>
      </c>
      <c r="GK15" s="213"/>
      <c r="GL15" s="213">
        <v>5.71</v>
      </c>
      <c r="GM15" s="213">
        <v>3.03</v>
      </c>
      <c r="GN15" s="213">
        <v>3.15</v>
      </c>
      <c r="GO15" s="213">
        <v>4.37</v>
      </c>
      <c r="GP15" s="214" t="s">
        <v>175</v>
      </c>
      <c r="GQ15" s="213">
        <v>3.9</v>
      </c>
      <c r="GR15" s="213">
        <v>4.6500000000000004</v>
      </c>
      <c r="GS15" s="213"/>
      <c r="GT15" s="213"/>
      <c r="GU15" s="213">
        <v>3.07</v>
      </c>
      <c r="GV15" s="213">
        <v>4.17</v>
      </c>
      <c r="GW15" s="213">
        <v>4.41</v>
      </c>
      <c r="GX15" s="213">
        <v>4.37</v>
      </c>
      <c r="GY15" s="213">
        <v>3.54</v>
      </c>
      <c r="GZ15" s="213">
        <v>4.33</v>
      </c>
      <c r="HA15" s="213">
        <v>3.74</v>
      </c>
      <c r="HB15" s="213">
        <v>4.13</v>
      </c>
      <c r="HC15" s="213">
        <v>5</v>
      </c>
      <c r="HD15" s="213">
        <v>4.45</v>
      </c>
      <c r="HE15" s="213">
        <v>6.89</v>
      </c>
      <c r="HF15" s="213">
        <v>4.09</v>
      </c>
      <c r="HG15" s="213">
        <v>3.74</v>
      </c>
      <c r="HH15" s="213">
        <v>3.82</v>
      </c>
      <c r="HI15" s="213">
        <v>10.35</v>
      </c>
      <c r="HJ15" s="213">
        <v>6.42</v>
      </c>
      <c r="HK15" s="213">
        <v>5.2</v>
      </c>
      <c r="HL15" s="213">
        <v>8.7799999999999994</v>
      </c>
      <c r="HM15" s="213">
        <v>5.55</v>
      </c>
      <c r="HN15" s="213">
        <v>6.22</v>
      </c>
      <c r="HO15" s="213">
        <v>6.14</v>
      </c>
      <c r="HP15" s="213">
        <v>4.72</v>
      </c>
      <c r="HQ15" s="213">
        <v>6.81</v>
      </c>
      <c r="HR15" s="213">
        <v>5</v>
      </c>
      <c r="HS15" s="213">
        <v>5</v>
      </c>
      <c r="HT15" s="213">
        <v>4.76</v>
      </c>
      <c r="HU15" s="213">
        <v>4.84</v>
      </c>
      <c r="HV15" s="213">
        <v>3.86</v>
      </c>
      <c r="HW15" s="213">
        <v>3.5</v>
      </c>
      <c r="HX15" s="213"/>
      <c r="HY15" s="213">
        <v>4.29</v>
      </c>
      <c r="HZ15" s="213">
        <v>3.62</v>
      </c>
      <c r="IA15" s="213">
        <v>8.15</v>
      </c>
      <c r="IB15" s="213">
        <v>4.72</v>
      </c>
      <c r="IC15" s="213">
        <v>8.9</v>
      </c>
      <c r="ID15" s="213">
        <v>8.35</v>
      </c>
      <c r="IE15" s="213">
        <v>12.44</v>
      </c>
      <c r="IF15" s="213">
        <v>11.65</v>
      </c>
      <c r="IG15" s="213">
        <v>9.3699999999999992</v>
      </c>
      <c r="IH15" s="213">
        <v>6.18</v>
      </c>
      <c r="II15" s="213">
        <v>9.76</v>
      </c>
      <c r="IJ15" s="213">
        <v>4.72</v>
      </c>
      <c r="IK15" s="213">
        <v>4.53</v>
      </c>
      <c r="IL15" s="213">
        <v>6.3</v>
      </c>
      <c r="IM15" s="213">
        <v>5.04</v>
      </c>
      <c r="IN15" s="213"/>
      <c r="IO15" s="213">
        <v>5.71</v>
      </c>
      <c r="IP15" s="213"/>
      <c r="IQ15" s="213">
        <v>5.43</v>
      </c>
      <c r="IR15" s="213">
        <v>5.24</v>
      </c>
      <c r="IS15" s="213">
        <v>4.84</v>
      </c>
      <c r="IT15" s="213">
        <v>5.91</v>
      </c>
      <c r="IU15" s="213"/>
      <c r="IV15" s="213">
        <v>5.79</v>
      </c>
      <c r="IW15" s="213">
        <v>5.04</v>
      </c>
      <c r="IX15" s="213">
        <v>5.12</v>
      </c>
      <c r="IY15" s="213">
        <v>4.33</v>
      </c>
      <c r="IZ15" s="213">
        <v>5.43</v>
      </c>
      <c r="JA15" s="213">
        <v>7.56</v>
      </c>
      <c r="JB15" s="213">
        <v>6.81</v>
      </c>
      <c r="JC15" s="213">
        <v>6.46</v>
      </c>
      <c r="JD15" s="213"/>
      <c r="JE15" s="213"/>
      <c r="JF15" s="213">
        <v>9.25</v>
      </c>
      <c r="JG15" s="213"/>
      <c r="JH15" s="213">
        <v>8.23</v>
      </c>
      <c r="JI15" s="213">
        <v>9.3699999999999992</v>
      </c>
      <c r="JJ15" s="213">
        <v>3.7</v>
      </c>
      <c r="JK15" s="213">
        <v>4.92</v>
      </c>
      <c r="JL15" s="213">
        <v>3.54</v>
      </c>
      <c r="JM15" s="213"/>
      <c r="JN15" s="213">
        <v>6.69</v>
      </c>
      <c r="JO15" s="213"/>
      <c r="JP15" s="213">
        <v>5.67</v>
      </c>
      <c r="JQ15" s="213">
        <v>9.25</v>
      </c>
      <c r="JR15" s="213">
        <v>12.64</v>
      </c>
      <c r="JS15" s="213">
        <v>7.6</v>
      </c>
      <c r="JT15" s="213"/>
      <c r="JU15" s="213">
        <v>8.15</v>
      </c>
      <c r="JV15" s="213"/>
      <c r="JW15" s="213"/>
      <c r="JX15" s="213">
        <v>3.86</v>
      </c>
      <c r="JY15" s="213">
        <v>5.39</v>
      </c>
      <c r="JZ15" s="215">
        <v>3.11</v>
      </c>
      <c r="KA15" s="213">
        <v>7.32</v>
      </c>
      <c r="KB15" s="213">
        <v>5.91</v>
      </c>
      <c r="KC15" s="213">
        <v>9.33</v>
      </c>
      <c r="KD15" s="213">
        <v>9.25</v>
      </c>
      <c r="KE15" s="213"/>
      <c r="KF15" s="213">
        <v>5.2</v>
      </c>
      <c r="KG15" s="213"/>
      <c r="KH15" s="213">
        <v>8.86</v>
      </c>
      <c r="KI15" s="213">
        <v>8.5399999999999991</v>
      </c>
      <c r="KJ15" s="213">
        <v>4.29</v>
      </c>
      <c r="KK15" s="213">
        <v>4.37</v>
      </c>
      <c r="KL15" s="213"/>
      <c r="KM15" s="213">
        <v>2.48</v>
      </c>
      <c r="KN15" s="213">
        <v>4.57</v>
      </c>
      <c r="KO15" s="213">
        <v>4.6900000000000004</v>
      </c>
      <c r="KP15" s="213">
        <v>4.96</v>
      </c>
      <c r="KQ15" s="213">
        <v>4.21</v>
      </c>
      <c r="KR15" s="213">
        <v>4.09</v>
      </c>
      <c r="KS15" s="213"/>
      <c r="KT15" s="216" t="s">
        <v>175</v>
      </c>
      <c r="KU15" s="213">
        <v>3.43</v>
      </c>
      <c r="KV15" s="213">
        <v>3.66</v>
      </c>
      <c r="KW15" s="213">
        <v>4.57</v>
      </c>
      <c r="KX15" s="213">
        <v>4.53</v>
      </c>
      <c r="KY15" s="213">
        <v>2.8</v>
      </c>
      <c r="KZ15" s="213">
        <v>2.56</v>
      </c>
      <c r="LA15" s="213"/>
      <c r="LB15" s="213">
        <v>1.5</v>
      </c>
      <c r="LC15" s="213">
        <v>3.94</v>
      </c>
      <c r="LD15" s="213"/>
      <c r="LE15" s="213"/>
      <c r="LF15" s="213">
        <v>3.66</v>
      </c>
      <c r="LG15" s="213">
        <v>3.58</v>
      </c>
      <c r="LH15" s="213"/>
      <c r="LI15" s="213">
        <v>3.74</v>
      </c>
      <c r="LJ15" s="213"/>
      <c r="LK15" s="213">
        <v>4.72</v>
      </c>
      <c r="LL15" s="213">
        <v>7.24</v>
      </c>
      <c r="LM15" s="213"/>
      <c r="LN15" s="213">
        <v>3.35</v>
      </c>
      <c r="LO15" s="213">
        <v>6.65</v>
      </c>
      <c r="LP15" s="213">
        <v>8.27</v>
      </c>
      <c r="LQ15" s="213">
        <v>6.34</v>
      </c>
      <c r="LR15" s="213">
        <v>8.66</v>
      </c>
      <c r="LS15" s="213">
        <v>7.91</v>
      </c>
      <c r="LT15" s="213">
        <v>10.55</v>
      </c>
      <c r="LU15" s="213"/>
      <c r="LV15" s="213">
        <v>8.6199999999999992</v>
      </c>
      <c r="LW15" s="213"/>
      <c r="LX15" s="213">
        <v>7.05</v>
      </c>
      <c r="LY15" s="213"/>
      <c r="LZ15" s="213"/>
      <c r="MA15" s="213">
        <v>12.4</v>
      </c>
      <c r="MB15" s="213"/>
      <c r="MC15" s="213">
        <v>7.76</v>
      </c>
      <c r="MD15" s="213">
        <v>7.13</v>
      </c>
      <c r="ME15" s="213">
        <v>8.27</v>
      </c>
      <c r="MF15" s="213">
        <v>6.81</v>
      </c>
      <c r="MG15" s="213">
        <v>7.72</v>
      </c>
      <c r="MH15" s="213">
        <v>6.57</v>
      </c>
      <c r="MI15" s="213">
        <v>8.19</v>
      </c>
      <c r="MJ15" s="213">
        <v>4.6500000000000004</v>
      </c>
      <c r="MK15" s="213">
        <v>7.87</v>
      </c>
      <c r="ML15" s="213">
        <v>5.75</v>
      </c>
      <c r="MM15" s="213">
        <v>6.65</v>
      </c>
      <c r="MN15" s="213">
        <v>5.91</v>
      </c>
      <c r="MO15" s="213">
        <v>5.79</v>
      </c>
      <c r="MP15" s="213">
        <v>5.08</v>
      </c>
      <c r="MQ15" s="213"/>
      <c r="MR15" s="213"/>
      <c r="MS15" s="213">
        <v>9.3699999999999992</v>
      </c>
      <c r="MT15" s="213">
        <v>7.48</v>
      </c>
      <c r="MU15" s="213">
        <v>11.54</v>
      </c>
      <c r="MV15" s="213">
        <v>4.13</v>
      </c>
      <c r="MW15" s="213">
        <v>3.78</v>
      </c>
      <c r="MX15" s="213">
        <v>3.11</v>
      </c>
      <c r="MY15" s="213">
        <v>3.62</v>
      </c>
      <c r="MZ15" s="213">
        <v>4.6500000000000004</v>
      </c>
      <c r="NA15" s="213">
        <v>2.0499999999999998</v>
      </c>
      <c r="NB15" s="213">
        <v>2.6</v>
      </c>
      <c r="NC15" s="213">
        <v>3.19</v>
      </c>
      <c r="ND15" s="213">
        <v>4.6900000000000004</v>
      </c>
      <c r="NE15" s="213">
        <v>4.29</v>
      </c>
      <c r="NF15" s="213">
        <v>4.09</v>
      </c>
      <c r="NG15" s="214" t="s">
        <v>175</v>
      </c>
      <c r="NH15" s="213">
        <v>4.6100000000000003</v>
      </c>
      <c r="NI15" s="213">
        <v>3.5</v>
      </c>
      <c r="NJ15" s="213">
        <v>3.39</v>
      </c>
      <c r="NK15" s="213"/>
      <c r="NL15" s="213"/>
      <c r="NM15" s="214" t="s">
        <v>175</v>
      </c>
      <c r="NN15" s="214"/>
      <c r="NO15" s="213">
        <v>3.27</v>
      </c>
    </row>
    <row r="16" spans="1:380" s="216" customFormat="1">
      <c r="A16" s="212">
        <v>2010</v>
      </c>
      <c r="B16" s="219" t="s">
        <v>175</v>
      </c>
      <c r="C16" s="213">
        <v>27.95</v>
      </c>
      <c r="D16" s="213">
        <v>10.98</v>
      </c>
      <c r="E16" s="213">
        <v>17.239999999999998</v>
      </c>
      <c r="F16" s="213">
        <v>11.73</v>
      </c>
      <c r="G16" s="213">
        <v>32.049999999999997</v>
      </c>
      <c r="H16" s="214" t="s">
        <v>175</v>
      </c>
      <c r="I16" s="213">
        <v>5.75</v>
      </c>
      <c r="J16" s="213">
        <v>20.39</v>
      </c>
      <c r="K16" s="213">
        <v>7.56</v>
      </c>
      <c r="L16" s="213">
        <v>5.35</v>
      </c>
      <c r="M16" s="213">
        <v>5.59</v>
      </c>
      <c r="N16" s="213">
        <v>6.3</v>
      </c>
      <c r="O16" s="213">
        <v>5.98</v>
      </c>
      <c r="P16" s="213">
        <v>8.07</v>
      </c>
      <c r="Q16" s="213"/>
      <c r="R16" s="213">
        <v>6.57</v>
      </c>
      <c r="S16" s="220" t="s">
        <v>175</v>
      </c>
      <c r="T16" s="215">
        <v>7.05</v>
      </c>
      <c r="U16" s="215">
        <v>8.0299999999999994</v>
      </c>
      <c r="V16" s="213">
        <v>6.97</v>
      </c>
      <c r="W16" s="215">
        <v>9.1300000000000008</v>
      </c>
      <c r="X16" s="220" t="s">
        <v>175</v>
      </c>
      <c r="Y16" s="213">
        <v>7.36</v>
      </c>
      <c r="Z16" s="215">
        <v>13.74</v>
      </c>
      <c r="AA16" s="215">
        <v>11.38</v>
      </c>
      <c r="AB16" s="220" t="s">
        <v>175</v>
      </c>
      <c r="AC16" s="215">
        <v>12.48</v>
      </c>
      <c r="AD16" s="213">
        <v>4.6500000000000004</v>
      </c>
      <c r="AE16" s="220" t="s">
        <v>175</v>
      </c>
      <c r="AF16" s="215">
        <v>10.98</v>
      </c>
      <c r="AG16" s="213">
        <v>7.01</v>
      </c>
      <c r="AH16" s="213">
        <v>6.1</v>
      </c>
      <c r="AI16" s="213">
        <v>8.35</v>
      </c>
      <c r="AJ16" s="220" t="s">
        <v>175</v>
      </c>
      <c r="AK16" s="215">
        <v>8.19</v>
      </c>
      <c r="AL16" s="213">
        <v>8.6999999999999993</v>
      </c>
      <c r="AM16" s="213"/>
      <c r="AN16" s="213">
        <v>5.98</v>
      </c>
      <c r="AO16" s="213">
        <v>9.25</v>
      </c>
      <c r="AP16" s="213">
        <v>8.27</v>
      </c>
      <c r="AQ16" s="213"/>
      <c r="AR16" s="213"/>
      <c r="AS16" s="213">
        <v>7.28</v>
      </c>
      <c r="AT16" s="213">
        <v>7.13</v>
      </c>
      <c r="AU16" s="213">
        <v>8.39</v>
      </c>
      <c r="AV16" s="213">
        <v>6.38</v>
      </c>
      <c r="AW16" s="213">
        <v>5.94</v>
      </c>
      <c r="AX16" s="213">
        <v>7.32</v>
      </c>
      <c r="AY16" s="213">
        <v>6.06</v>
      </c>
      <c r="AZ16" s="213">
        <v>6.77</v>
      </c>
      <c r="BA16" s="213">
        <v>6.69</v>
      </c>
      <c r="BB16" s="213">
        <v>6.89</v>
      </c>
      <c r="BC16" s="213">
        <v>7.48</v>
      </c>
      <c r="BD16" s="213">
        <v>6.93</v>
      </c>
      <c r="BE16" s="213">
        <v>6.61</v>
      </c>
      <c r="BF16" s="213">
        <v>7.36</v>
      </c>
      <c r="BG16" s="213">
        <v>6.42</v>
      </c>
      <c r="BH16" s="213">
        <v>7.28</v>
      </c>
      <c r="BI16" s="213">
        <v>7.4</v>
      </c>
      <c r="BJ16" s="213"/>
      <c r="BK16" s="213">
        <v>9.3699999999999992</v>
      </c>
      <c r="BL16" s="213">
        <v>10.31</v>
      </c>
      <c r="BM16" s="213">
        <v>10.75</v>
      </c>
      <c r="BN16" s="213">
        <v>9.65</v>
      </c>
      <c r="BO16" s="213">
        <v>13.07</v>
      </c>
      <c r="BP16" s="213">
        <v>12.83</v>
      </c>
      <c r="BQ16" s="213">
        <v>16.93</v>
      </c>
      <c r="BR16" s="213">
        <v>14.84</v>
      </c>
      <c r="BS16" s="213">
        <v>18.309999999999999</v>
      </c>
      <c r="BT16" s="213">
        <v>19.760000000000002</v>
      </c>
      <c r="BU16" s="213">
        <v>12.44</v>
      </c>
      <c r="BV16" s="213">
        <v>13.66</v>
      </c>
      <c r="BW16" s="213">
        <v>16.420000000000002</v>
      </c>
      <c r="BX16" s="213">
        <v>13.54</v>
      </c>
      <c r="BY16" s="213">
        <v>14.96</v>
      </c>
      <c r="BZ16" s="213">
        <v>8.6999999999999993</v>
      </c>
      <c r="CA16" s="213">
        <v>6.26</v>
      </c>
      <c r="CB16" s="213">
        <v>8.5</v>
      </c>
      <c r="CC16" s="213">
        <v>12.05</v>
      </c>
      <c r="CD16" s="213">
        <v>11.38</v>
      </c>
      <c r="CE16" s="213">
        <v>7.95</v>
      </c>
      <c r="CF16" s="213">
        <v>11.3</v>
      </c>
      <c r="CG16" s="213">
        <v>9.84</v>
      </c>
      <c r="CH16" s="213"/>
      <c r="CI16" s="213">
        <v>13.46</v>
      </c>
      <c r="CJ16" s="213">
        <v>6.65</v>
      </c>
      <c r="CK16" s="213">
        <v>17.760000000000002</v>
      </c>
      <c r="CL16" s="213">
        <v>18.940000000000001</v>
      </c>
      <c r="CM16" s="213">
        <v>17.399999999999999</v>
      </c>
      <c r="CN16" s="213"/>
      <c r="CO16" s="213">
        <v>10.91</v>
      </c>
      <c r="CP16" s="213">
        <v>7.05</v>
      </c>
      <c r="CQ16" s="213">
        <v>6.34</v>
      </c>
      <c r="CR16" s="213">
        <v>6.22</v>
      </c>
      <c r="CS16" s="213">
        <v>5.75</v>
      </c>
      <c r="CT16" s="213">
        <v>8.11</v>
      </c>
      <c r="CU16" s="213">
        <v>7.72</v>
      </c>
      <c r="CV16" s="213">
        <v>7.2</v>
      </c>
      <c r="CW16" s="213">
        <v>8.82</v>
      </c>
      <c r="CX16" s="213">
        <v>5.87</v>
      </c>
      <c r="CY16" s="213">
        <v>8.82</v>
      </c>
      <c r="CZ16" s="213">
        <v>7.68</v>
      </c>
      <c r="DA16" s="213"/>
      <c r="DB16" s="213">
        <v>3.82</v>
      </c>
      <c r="DC16" s="213">
        <v>9.5299999999999994</v>
      </c>
      <c r="DD16" s="213">
        <v>8.98</v>
      </c>
      <c r="DE16" s="213"/>
      <c r="DF16" s="213">
        <v>5.71</v>
      </c>
      <c r="DG16" s="213">
        <v>8.39</v>
      </c>
      <c r="DH16" s="213">
        <v>7.48</v>
      </c>
      <c r="DI16" s="213">
        <v>10.71</v>
      </c>
      <c r="DJ16" s="213">
        <v>8.19</v>
      </c>
      <c r="DK16" s="213">
        <v>6.22</v>
      </c>
      <c r="DL16" s="213">
        <v>9.8800000000000008</v>
      </c>
      <c r="DM16" s="213">
        <v>12.28</v>
      </c>
      <c r="DN16" s="213">
        <v>9.8800000000000008</v>
      </c>
      <c r="DO16" s="213">
        <v>7.83</v>
      </c>
      <c r="DP16" s="213">
        <v>8.11</v>
      </c>
      <c r="DQ16" s="213"/>
      <c r="DR16" s="213">
        <v>5.98</v>
      </c>
      <c r="DS16" s="213">
        <v>9.41</v>
      </c>
      <c r="DT16" s="213">
        <v>7.17</v>
      </c>
      <c r="DU16" s="213">
        <v>8.82</v>
      </c>
      <c r="DV16" s="213">
        <v>9.76</v>
      </c>
      <c r="DW16" s="213"/>
      <c r="DX16" s="213"/>
      <c r="DY16" s="213">
        <v>8.5</v>
      </c>
      <c r="DZ16" s="213"/>
      <c r="EA16" s="213">
        <v>8.98</v>
      </c>
      <c r="EB16" s="213"/>
      <c r="EC16" s="213">
        <v>9.65</v>
      </c>
      <c r="ED16" s="213"/>
      <c r="EE16" s="213"/>
      <c r="EF16" s="213">
        <v>9.57</v>
      </c>
      <c r="EG16" s="213"/>
      <c r="EH16" s="213">
        <v>8.7799999999999994</v>
      </c>
      <c r="EI16" s="213">
        <v>9.92</v>
      </c>
      <c r="EJ16" s="213">
        <v>6.97</v>
      </c>
      <c r="EK16" s="213">
        <v>7.36</v>
      </c>
      <c r="EL16" s="213"/>
      <c r="EM16" s="213">
        <v>3.7</v>
      </c>
      <c r="EN16" s="213">
        <v>5.91</v>
      </c>
      <c r="EO16" s="213">
        <v>13.19</v>
      </c>
      <c r="EP16" s="213">
        <v>14.21</v>
      </c>
      <c r="EQ16" s="213"/>
      <c r="ER16" s="213">
        <v>5.43</v>
      </c>
      <c r="ES16" s="213"/>
      <c r="ET16" s="213">
        <v>9.61</v>
      </c>
      <c r="EU16" s="213"/>
      <c r="EV16" s="213">
        <v>7.64</v>
      </c>
      <c r="EW16" s="213"/>
      <c r="EX16" s="213"/>
      <c r="EY16" s="213">
        <v>6.18</v>
      </c>
      <c r="EZ16" s="213"/>
      <c r="FA16" s="213">
        <v>8.4600000000000009</v>
      </c>
      <c r="FB16" s="213"/>
      <c r="FC16" s="213">
        <v>5.24</v>
      </c>
      <c r="FD16" s="213">
        <v>8.11</v>
      </c>
      <c r="FE16" s="213"/>
      <c r="FF16" s="213">
        <v>7.09</v>
      </c>
      <c r="FG16" s="213"/>
      <c r="FH16" s="213">
        <v>7.17</v>
      </c>
      <c r="FI16" s="213">
        <v>11.3</v>
      </c>
      <c r="FJ16" s="213"/>
      <c r="FK16" s="213"/>
      <c r="FL16" s="213">
        <v>9.09</v>
      </c>
      <c r="FM16" s="213"/>
      <c r="FN16" s="213">
        <v>7.32</v>
      </c>
      <c r="FO16" s="213"/>
      <c r="FP16" s="213">
        <v>8.23</v>
      </c>
      <c r="FQ16" s="213"/>
      <c r="FR16" s="213">
        <v>9.57</v>
      </c>
      <c r="FS16" s="213">
        <v>7.91</v>
      </c>
      <c r="FT16" s="213">
        <v>14.61</v>
      </c>
      <c r="FU16" s="213">
        <v>9.41</v>
      </c>
      <c r="FV16" s="213">
        <v>18.46</v>
      </c>
      <c r="FW16" s="213">
        <v>9.5299999999999994</v>
      </c>
      <c r="FX16" s="213">
        <v>9.2100000000000009</v>
      </c>
      <c r="FY16" s="214"/>
      <c r="FZ16" s="213">
        <v>8.0299999999999994</v>
      </c>
      <c r="GA16" s="213">
        <v>4.88</v>
      </c>
      <c r="GB16" s="213">
        <v>4.6100000000000003</v>
      </c>
      <c r="GC16" s="213">
        <v>5.31</v>
      </c>
      <c r="GD16" s="213">
        <v>4.72</v>
      </c>
      <c r="GE16" s="213">
        <v>6.69</v>
      </c>
      <c r="GF16" s="213">
        <v>5.63</v>
      </c>
      <c r="GG16" s="213">
        <v>8.35</v>
      </c>
      <c r="GH16" s="213">
        <v>6.54</v>
      </c>
      <c r="GI16" s="213">
        <v>5.31</v>
      </c>
      <c r="GJ16" s="213">
        <v>6.14</v>
      </c>
      <c r="GK16" s="213"/>
      <c r="GL16" s="213">
        <v>6.69</v>
      </c>
      <c r="GM16" s="213">
        <v>5.16</v>
      </c>
      <c r="GN16" s="213">
        <v>6.26</v>
      </c>
      <c r="GO16" s="213">
        <v>6.61</v>
      </c>
      <c r="GP16" s="213">
        <v>9.41</v>
      </c>
      <c r="GQ16" s="213">
        <v>10.28</v>
      </c>
      <c r="GR16" s="213">
        <v>6.85</v>
      </c>
      <c r="GS16" s="213"/>
      <c r="GT16" s="213"/>
      <c r="GU16" s="213">
        <v>6.61</v>
      </c>
      <c r="GV16" s="213">
        <v>8.66</v>
      </c>
      <c r="GW16" s="213">
        <v>11.18</v>
      </c>
      <c r="GX16" s="213">
        <v>15.31</v>
      </c>
      <c r="GY16" s="213">
        <v>12.36</v>
      </c>
      <c r="GZ16" s="213">
        <v>9.8000000000000007</v>
      </c>
      <c r="HA16" s="213">
        <v>12.52</v>
      </c>
      <c r="HB16" s="214" t="s">
        <v>175</v>
      </c>
      <c r="HC16" s="213">
        <v>11.81</v>
      </c>
      <c r="HD16" s="213">
        <v>12.24</v>
      </c>
      <c r="HE16" s="213">
        <v>8.5399999999999991</v>
      </c>
      <c r="HF16" s="213">
        <v>9.06</v>
      </c>
      <c r="HG16" s="213">
        <v>9.92</v>
      </c>
      <c r="HH16" s="213">
        <v>6.97</v>
      </c>
      <c r="HI16" s="213">
        <v>12.6</v>
      </c>
      <c r="HJ16" s="213">
        <v>8.98</v>
      </c>
      <c r="HK16" s="213">
        <v>9.7200000000000006</v>
      </c>
      <c r="HL16" s="213">
        <v>9.2100000000000009</v>
      </c>
      <c r="HM16" s="213">
        <v>8.66</v>
      </c>
      <c r="HN16" s="213">
        <v>8.5</v>
      </c>
      <c r="HO16" s="213">
        <v>10.31</v>
      </c>
      <c r="HP16" s="213">
        <v>10.31</v>
      </c>
      <c r="HQ16" s="213">
        <v>10.199999999999999</v>
      </c>
      <c r="HR16" s="213">
        <v>10.91</v>
      </c>
      <c r="HS16" s="213">
        <v>11.85</v>
      </c>
      <c r="HT16" s="213">
        <v>11.38</v>
      </c>
      <c r="HU16" s="213">
        <v>12.72</v>
      </c>
      <c r="HV16" s="213">
        <v>11.61</v>
      </c>
      <c r="HW16" s="213">
        <v>12.09</v>
      </c>
      <c r="HX16" s="213"/>
      <c r="HY16" s="213">
        <v>10.75</v>
      </c>
      <c r="HZ16" s="213">
        <v>12.99</v>
      </c>
      <c r="IA16" s="213">
        <v>9.65</v>
      </c>
      <c r="IB16" s="213">
        <v>10.28</v>
      </c>
      <c r="IC16" s="213">
        <v>12.72</v>
      </c>
      <c r="ID16" s="213">
        <v>16.059999999999999</v>
      </c>
      <c r="IE16" s="213">
        <v>14.65</v>
      </c>
      <c r="IF16" s="213">
        <v>13.46</v>
      </c>
      <c r="IG16" s="213">
        <v>9.7200000000000006</v>
      </c>
      <c r="IH16" s="213">
        <v>11.61</v>
      </c>
      <c r="II16" s="213">
        <v>10</v>
      </c>
      <c r="IJ16" s="213">
        <v>7.01</v>
      </c>
      <c r="IK16" s="213">
        <v>8.07</v>
      </c>
      <c r="IL16" s="213">
        <v>8.27</v>
      </c>
      <c r="IM16" s="213">
        <v>6.5</v>
      </c>
      <c r="IN16" s="213"/>
      <c r="IO16" s="213">
        <v>7.36</v>
      </c>
      <c r="IP16" s="213"/>
      <c r="IQ16" s="213">
        <v>6.34</v>
      </c>
      <c r="IR16" s="213">
        <v>7.17</v>
      </c>
      <c r="IS16" s="213">
        <v>6.61</v>
      </c>
      <c r="IT16" s="213">
        <v>7.91</v>
      </c>
      <c r="IU16" s="213"/>
      <c r="IV16" s="213">
        <v>6.06</v>
      </c>
      <c r="IW16" s="213">
        <v>8.39</v>
      </c>
      <c r="IX16" s="213">
        <v>7.28</v>
      </c>
      <c r="IY16" s="213">
        <v>6.1</v>
      </c>
      <c r="IZ16" s="213">
        <v>6.97</v>
      </c>
      <c r="JA16" s="213">
        <v>5.55</v>
      </c>
      <c r="JB16" s="213">
        <v>6.93</v>
      </c>
      <c r="JC16" s="213">
        <v>7.36</v>
      </c>
      <c r="JD16" s="213"/>
      <c r="JE16" s="213"/>
      <c r="JF16" s="213">
        <v>9.17</v>
      </c>
      <c r="JG16" s="213"/>
      <c r="JH16" s="213">
        <v>9.57</v>
      </c>
      <c r="JI16" s="213">
        <v>10.28</v>
      </c>
      <c r="JJ16" s="213">
        <v>8.82</v>
      </c>
      <c r="JK16" s="213">
        <v>9.5299999999999994</v>
      </c>
      <c r="JL16" s="213">
        <v>9.3699999999999992</v>
      </c>
      <c r="JM16" s="213"/>
      <c r="JN16" s="213">
        <v>12.56</v>
      </c>
      <c r="JO16" s="213"/>
      <c r="JP16" s="213">
        <v>11.1</v>
      </c>
      <c r="JQ16" s="213">
        <v>16.5</v>
      </c>
      <c r="JR16" s="213">
        <v>22.87</v>
      </c>
      <c r="JS16" s="213">
        <v>13.66</v>
      </c>
      <c r="JT16" s="213"/>
      <c r="JU16" s="213">
        <v>14.8</v>
      </c>
      <c r="JV16" s="213"/>
      <c r="JW16" s="213"/>
      <c r="JX16" s="213">
        <v>5.91</v>
      </c>
      <c r="JY16" s="213">
        <v>12.24</v>
      </c>
      <c r="JZ16" s="215">
        <v>4.0199999999999996</v>
      </c>
      <c r="KA16" s="213">
        <v>11.22</v>
      </c>
      <c r="KB16" s="213">
        <v>10.31</v>
      </c>
      <c r="KC16" s="213">
        <v>13.07</v>
      </c>
      <c r="KD16" s="213">
        <v>16.420000000000002</v>
      </c>
      <c r="KE16" s="213"/>
      <c r="KF16" s="213">
        <v>9.02</v>
      </c>
      <c r="KG16" s="213"/>
      <c r="KH16" s="213">
        <v>13.35</v>
      </c>
      <c r="KI16" s="213">
        <v>13.58</v>
      </c>
      <c r="KJ16" s="213">
        <v>5.43</v>
      </c>
      <c r="KK16" s="213">
        <v>5.98</v>
      </c>
      <c r="KL16" s="213"/>
      <c r="KM16" s="213">
        <v>6.5</v>
      </c>
      <c r="KN16" s="213">
        <v>6.22</v>
      </c>
      <c r="KO16" s="213">
        <v>8.35</v>
      </c>
      <c r="KP16" s="213">
        <v>6.3</v>
      </c>
      <c r="KQ16" s="213">
        <v>7.05</v>
      </c>
      <c r="KR16" s="213">
        <v>7.76</v>
      </c>
      <c r="KS16" s="213"/>
      <c r="KT16" s="213">
        <v>8.4600000000000009</v>
      </c>
      <c r="KU16" s="213">
        <v>5.87</v>
      </c>
      <c r="KV16" s="213">
        <v>6.73</v>
      </c>
      <c r="KW16" s="213">
        <v>5.94</v>
      </c>
      <c r="KX16" s="213">
        <v>6.46</v>
      </c>
      <c r="KY16" s="213">
        <v>4.6900000000000004</v>
      </c>
      <c r="KZ16" s="213">
        <v>9.06</v>
      </c>
      <c r="LA16" s="213"/>
      <c r="LB16" s="213">
        <v>9.09</v>
      </c>
      <c r="LC16" s="213">
        <v>7.87</v>
      </c>
      <c r="LD16" s="213"/>
      <c r="LE16" s="213"/>
      <c r="LF16" s="213">
        <v>8.43</v>
      </c>
      <c r="LG16" s="213">
        <v>9.9600000000000009</v>
      </c>
      <c r="LH16" s="213"/>
      <c r="LI16" s="213">
        <v>10.08</v>
      </c>
      <c r="LJ16" s="213"/>
      <c r="LK16" s="213">
        <v>10.67</v>
      </c>
      <c r="LL16" s="213">
        <v>15.39</v>
      </c>
      <c r="LM16" s="213"/>
      <c r="LN16" s="213">
        <v>6.34</v>
      </c>
      <c r="LO16" s="213">
        <v>10.31</v>
      </c>
      <c r="LP16" s="213">
        <v>11.18</v>
      </c>
      <c r="LQ16" s="213">
        <v>10.35</v>
      </c>
      <c r="LR16" s="213">
        <v>10.28</v>
      </c>
      <c r="LS16" s="213">
        <v>8.98</v>
      </c>
      <c r="LT16" s="213">
        <v>12.09</v>
      </c>
      <c r="LU16" s="213"/>
      <c r="LV16" s="213">
        <v>15.12</v>
      </c>
      <c r="LW16" s="213"/>
      <c r="LX16" s="213">
        <v>9.17</v>
      </c>
      <c r="LY16" s="213"/>
      <c r="LZ16" s="213"/>
      <c r="MA16" s="213">
        <v>22.8</v>
      </c>
      <c r="MB16" s="213"/>
      <c r="MC16" s="213">
        <v>8.6999999999999993</v>
      </c>
      <c r="MD16" s="213">
        <v>9.41</v>
      </c>
      <c r="ME16" s="213">
        <v>8.66</v>
      </c>
      <c r="MF16" s="213">
        <v>9.57</v>
      </c>
      <c r="MG16" s="213">
        <v>9.84</v>
      </c>
      <c r="MH16" s="213">
        <v>7.48</v>
      </c>
      <c r="MI16" s="213">
        <v>10.039999999999999</v>
      </c>
      <c r="MJ16" s="213">
        <v>9.7200000000000006</v>
      </c>
      <c r="MK16" s="213">
        <v>11.22</v>
      </c>
      <c r="ML16" s="213">
        <v>12.24</v>
      </c>
      <c r="MM16" s="213">
        <v>14.57</v>
      </c>
      <c r="MN16" s="213">
        <v>11.65</v>
      </c>
      <c r="MO16" s="213">
        <v>12.2</v>
      </c>
      <c r="MP16" s="213">
        <v>10.51</v>
      </c>
      <c r="MQ16" s="213"/>
      <c r="MR16" s="213"/>
      <c r="MS16" s="213">
        <v>15.04</v>
      </c>
      <c r="MT16" s="213">
        <v>13.62</v>
      </c>
      <c r="MU16" s="213">
        <v>27.05</v>
      </c>
      <c r="MV16" s="213">
        <v>5.67</v>
      </c>
      <c r="MW16" s="213">
        <v>5.39</v>
      </c>
      <c r="MX16" s="213">
        <v>3.82</v>
      </c>
      <c r="MY16" s="213">
        <v>6.81</v>
      </c>
      <c r="MZ16" s="213">
        <v>5.47</v>
      </c>
      <c r="NA16" s="213">
        <v>5.63</v>
      </c>
      <c r="NB16" s="213">
        <v>5.16</v>
      </c>
      <c r="NC16" s="213">
        <v>7.6</v>
      </c>
      <c r="ND16" s="213">
        <v>7.72</v>
      </c>
      <c r="NE16" s="213">
        <v>9.57</v>
      </c>
      <c r="NF16" s="213">
        <v>12.48</v>
      </c>
      <c r="NG16" s="214" t="s">
        <v>175</v>
      </c>
      <c r="NH16" s="213">
        <v>10.94</v>
      </c>
      <c r="NI16" s="213">
        <v>10.28</v>
      </c>
      <c r="NJ16" s="213">
        <v>8.35</v>
      </c>
      <c r="NK16" s="213"/>
      <c r="NL16" s="213"/>
      <c r="NM16" s="213">
        <v>5.43</v>
      </c>
      <c r="NN16" s="213"/>
      <c r="NO16" s="213">
        <v>7.64</v>
      </c>
    </row>
    <row r="17" spans="1:379" s="216" customFormat="1">
      <c r="A17" s="212">
        <v>2009</v>
      </c>
      <c r="B17" s="220" t="s">
        <v>175</v>
      </c>
      <c r="C17" s="265">
        <v>25.67</v>
      </c>
      <c r="D17" s="266" t="s">
        <v>175</v>
      </c>
      <c r="E17" s="265">
        <v>8.6199999999999992</v>
      </c>
      <c r="F17" s="265">
        <v>12.05</v>
      </c>
      <c r="G17" s="265">
        <v>17.440000000000001</v>
      </c>
      <c r="H17" s="265">
        <v>7.09</v>
      </c>
      <c r="I17" s="265">
        <v>6.65</v>
      </c>
      <c r="J17" s="265">
        <v>16.34</v>
      </c>
      <c r="K17" s="265">
        <v>4.0599999999999996</v>
      </c>
      <c r="L17" s="265">
        <v>4.25</v>
      </c>
      <c r="M17" s="265">
        <v>3.66</v>
      </c>
      <c r="N17" s="266" t="s">
        <v>175</v>
      </c>
      <c r="O17" s="265">
        <v>3.94</v>
      </c>
      <c r="P17" s="265">
        <v>4.72</v>
      </c>
      <c r="Q17" s="265"/>
      <c r="R17" s="265">
        <v>4.72</v>
      </c>
      <c r="S17" s="266" t="s">
        <v>175</v>
      </c>
      <c r="T17" s="265">
        <v>6.93</v>
      </c>
      <c r="U17" s="265">
        <v>5</v>
      </c>
      <c r="V17" s="265">
        <v>4.45</v>
      </c>
      <c r="W17" s="265">
        <v>4.6500000000000004</v>
      </c>
      <c r="X17" s="266" t="s">
        <v>175</v>
      </c>
      <c r="Y17" s="265">
        <v>5.2</v>
      </c>
      <c r="Z17" s="265">
        <v>5.83</v>
      </c>
      <c r="AA17" s="265">
        <v>3.35</v>
      </c>
      <c r="AB17" s="265">
        <v>4.41</v>
      </c>
      <c r="AC17" s="265">
        <v>6.54</v>
      </c>
      <c r="AD17" s="265">
        <v>3.15</v>
      </c>
      <c r="AE17" s="265">
        <v>15.67</v>
      </c>
      <c r="AF17" s="265">
        <v>8.31</v>
      </c>
      <c r="AG17" s="265">
        <v>4.17</v>
      </c>
      <c r="AH17" s="265">
        <v>3.54</v>
      </c>
      <c r="AI17" s="265">
        <v>4.45</v>
      </c>
      <c r="AJ17" s="266" t="s">
        <v>175</v>
      </c>
      <c r="AK17" s="265">
        <v>5.59</v>
      </c>
      <c r="AL17" s="265">
        <v>4.84</v>
      </c>
      <c r="AM17" s="265"/>
      <c r="AN17" s="265">
        <v>5.16</v>
      </c>
      <c r="AO17" s="265">
        <v>3.7</v>
      </c>
      <c r="AP17" s="265">
        <v>5.04</v>
      </c>
      <c r="AQ17" s="265"/>
      <c r="AR17" s="265"/>
      <c r="AS17" s="265">
        <v>4.8</v>
      </c>
      <c r="AT17" s="265">
        <v>4.09</v>
      </c>
      <c r="AU17" s="265">
        <v>5.43</v>
      </c>
      <c r="AV17" s="265">
        <v>5.24</v>
      </c>
      <c r="AW17" s="265">
        <v>4.13</v>
      </c>
      <c r="AX17" s="266" t="s">
        <v>175</v>
      </c>
      <c r="AY17" s="265">
        <v>4.8</v>
      </c>
      <c r="AZ17" s="265">
        <v>4.21</v>
      </c>
      <c r="BA17" s="265">
        <v>4.41</v>
      </c>
      <c r="BB17" s="265">
        <v>4.6500000000000004</v>
      </c>
      <c r="BC17" s="265">
        <v>5.08</v>
      </c>
      <c r="BD17" s="265">
        <v>4.0199999999999996</v>
      </c>
      <c r="BE17" s="265">
        <v>5.35</v>
      </c>
      <c r="BF17" s="265">
        <v>4.13</v>
      </c>
      <c r="BG17" s="266" t="s">
        <v>175</v>
      </c>
      <c r="BH17" s="265">
        <v>4.6900000000000004</v>
      </c>
      <c r="BI17" s="265">
        <v>4.21</v>
      </c>
      <c r="BJ17" s="265"/>
      <c r="BK17" s="265">
        <v>3.98</v>
      </c>
      <c r="BL17" s="265">
        <v>4.8</v>
      </c>
      <c r="BM17" s="265">
        <v>4.33</v>
      </c>
      <c r="BN17" s="265">
        <v>5.63</v>
      </c>
      <c r="BO17" s="266" t="s">
        <v>175</v>
      </c>
      <c r="BP17" s="265">
        <v>7.05</v>
      </c>
      <c r="BQ17" s="266" t="s">
        <v>175</v>
      </c>
      <c r="BR17" s="265">
        <v>10.119999999999999</v>
      </c>
      <c r="BS17" s="265">
        <v>11.65</v>
      </c>
      <c r="BT17" s="265">
        <v>12.13</v>
      </c>
      <c r="BU17" s="265">
        <v>9.3699999999999992</v>
      </c>
      <c r="BV17" s="265">
        <v>13.66</v>
      </c>
      <c r="BW17" s="265">
        <v>8.5</v>
      </c>
      <c r="BX17" s="265">
        <v>10.039999999999999</v>
      </c>
      <c r="BY17" s="265">
        <v>12.17</v>
      </c>
      <c r="BZ17" s="265">
        <v>4.6100000000000003</v>
      </c>
      <c r="CA17" s="265">
        <v>5.04</v>
      </c>
      <c r="CB17" s="265">
        <v>5.31</v>
      </c>
      <c r="CC17" s="265">
        <v>8.5</v>
      </c>
      <c r="CD17" s="265">
        <v>7.09</v>
      </c>
      <c r="CE17" s="265">
        <v>4.45</v>
      </c>
      <c r="CF17" s="265">
        <v>8.11</v>
      </c>
      <c r="CG17" s="265">
        <v>6.1</v>
      </c>
      <c r="CH17" s="265"/>
      <c r="CI17" s="265">
        <v>10.55</v>
      </c>
      <c r="CJ17" s="265">
        <v>11.22</v>
      </c>
      <c r="CK17" s="265">
        <v>14.29</v>
      </c>
      <c r="CL17" s="265">
        <v>13.5</v>
      </c>
      <c r="CM17" s="266" t="s">
        <v>175</v>
      </c>
      <c r="CN17" s="265"/>
      <c r="CO17" s="265">
        <v>4.37</v>
      </c>
      <c r="CP17" s="265">
        <v>5.35</v>
      </c>
      <c r="CQ17" s="265">
        <v>4.21</v>
      </c>
      <c r="CR17" s="265">
        <v>5.79</v>
      </c>
      <c r="CS17" s="265">
        <v>4.6900000000000004</v>
      </c>
      <c r="CT17" s="265">
        <v>4.6900000000000004</v>
      </c>
      <c r="CU17" s="265">
        <v>6.46</v>
      </c>
      <c r="CV17" s="265">
        <v>4.84</v>
      </c>
      <c r="CW17" s="265">
        <v>5.71</v>
      </c>
      <c r="CX17" s="265">
        <v>3.94</v>
      </c>
      <c r="CY17" s="265">
        <v>4.6100000000000003</v>
      </c>
      <c r="CZ17" s="265">
        <v>3.74</v>
      </c>
      <c r="DA17" s="265"/>
      <c r="DB17" s="265">
        <v>2.68</v>
      </c>
      <c r="DC17" s="265">
        <v>7.72</v>
      </c>
      <c r="DD17" s="265">
        <v>5.24</v>
      </c>
      <c r="DE17" s="265"/>
      <c r="DF17" s="265">
        <v>4.6900000000000004</v>
      </c>
      <c r="DG17" s="265">
        <v>4.29</v>
      </c>
      <c r="DH17" s="265">
        <v>4.92</v>
      </c>
      <c r="DI17" s="265">
        <v>4.0199999999999996</v>
      </c>
      <c r="DJ17" s="265">
        <v>6.5</v>
      </c>
      <c r="DK17" s="265">
        <v>4.09</v>
      </c>
      <c r="DL17" s="265">
        <v>5.2</v>
      </c>
      <c r="DM17" s="265">
        <v>9.84</v>
      </c>
      <c r="DN17" s="265">
        <v>4.13</v>
      </c>
      <c r="DO17" s="265">
        <v>6.34</v>
      </c>
      <c r="DP17" s="265">
        <v>6.89</v>
      </c>
      <c r="DQ17" s="265"/>
      <c r="DR17" s="265">
        <v>5.43</v>
      </c>
      <c r="DS17" s="265">
        <v>8.07</v>
      </c>
      <c r="DT17" s="265">
        <v>9.02</v>
      </c>
      <c r="DU17" s="265">
        <v>7.6</v>
      </c>
      <c r="DV17" s="265">
        <v>8.5399999999999991</v>
      </c>
      <c r="DW17" s="265"/>
      <c r="DX17" s="265"/>
      <c r="DY17" s="265">
        <v>4.84</v>
      </c>
      <c r="DZ17" s="265"/>
      <c r="EA17" s="265">
        <v>5.16</v>
      </c>
      <c r="EB17" s="265"/>
      <c r="EC17" s="265">
        <v>5.51</v>
      </c>
      <c r="ED17" s="265"/>
      <c r="EE17" s="265"/>
      <c r="EF17" s="265">
        <v>5.16</v>
      </c>
      <c r="EG17" s="265"/>
      <c r="EH17" s="265">
        <v>4.0199999999999996</v>
      </c>
      <c r="EI17" s="265">
        <v>4.0599999999999996</v>
      </c>
      <c r="EJ17" s="265">
        <v>4.57</v>
      </c>
      <c r="EK17" s="265">
        <v>4.6100000000000003</v>
      </c>
      <c r="EL17" s="265"/>
      <c r="EM17" s="265">
        <v>3.54</v>
      </c>
      <c r="EN17" s="265">
        <v>4.13</v>
      </c>
      <c r="EO17" s="265">
        <v>6.73</v>
      </c>
      <c r="EP17" s="265">
        <v>7.28</v>
      </c>
      <c r="EQ17" s="265"/>
      <c r="ER17" s="265">
        <v>5.71</v>
      </c>
      <c r="ES17" s="265"/>
      <c r="ET17" s="265">
        <v>4.92</v>
      </c>
      <c r="EU17" s="265"/>
      <c r="EV17" s="265">
        <v>4.84</v>
      </c>
      <c r="EW17" s="265"/>
      <c r="EX17" s="265"/>
      <c r="EY17" s="265">
        <v>5</v>
      </c>
      <c r="EZ17" s="265"/>
      <c r="FA17" s="265">
        <v>4.57</v>
      </c>
      <c r="FB17" s="265"/>
      <c r="FC17" s="265">
        <v>5.2</v>
      </c>
      <c r="FD17" s="265">
        <v>5.51</v>
      </c>
      <c r="FE17" s="265"/>
      <c r="FF17" s="265">
        <v>5.98</v>
      </c>
      <c r="FG17" s="265"/>
      <c r="FH17" s="266" t="s">
        <v>175</v>
      </c>
      <c r="FI17" s="265">
        <v>7.01</v>
      </c>
      <c r="FJ17" s="265"/>
      <c r="FK17" s="265"/>
      <c r="FL17" s="265">
        <v>5.51</v>
      </c>
      <c r="FM17" s="265"/>
      <c r="FN17" s="265">
        <v>6.89</v>
      </c>
      <c r="FO17" s="265"/>
      <c r="FP17" s="265">
        <v>4.76</v>
      </c>
      <c r="FQ17" s="265"/>
      <c r="FR17" s="265">
        <v>6.89</v>
      </c>
      <c r="FS17" s="265">
        <v>5.55</v>
      </c>
      <c r="FT17" s="265">
        <v>7.6</v>
      </c>
      <c r="FU17" s="265">
        <v>6.77</v>
      </c>
      <c r="FV17" s="265">
        <v>8.9</v>
      </c>
      <c r="FW17" s="265">
        <v>8.07</v>
      </c>
      <c r="FX17" s="265">
        <v>6.22</v>
      </c>
      <c r="FY17" s="266"/>
      <c r="FZ17" s="265">
        <v>5.71</v>
      </c>
      <c r="GA17" s="265">
        <v>5.24</v>
      </c>
      <c r="GB17" s="265">
        <v>4.17</v>
      </c>
      <c r="GC17" s="265">
        <v>4.6900000000000004</v>
      </c>
      <c r="GD17" s="265">
        <v>3.9</v>
      </c>
      <c r="GE17" s="265">
        <v>3.82</v>
      </c>
      <c r="GF17" s="265">
        <v>4.45</v>
      </c>
      <c r="GG17" s="265">
        <v>4.53</v>
      </c>
      <c r="GH17" s="265">
        <v>4.6900000000000004</v>
      </c>
      <c r="GI17" s="265">
        <v>3.31</v>
      </c>
      <c r="GJ17" s="265">
        <v>5.43</v>
      </c>
      <c r="GK17" s="265"/>
      <c r="GL17" s="265">
        <v>4.53</v>
      </c>
      <c r="GM17" s="265">
        <v>3.94</v>
      </c>
      <c r="GN17" s="265">
        <v>4.21</v>
      </c>
      <c r="GO17" s="265">
        <v>4.72</v>
      </c>
      <c r="GP17" s="265">
        <v>5.55</v>
      </c>
      <c r="GQ17" s="265">
        <v>4.8</v>
      </c>
      <c r="GR17" s="265">
        <v>4.21</v>
      </c>
      <c r="GS17" s="265"/>
      <c r="GT17" s="265"/>
      <c r="GU17" s="265">
        <v>6.69</v>
      </c>
      <c r="GV17" s="265">
        <v>5.83</v>
      </c>
      <c r="GW17" s="265">
        <v>5.31</v>
      </c>
      <c r="GX17" s="265">
        <v>8.35</v>
      </c>
      <c r="GY17" s="265">
        <v>6.61</v>
      </c>
      <c r="GZ17" s="265">
        <v>6.73</v>
      </c>
      <c r="HA17" s="265">
        <v>6.77</v>
      </c>
      <c r="HB17" s="266" t="s">
        <v>175</v>
      </c>
      <c r="HC17" s="265">
        <v>6.34</v>
      </c>
      <c r="HD17" s="265">
        <v>7.09</v>
      </c>
      <c r="HE17" s="265">
        <v>8.19</v>
      </c>
      <c r="HF17" s="265">
        <v>5.55</v>
      </c>
      <c r="HG17" s="265">
        <v>6.06</v>
      </c>
      <c r="HH17" s="265">
        <v>4.72</v>
      </c>
      <c r="HI17" s="265">
        <v>9.8800000000000008</v>
      </c>
      <c r="HJ17" s="265">
        <v>7.99</v>
      </c>
      <c r="HK17" s="265">
        <v>6.42</v>
      </c>
      <c r="HL17" s="265">
        <v>7.17</v>
      </c>
      <c r="HM17" s="265">
        <v>6.69</v>
      </c>
      <c r="HN17" s="265">
        <v>7.76</v>
      </c>
      <c r="HO17" s="265">
        <v>7.28</v>
      </c>
      <c r="HP17" s="265">
        <v>6.57</v>
      </c>
      <c r="HQ17" s="265">
        <v>7.4</v>
      </c>
      <c r="HR17" s="265">
        <v>7.09</v>
      </c>
      <c r="HS17" s="265">
        <v>6.14</v>
      </c>
      <c r="HT17" s="265">
        <v>6.5</v>
      </c>
      <c r="HU17" s="265">
        <v>6.85</v>
      </c>
      <c r="HV17" s="265">
        <v>7.44</v>
      </c>
      <c r="HW17" s="265">
        <v>5.67</v>
      </c>
      <c r="HX17" s="265"/>
      <c r="HY17" s="265">
        <v>6.93</v>
      </c>
      <c r="HZ17" s="265">
        <v>6.46</v>
      </c>
      <c r="IA17" s="265">
        <v>8.94</v>
      </c>
      <c r="IB17" s="265">
        <v>6.26</v>
      </c>
      <c r="IC17" s="265">
        <v>10.119999999999999</v>
      </c>
      <c r="ID17" s="265">
        <v>14.17</v>
      </c>
      <c r="IE17" s="265">
        <v>10.87</v>
      </c>
      <c r="IF17" s="265">
        <v>11.06</v>
      </c>
      <c r="IG17" s="265">
        <v>6.73</v>
      </c>
      <c r="IH17" s="265">
        <v>7.13</v>
      </c>
      <c r="II17" s="265">
        <v>8.15</v>
      </c>
      <c r="IJ17" s="265">
        <v>4.0199999999999996</v>
      </c>
      <c r="IK17" s="265">
        <v>5.24</v>
      </c>
      <c r="IL17" s="265">
        <v>7.68</v>
      </c>
      <c r="IM17" s="265">
        <v>5.12</v>
      </c>
      <c r="IN17" s="265"/>
      <c r="IO17" s="265">
        <v>6.14</v>
      </c>
      <c r="IP17" s="265"/>
      <c r="IQ17" s="265">
        <v>4.6900000000000004</v>
      </c>
      <c r="IR17" s="265">
        <v>4.88</v>
      </c>
      <c r="IS17" s="265">
        <v>4.92</v>
      </c>
      <c r="IT17" s="265">
        <v>5.24</v>
      </c>
      <c r="IU17" s="265"/>
      <c r="IV17" s="265">
        <v>5.12</v>
      </c>
      <c r="IW17" s="265">
        <v>7.05</v>
      </c>
      <c r="IX17" s="265">
        <v>5.75</v>
      </c>
      <c r="IY17" s="265">
        <v>4.7629999999999999</v>
      </c>
      <c r="IZ17" s="265">
        <v>5.83</v>
      </c>
      <c r="JA17" s="265">
        <v>5.63</v>
      </c>
      <c r="JB17" s="265">
        <v>5.31</v>
      </c>
      <c r="JC17" s="265">
        <v>5.51</v>
      </c>
      <c r="JD17" s="265"/>
      <c r="JE17" s="265"/>
      <c r="JF17" s="265">
        <v>6.69</v>
      </c>
      <c r="JG17" s="265"/>
      <c r="JH17" s="265">
        <v>6.73</v>
      </c>
      <c r="JI17" s="265">
        <v>6.42</v>
      </c>
      <c r="JJ17" s="265">
        <v>3.66</v>
      </c>
      <c r="JK17" s="265">
        <v>3.74</v>
      </c>
      <c r="JL17" s="265">
        <v>4.57</v>
      </c>
      <c r="JM17" s="265"/>
      <c r="JN17" s="265">
        <v>6.65</v>
      </c>
      <c r="JO17" s="265"/>
      <c r="JP17" s="265">
        <v>5.75</v>
      </c>
      <c r="JQ17" s="265">
        <v>11.5</v>
      </c>
      <c r="JR17" s="265">
        <v>15.35</v>
      </c>
      <c r="JS17" s="265">
        <v>9.17</v>
      </c>
      <c r="JT17" s="265"/>
      <c r="JU17" s="265">
        <v>8.07</v>
      </c>
      <c r="JV17" s="265"/>
      <c r="JW17" s="265"/>
      <c r="JX17" s="265">
        <v>3.7</v>
      </c>
      <c r="JY17" s="265">
        <v>3.74</v>
      </c>
      <c r="JZ17" s="266" t="s">
        <v>175</v>
      </c>
      <c r="KA17" s="265">
        <v>6.5</v>
      </c>
      <c r="KB17" s="265">
        <v>4.33</v>
      </c>
      <c r="KC17" s="265">
        <v>8.4600000000000009</v>
      </c>
      <c r="KD17" s="265">
        <v>9.69</v>
      </c>
      <c r="KE17" s="265"/>
      <c r="KF17" s="265">
        <v>4.6500000000000004</v>
      </c>
      <c r="KG17" s="265"/>
      <c r="KH17" s="265">
        <v>7.95</v>
      </c>
      <c r="KI17" s="265">
        <v>8.35</v>
      </c>
      <c r="KJ17" s="265">
        <v>3.39</v>
      </c>
      <c r="KK17" s="265">
        <v>5</v>
      </c>
      <c r="KL17" s="265"/>
      <c r="KM17" s="265">
        <v>3.74</v>
      </c>
      <c r="KN17" s="265">
        <v>5.35</v>
      </c>
      <c r="KO17" s="265">
        <v>5.63</v>
      </c>
      <c r="KP17" s="265">
        <v>4.57</v>
      </c>
      <c r="KQ17" s="265">
        <v>2.99</v>
      </c>
      <c r="KR17" s="265">
        <v>4.6500000000000004</v>
      </c>
      <c r="KS17" s="265"/>
      <c r="KT17" s="265">
        <v>4.4800000000000004</v>
      </c>
      <c r="KU17" s="267" t="s">
        <v>175</v>
      </c>
      <c r="KV17" s="265">
        <v>4.6100000000000003</v>
      </c>
      <c r="KW17" s="265">
        <v>4.25</v>
      </c>
      <c r="KX17" s="265">
        <v>4.17</v>
      </c>
      <c r="KY17" s="265">
        <v>4.76</v>
      </c>
      <c r="KZ17" s="265">
        <v>4.21</v>
      </c>
      <c r="LA17" s="265"/>
      <c r="LB17" s="265">
        <v>3.82</v>
      </c>
      <c r="LC17" s="265">
        <v>4.96</v>
      </c>
      <c r="LD17" s="265"/>
      <c r="LE17" s="265"/>
      <c r="LF17" s="265">
        <v>5</v>
      </c>
      <c r="LG17" s="265">
        <v>4.72</v>
      </c>
      <c r="LH17" s="265"/>
      <c r="LI17" s="265">
        <v>5.08</v>
      </c>
      <c r="LJ17" s="265"/>
      <c r="LK17" s="265">
        <v>5.31</v>
      </c>
      <c r="LL17" s="265">
        <v>9.8000000000000007</v>
      </c>
      <c r="LM17" s="266"/>
      <c r="LN17" s="265">
        <v>4.13</v>
      </c>
      <c r="LO17" s="265">
        <v>6.5</v>
      </c>
      <c r="LP17" s="265">
        <v>8.5</v>
      </c>
      <c r="LQ17" s="265">
        <v>7.99</v>
      </c>
      <c r="LR17" s="265">
        <v>7.95</v>
      </c>
      <c r="LS17" s="265">
        <v>6.77</v>
      </c>
      <c r="LT17" s="265">
        <v>8.94</v>
      </c>
      <c r="LU17" s="265"/>
      <c r="LV17" s="265">
        <v>12.83</v>
      </c>
      <c r="LW17" s="265"/>
      <c r="LX17" s="265">
        <v>6.81</v>
      </c>
      <c r="LY17" s="265"/>
      <c r="LZ17" s="265"/>
      <c r="MA17" s="265">
        <v>15.04</v>
      </c>
      <c r="MB17" s="265"/>
      <c r="MC17" s="267" t="s">
        <v>175</v>
      </c>
      <c r="MD17" s="265">
        <v>7.24</v>
      </c>
      <c r="ME17" s="265">
        <v>7.8</v>
      </c>
      <c r="MF17" s="265">
        <v>7.48</v>
      </c>
      <c r="MG17" s="265">
        <v>7.17</v>
      </c>
      <c r="MH17" s="265">
        <v>5.24</v>
      </c>
      <c r="MI17" s="265">
        <v>8.35</v>
      </c>
      <c r="MJ17" s="265">
        <v>5.43</v>
      </c>
      <c r="MK17" s="265">
        <v>7.36</v>
      </c>
      <c r="ML17" s="265">
        <v>6.14</v>
      </c>
      <c r="MM17" s="265">
        <v>7.48</v>
      </c>
      <c r="MN17" s="267" t="s">
        <v>175</v>
      </c>
      <c r="MO17" s="265">
        <v>7.6</v>
      </c>
      <c r="MP17" s="265">
        <v>7.44</v>
      </c>
      <c r="MQ17" s="265"/>
      <c r="MR17" s="265"/>
      <c r="MS17" s="265">
        <v>9.33</v>
      </c>
      <c r="MT17" s="265">
        <v>10.83</v>
      </c>
      <c r="MU17" s="267" t="s">
        <v>175</v>
      </c>
      <c r="MV17" s="265">
        <v>5.04</v>
      </c>
      <c r="MW17" s="265">
        <v>3.9</v>
      </c>
      <c r="MX17" s="265">
        <v>3.54</v>
      </c>
      <c r="MY17" s="265">
        <v>5.67</v>
      </c>
      <c r="MZ17" s="265">
        <v>4.6500000000000004</v>
      </c>
      <c r="NA17" s="265">
        <v>4.72</v>
      </c>
      <c r="NB17" s="265">
        <v>3.62</v>
      </c>
      <c r="NC17" s="265">
        <v>4.09</v>
      </c>
      <c r="ND17" s="265">
        <v>3.9</v>
      </c>
      <c r="NE17" s="265">
        <v>5.71</v>
      </c>
      <c r="NF17" s="265">
        <v>7.05</v>
      </c>
      <c r="NG17" s="265">
        <v>5.04</v>
      </c>
      <c r="NH17" s="265">
        <v>4.6500000000000004</v>
      </c>
      <c r="NI17" s="265">
        <v>4.21</v>
      </c>
      <c r="NJ17" s="265">
        <v>5.94</v>
      </c>
      <c r="NK17" s="265"/>
      <c r="NL17" s="265"/>
      <c r="NM17" s="265">
        <v>3.98</v>
      </c>
      <c r="NN17" s="265"/>
      <c r="NO17" s="265">
        <v>4.53</v>
      </c>
    </row>
    <row r="18" spans="1:379" s="216" customFormat="1">
      <c r="A18" s="212">
        <v>2008</v>
      </c>
      <c r="B18" s="215">
        <v>6.22</v>
      </c>
      <c r="C18" s="213">
        <v>32.36</v>
      </c>
      <c r="D18" s="213">
        <v>12.28</v>
      </c>
      <c r="E18" s="213">
        <v>16.420000000000002</v>
      </c>
      <c r="F18" s="213">
        <v>15.59</v>
      </c>
      <c r="G18" s="213">
        <v>30.31</v>
      </c>
      <c r="H18" s="213">
        <v>12.52</v>
      </c>
      <c r="I18" s="213">
        <v>11.14</v>
      </c>
      <c r="J18" s="213">
        <v>23.5</v>
      </c>
      <c r="K18" s="213">
        <v>11.46</v>
      </c>
      <c r="L18" s="213">
        <v>10.31</v>
      </c>
      <c r="M18" s="213">
        <v>9.61</v>
      </c>
      <c r="N18" s="213">
        <v>9.5299999999999994</v>
      </c>
      <c r="O18" s="213">
        <v>11.02</v>
      </c>
      <c r="P18" s="213">
        <v>11.42</v>
      </c>
      <c r="Q18" s="213"/>
      <c r="R18" s="213">
        <v>9.3699999999999992</v>
      </c>
      <c r="S18" s="215">
        <v>11.02</v>
      </c>
      <c r="T18" s="215">
        <v>10.59</v>
      </c>
      <c r="U18" s="215">
        <v>8.7799999999999994</v>
      </c>
      <c r="V18" s="213">
        <v>9.61</v>
      </c>
      <c r="W18" s="215">
        <v>9.17</v>
      </c>
      <c r="X18" s="215">
        <v>18.940000000000001</v>
      </c>
      <c r="Y18" s="213">
        <v>8.98</v>
      </c>
      <c r="Z18" s="215">
        <v>9.5299999999999994</v>
      </c>
      <c r="AA18" s="215">
        <v>6.26</v>
      </c>
      <c r="AB18" s="215">
        <v>7.87</v>
      </c>
      <c r="AC18" s="215">
        <v>12.64</v>
      </c>
      <c r="AD18" s="213">
        <v>10.67</v>
      </c>
      <c r="AE18" s="215">
        <v>27.24</v>
      </c>
      <c r="AF18" s="215">
        <v>8.39</v>
      </c>
      <c r="AG18" s="213">
        <v>9.02</v>
      </c>
      <c r="AH18" s="213">
        <v>8.5399999999999991</v>
      </c>
      <c r="AI18" s="213">
        <v>7.83</v>
      </c>
      <c r="AJ18" s="215">
        <v>10.71</v>
      </c>
      <c r="AK18" s="215">
        <v>11.22</v>
      </c>
      <c r="AL18" s="213">
        <v>9.3699999999999992</v>
      </c>
      <c r="AM18" s="213"/>
      <c r="AN18" s="213">
        <v>12.17</v>
      </c>
      <c r="AO18" s="213">
        <v>8.5399999999999991</v>
      </c>
      <c r="AP18" s="213">
        <v>9.61</v>
      </c>
      <c r="AQ18" s="213"/>
      <c r="AR18" s="213"/>
      <c r="AS18" s="213">
        <v>8.9</v>
      </c>
      <c r="AT18" s="213">
        <v>8.4600000000000009</v>
      </c>
      <c r="AU18" s="213">
        <v>9.06</v>
      </c>
      <c r="AV18" s="213">
        <v>8.86</v>
      </c>
      <c r="AW18" s="213">
        <v>9.33</v>
      </c>
      <c r="AX18" s="214"/>
      <c r="AY18" s="213">
        <v>10.83</v>
      </c>
      <c r="AZ18" s="213">
        <v>10.94</v>
      </c>
      <c r="BA18" s="213">
        <v>8.35</v>
      </c>
      <c r="BB18" s="213">
        <v>9.5299999999999994</v>
      </c>
      <c r="BC18" s="213">
        <v>10.24</v>
      </c>
      <c r="BD18" s="213">
        <v>7.72</v>
      </c>
      <c r="BE18" s="213">
        <v>8.98</v>
      </c>
      <c r="BF18" s="213">
        <v>7.87</v>
      </c>
      <c r="BG18" s="214"/>
      <c r="BH18" s="213">
        <v>8.35</v>
      </c>
      <c r="BI18" s="213">
        <v>8.66</v>
      </c>
      <c r="BJ18" s="213"/>
      <c r="BK18" s="213">
        <v>10.199999999999999</v>
      </c>
      <c r="BL18" s="213">
        <v>9.06</v>
      </c>
      <c r="BM18" s="213">
        <v>7.91</v>
      </c>
      <c r="BN18" s="213">
        <v>8.31</v>
      </c>
      <c r="BO18" s="214"/>
      <c r="BP18" s="213">
        <v>11.73</v>
      </c>
      <c r="BQ18" s="213">
        <v>12.68</v>
      </c>
      <c r="BR18" s="213">
        <v>13.11</v>
      </c>
      <c r="BS18" s="213">
        <v>23.39</v>
      </c>
      <c r="BT18" s="213">
        <v>16.34</v>
      </c>
      <c r="BU18" s="213">
        <v>13.94</v>
      </c>
      <c r="BV18" s="213">
        <v>11.14</v>
      </c>
      <c r="BW18" s="213">
        <v>14.17</v>
      </c>
      <c r="BX18" s="213">
        <v>13.23</v>
      </c>
      <c r="BY18" s="213">
        <v>10.43</v>
      </c>
      <c r="BZ18" s="213">
        <v>7.01</v>
      </c>
      <c r="CA18" s="213">
        <v>5.28</v>
      </c>
      <c r="CB18" s="213">
        <v>10.199999999999999</v>
      </c>
      <c r="CC18" s="213">
        <v>13.78</v>
      </c>
      <c r="CD18" s="213">
        <v>10.79</v>
      </c>
      <c r="CE18" s="213">
        <v>7.91</v>
      </c>
      <c r="CF18" s="213">
        <v>13.66</v>
      </c>
      <c r="CG18" s="213">
        <v>9.4499999999999993</v>
      </c>
      <c r="CH18" s="213"/>
      <c r="CI18" s="213">
        <v>12.87</v>
      </c>
      <c r="CJ18" s="213">
        <v>15.79</v>
      </c>
      <c r="CK18" s="213">
        <v>21.46</v>
      </c>
      <c r="CL18" s="213">
        <v>21.34</v>
      </c>
      <c r="CM18" s="214"/>
      <c r="CN18" s="213"/>
      <c r="CO18" s="213">
        <v>7.32</v>
      </c>
      <c r="CP18" s="213">
        <v>5.71</v>
      </c>
      <c r="CQ18" s="213">
        <v>4.84</v>
      </c>
      <c r="CR18" s="213">
        <v>4.53</v>
      </c>
      <c r="CS18" s="213">
        <v>5.31</v>
      </c>
      <c r="CT18" s="213">
        <v>5.67</v>
      </c>
      <c r="CU18" s="213">
        <v>4.0199999999999996</v>
      </c>
      <c r="CV18" s="213">
        <v>3.19</v>
      </c>
      <c r="CW18" s="213">
        <v>5.83</v>
      </c>
      <c r="CX18" s="213">
        <v>6.34</v>
      </c>
      <c r="CY18" s="213">
        <v>5.83</v>
      </c>
      <c r="CZ18" s="213">
        <v>3.39</v>
      </c>
      <c r="DA18" s="213"/>
      <c r="DB18" s="213">
        <v>7.99</v>
      </c>
      <c r="DC18" s="213">
        <v>7.05</v>
      </c>
      <c r="DD18" s="213">
        <v>6.3</v>
      </c>
      <c r="DE18" s="213"/>
      <c r="DF18" s="213">
        <v>5.67</v>
      </c>
      <c r="DG18" s="213">
        <v>9.2899999999999991</v>
      </c>
      <c r="DH18" s="213">
        <v>4.45</v>
      </c>
      <c r="DI18" s="213">
        <v>6.46</v>
      </c>
      <c r="DJ18" s="213">
        <v>8.5</v>
      </c>
      <c r="DK18" s="213">
        <v>6.42</v>
      </c>
      <c r="DL18" s="213">
        <v>7.2</v>
      </c>
      <c r="DM18" s="213">
        <v>8.0299999999999994</v>
      </c>
      <c r="DN18" s="213">
        <v>7.95</v>
      </c>
      <c r="DO18" s="213">
        <v>8.6199999999999992</v>
      </c>
      <c r="DP18" s="213">
        <v>8.07</v>
      </c>
      <c r="DQ18" s="213"/>
      <c r="DR18" s="213">
        <v>7.87</v>
      </c>
      <c r="DS18" s="213">
        <v>8.6999999999999993</v>
      </c>
      <c r="DT18" s="213">
        <v>9.1300000000000008</v>
      </c>
      <c r="DU18" s="213">
        <v>8.15</v>
      </c>
      <c r="DV18" s="213">
        <v>10.91</v>
      </c>
      <c r="DW18" s="213"/>
      <c r="DX18" s="213"/>
      <c r="DY18" s="213">
        <v>9.41</v>
      </c>
      <c r="DZ18" s="213"/>
      <c r="EA18" s="213">
        <v>10.71</v>
      </c>
      <c r="EB18" s="213"/>
      <c r="EC18" s="213">
        <v>10.71</v>
      </c>
      <c r="ED18" s="213"/>
      <c r="EE18" s="213"/>
      <c r="EF18" s="213">
        <v>10.67</v>
      </c>
      <c r="EG18" s="213"/>
      <c r="EH18" s="213">
        <v>8.6199999999999992</v>
      </c>
      <c r="EI18" s="213">
        <v>8.27</v>
      </c>
      <c r="EJ18" s="213">
        <v>10.59</v>
      </c>
      <c r="EK18" s="213">
        <v>10.43</v>
      </c>
      <c r="EL18" s="213"/>
      <c r="EM18" s="213">
        <v>9.49</v>
      </c>
      <c r="EN18" s="213">
        <v>8.27</v>
      </c>
      <c r="EO18" s="213">
        <v>11.81</v>
      </c>
      <c r="EP18" s="213">
        <v>12.95</v>
      </c>
      <c r="EQ18" s="213"/>
      <c r="ER18" s="213">
        <v>11.54</v>
      </c>
      <c r="ES18" s="213"/>
      <c r="ET18" s="213">
        <v>10.119999999999999</v>
      </c>
      <c r="EU18" s="213"/>
      <c r="EV18" s="213">
        <v>9.7200000000000006</v>
      </c>
      <c r="EW18" s="213"/>
      <c r="EX18" s="213"/>
      <c r="EY18" s="213">
        <v>11.5</v>
      </c>
      <c r="EZ18" s="213"/>
      <c r="FA18" s="213">
        <v>9.3699999999999992</v>
      </c>
      <c r="FB18" s="213"/>
      <c r="FC18" s="213">
        <v>8.0299999999999994</v>
      </c>
      <c r="FD18" s="213">
        <v>9.33</v>
      </c>
      <c r="FE18" s="213"/>
      <c r="FF18" s="213">
        <v>9.8000000000000007</v>
      </c>
      <c r="FG18" s="213"/>
      <c r="FH18" s="214">
        <v>10.08</v>
      </c>
      <c r="FI18" s="213">
        <v>13.39</v>
      </c>
      <c r="FJ18" s="213"/>
      <c r="FK18" s="213"/>
      <c r="FL18" s="213">
        <v>12.09</v>
      </c>
      <c r="FM18" s="213"/>
      <c r="FN18" s="213">
        <v>10.24</v>
      </c>
      <c r="FO18" s="213"/>
      <c r="FP18" s="214" t="s">
        <v>175</v>
      </c>
      <c r="FQ18" s="213"/>
      <c r="FR18" s="213">
        <v>11.69</v>
      </c>
      <c r="FS18" s="213">
        <v>9.8000000000000007</v>
      </c>
      <c r="FT18" s="213">
        <v>15.08</v>
      </c>
      <c r="FU18" s="213">
        <v>12.01</v>
      </c>
      <c r="FV18" s="213">
        <v>16.690000000000001</v>
      </c>
      <c r="FW18" s="213">
        <v>14.17</v>
      </c>
      <c r="FX18" s="214" t="s">
        <v>175</v>
      </c>
      <c r="FY18" s="214"/>
      <c r="FZ18" s="213">
        <v>11.14</v>
      </c>
      <c r="GA18" s="213">
        <v>7.76</v>
      </c>
      <c r="GB18" s="213">
        <v>5.87</v>
      </c>
      <c r="GC18" s="213">
        <v>7.32</v>
      </c>
      <c r="GD18" s="213">
        <v>4.6100000000000003</v>
      </c>
      <c r="GE18" s="213">
        <v>5.35</v>
      </c>
      <c r="GF18" s="213">
        <v>6.5</v>
      </c>
      <c r="GG18" s="213">
        <v>6.69</v>
      </c>
      <c r="GH18" s="213">
        <v>5.43</v>
      </c>
      <c r="GI18" s="213">
        <v>7.87</v>
      </c>
      <c r="GJ18" s="213">
        <v>7.76</v>
      </c>
      <c r="GK18" s="213"/>
      <c r="GL18" s="213">
        <v>10.16</v>
      </c>
      <c r="GM18" s="213">
        <v>7.05</v>
      </c>
      <c r="GN18" s="213">
        <v>5.51</v>
      </c>
      <c r="GO18" s="213">
        <v>8.11</v>
      </c>
      <c r="GP18" s="213">
        <v>7.32</v>
      </c>
      <c r="GQ18" s="213">
        <v>5.55</v>
      </c>
      <c r="GR18" s="213">
        <v>5.55</v>
      </c>
      <c r="GS18" s="213"/>
      <c r="GT18" s="213"/>
      <c r="GU18" s="213">
        <v>4.6900000000000004</v>
      </c>
      <c r="GV18" s="213">
        <v>7.05</v>
      </c>
      <c r="GW18" s="213">
        <v>8.19</v>
      </c>
      <c r="GX18" s="213">
        <v>10.43</v>
      </c>
      <c r="GY18" s="213">
        <v>8.35</v>
      </c>
      <c r="GZ18" s="213">
        <v>7.87</v>
      </c>
      <c r="HA18" s="213">
        <v>7.87</v>
      </c>
      <c r="HB18" s="213">
        <v>8.98</v>
      </c>
      <c r="HC18" s="213">
        <v>8.5</v>
      </c>
      <c r="HD18" s="213">
        <v>9.69</v>
      </c>
      <c r="HE18" s="213">
        <v>9.65</v>
      </c>
      <c r="HF18" s="213">
        <v>7.05</v>
      </c>
      <c r="HG18" s="214" t="s">
        <v>175</v>
      </c>
      <c r="HH18" s="213">
        <v>4.76</v>
      </c>
      <c r="HI18" s="213">
        <v>12.09</v>
      </c>
      <c r="HJ18" s="213">
        <v>10.94</v>
      </c>
      <c r="HK18" s="213">
        <v>9.76</v>
      </c>
      <c r="HL18" s="213">
        <v>10.98</v>
      </c>
      <c r="HM18" s="213">
        <v>9.76</v>
      </c>
      <c r="HN18" s="213">
        <v>11.5</v>
      </c>
      <c r="HO18" s="213">
        <v>9.76</v>
      </c>
      <c r="HP18" s="213">
        <v>7.68</v>
      </c>
      <c r="HQ18" s="213">
        <v>7.8</v>
      </c>
      <c r="HR18" s="213">
        <v>8.31</v>
      </c>
      <c r="HS18" s="213">
        <v>8.98</v>
      </c>
      <c r="HT18" s="213">
        <v>8.4600000000000009</v>
      </c>
      <c r="HU18" s="213">
        <v>9.06</v>
      </c>
      <c r="HV18" s="213">
        <v>9.17</v>
      </c>
      <c r="HW18" s="213">
        <v>8.58</v>
      </c>
      <c r="HX18" s="213"/>
      <c r="HY18" s="213">
        <v>7.64</v>
      </c>
      <c r="HZ18" s="213">
        <v>8.23</v>
      </c>
      <c r="IA18" s="213">
        <v>10.94</v>
      </c>
      <c r="IB18" s="213">
        <v>10.43</v>
      </c>
      <c r="IC18" s="214" t="s">
        <v>175</v>
      </c>
      <c r="ID18" s="213">
        <v>22.76</v>
      </c>
      <c r="IE18" s="213">
        <v>14.61</v>
      </c>
      <c r="IF18" s="213">
        <v>13.15</v>
      </c>
      <c r="IG18" s="213">
        <v>13.5</v>
      </c>
      <c r="IH18" s="213">
        <v>11.46</v>
      </c>
      <c r="II18" s="213">
        <v>13.66</v>
      </c>
      <c r="IJ18" s="213">
        <v>10</v>
      </c>
      <c r="IK18" s="213">
        <v>9.1300000000000008</v>
      </c>
      <c r="IL18" s="213">
        <v>10.63</v>
      </c>
      <c r="IM18" s="213">
        <v>9.09</v>
      </c>
      <c r="IN18" s="213"/>
      <c r="IO18" s="213">
        <v>9.92</v>
      </c>
      <c r="IP18" s="213"/>
      <c r="IQ18" s="213">
        <v>9.33</v>
      </c>
      <c r="IR18" s="213">
        <v>8.7799999999999994</v>
      </c>
      <c r="IS18" s="213">
        <v>11.1</v>
      </c>
      <c r="IT18" s="213">
        <v>9.41</v>
      </c>
      <c r="IU18" s="213"/>
      <c r="IV18" s="213">
        <v>10.28</v>
      </c>
      <c r="IW18" s="213">
        <v>10.55</v>
      </c>
      <c r="IX18" s="213">
        <v>9.33</v>
      </c>
      <c r="IY18" s="213">
        <v>10.31</v>
      </c>
      <c r="IZ18" s="213">
        <v>11.54</v>
      </c>
      <c r="JA18" s="213">
        <v>10</v>
      </c>
      <c r="JB18" s="213">
        <v>10.039999999999999</v>
      </c>
      <c r="JC18" s="213">
        <v>10.039999999999999</v>
      </c>
      <c r="JD18" s="213"/>
      <c r="JE18" s="213"/>
      <c r="JF18" s="213">
        <v>10.75</v>
      </c>
      <c r="JG18" s="213"/>
      <c r="JH18" s="213">
        <v>11.18</v>
      </c>
      <c r="JI18" s="213">
        <v>13.15</v>
      </c>
      <c r="JJ18" s="213">
        <v>7.36</v>
      </c>
      <c r="JK18" s="213">
        <v>7.24</v>
      </c>
      <c r="JL18" s="213">
        <v>7.99</v>
      </c>
      <c r="JM18" s="213"/>
      <c r="JN18" s="213">
        <v>8.9</v>
      </c>
      <c r="JO18" s="213"/>
      <c r="JP18" s="213">
        <v>9.4499999999999993</v>
      </c>
      <c r="JQ18" s="213">
        <v>15.43</v>
      </c>
      <c r="JR18" s="213">
        <v>26.02</v>
      </c>
      <c r="JS18" s="213">
        <v>15.43</v>
      </c>
      <c r="JT18" s="213"/>
      <c r="JU18" s="213">
        <v>18.149999999999999</v>
      </c>
      <c r="JV18" s="213"/>
      <c r="JW18" s="213"/>
      <c r="JX18" s="213">
        <v>6.42</v>
      </c>
      <c r="JY18" s="213">
        <v>5.71</v>
      </c>
      <c r="JZ18" s="220">
        <v>5</v>
      </c>
      <c r="KA18" s="213">
        <v>9.57</v>
      </c>
      <c r="KB18" s="213">
        <v>7.87</v>
      </c>
      <c r="KC18" s="213">
        <v>14.49</v>
      </c>
      <c r="KD18" s="213">
        <v>16.3</v>
      </c>
      <c r="KE18" s="213"/>
      <c r="KF18" s="213">
        <v>8.6199999999999992</v>
      </c>
      <c r="KG18" s="213"/>
      <c r="KH18" s="213">
        <v>12.99</v>
      </c>
      <c r="KI18" s="213">
        <v>13.07</v>
      </c>
      <c r="KJ18" s="213">
        <v>9.2899999999999991</v>
      </c>
      <c r="KK18" s="213">
        <v>10.28</v>
      </c>
      <c r="KL18" s="213"/>
      <c r="KM18" s="213">
        <v>9.4499999999999993</v>
      </c>
      <c r="KN18" s="213">
        <v>12.13</v>
      </c>
      <c r="KO18" s="213">
        <v>11.42</v>
      </c>
      <c r="KP18" s="213">
        <v>8.4600000000000009</v>
      </c>
      <c r="KQ18" s="213">
        <v>11.34</v>
      </c>
      <c r="KR18" s="213">
        <v>9.2899999999999991</v>
      </c>
      <c r="KS18" s="213"/>
      <c r="KT18" s="213">
        <v>10.18</v>
      </c>
      <c r="KU18" s="214"/>
      <c r="KV18" s="213">
        <v>10.47</v>
      </c>
      <c r="KW18" s="213">
        <v>10.79</v>
      </c>
      <c r="KX18" s="213">
        <v>9.7200000000000006</v>
      </c>
      <c r="KY18" s="213">
        <v>7.28</v>
      </c>
      <c r="KZ18" s="213">
        <v>6.81</v>
      </c>
      <c r="LA18" s="213"/>
      <c r="LB18" s="213">
        <v>5.59</v>
      </c>
      <c r="LC18" s="213">
        <v>7.8</v>
      </c>
      <c r="LD18" s="213"/>
      <c r="LE18" s="213"/>
      <c r="LF18" s="213">
        <v>7.68</v>
      </c>
      <c r="LG18" s="213">
        <v>6.81</v>
      </c>
      <c r="LH18" s="213"/>
      <c r="LI18" s="213">
        <v>7.2</v>
      </c>
      <c r="LJ18" s="213"/>
      <c r="LK18" s="213">
        <v>9.17</v>
      </c>
      <c r="LL18" s="213">
        <v>14.13</v>
      </c>
      <c r="LM18" s="214"/>
      <c r="LN18" s="213">
        <v>7.64</v>
      </c>
      <c r="LO18" s="216" t="s">
        <v>175</v>
      </c>
      <c r="LP18" s="213">
        <v>11.54</v>
      </c>
      <c r="LQ18" s="213">
        <v>14.17</v>
      </c>
      <c r="LR18" s="213">
        <v>15.71</v>
      </c>
      <c r="LS18" s="213">
        <v>16.02</v>
      </c>
      <c r="LT18" s="213">
        <v>14.06</v>
      </c>
      <c r="LU18" s="213"/>
      <c r="LV18" s="213">
        <v>17.95</v>
      </c>
      <c r="LW18" s="213"/>
      <c r="LX18" s="213">
        <v>14.76</v>
      </c>
      <c r="LY18" s="213"/>
      <c r="LZ18" s="213"/>
      <c r="MA18" s="213">
        <v>17.48</v>
      </c>
      <c r="MB18" s="213"/>
      <c r="MC18" s="213">
        <v>13.94</v>
      </c>
      <c r="MD18" s="213">
        <v>15.04</v>
      </c>
      <c r="ME18" s="213">
        <v>16.02</v>
      </c>
      <c r="MF18" s="213">
        <v>14.84</v>
      </c>
      <c r="MG18" s="213">
        <v>14.61</v>
      </c>
      <c r="MH18" s="213">
        <v>12.99</v>
      </c>
      <c r="MI18" s="213">
        <v>16.22</v>
      </c>
      <c r="MJ18" s="213">
        <v>8.19</v>
      </c>
      <c r="MK18" s="216" t="s">
        <v>175</v>
      </c>
      <c r="ML18" s="213">
        <v>12.36</v>
      </c>
      <c r="MM18" s="213">
        <v>11.97</v>
      </c>
      <c r="MN18" s="214">
        <v>10.94</v>
      </c>
      <c r="MO18" s="213">
        <v>13.74</v>
      </c>
      <c r="MP18" s="216" t="s">
        <v>175</v>
      </c>
      <c r="MQ18" s="213"/>
      <c r="MR18" s="213"/>
      <c r="MS18" s="213">
        <v>19.61</v>
      </c>
      <c r="MT18" s="213">
        <v>17.600000000000001</v>
      </c>
      <c r="MU18" s="214"/>
      <c r="MV18" s="213">
        <v>7.6</v>
      </c>
      <c r="MW18" s="213">
        <v>6.34</v>
      </c>
      <c r="MX18" s="213">
        <v>5.75</v>
      </c>
      <c r="MY18" s="213">
        <v>7.87</v>
      </c>
      <c r="MZ18" s="213">
        <v>9.7200000000000006</v>
      </c>
      <c r="NA18" s="213">
        <v>5.59</v>
      </c>
      <c r="NB18" s="213">
        <v>7.44</v>
      </c>
      <c r="NC18" s="213">
        <v>7.4</v>
      </c>
      <c r="ND18" s="213">
        <v>6.89</v>
      </c>
      <c r="NE18" s="213">
        <v>7.4</v>
      </c>
      <c r="NF18" s="213">
        <v>9.2100000000000009</v>
      </c>
      <c r="NG18" s="213">
        <v>7.01</v>
      </c>
      <c r="NH18" s="213">
        <v>7.36</v>
      </c>
      <c r="NI18" s="213">
        <v>7.52</v>
      </c>
      <c r="NJ18" s="213">
        <v>6.34</v>
      </c>
      <c r="NK18" s="213"/>
      <c r="NL18" s="213"/>
      <c r="NM18" s="213">
        <v>4.76</v>
      </c>
      <c r="NN18" s="213"/>
      <c r="NO18" s="213">
        <v>6.5</v>
      </c>
    </row>
    <row r="19" spans="1:379" s="216" customFormat="1">
      <c r="A19" s="212">
        <v>2007</v>
      </c>
      <c r="B19" s="221">
        <v>2.44</v>
      </c>
      <c r="C19" s="222">
        <v>14.53</v>
      </c>
      <c r="D19" s="222">
        <v>6.81</v>
      </c>
      <c r="E19" s="222">
        <v>9.1300000000000008</v>
      </c>
      <c r="F19" s="222">
        <v>8.39</v>
      </c>
      <c r="G19" s="222">
        <v>11.81</v>
      </c>
      <c r="H19" s="222">
        <v>5.47</v>
      </c>
      <c r="I19" s="213">
        <v>3.7</v>
      </c>
      <c r="J19" s="213">
        <v>11.06</v>
      </c>
      <c r="K19" s="222">
        <v>3.07</v>
      </c>
      <c r="L19" s="222">
        <v>2.8</v>
      </c>
      <c r="M19" s="222">
        <v>2.83</v>
      </c>
      <c r="N19" s="222">
        <v>4.21</v>
      </c>
      <c r="O19" s="222">
        <v>3.39</v>
      </c>
      <c r="P19" s="222">
        <v>3.74</v>
      </c>
      <c r="Q19" s="222"/>
      <c r="R19" s="222">
        <v>3.62</v>
      </c>
      <c r="S19" s="215">
        <v>5.47</v>
      </c>
      <c r="T19" s="215">
        <v>3.98</v>
      </c>
      <c r="U19" s="215">
        <v>3.39</v>
      </c>
      <c r="V19" s="222">
        <v>3.5</v>
      </c>
      <c r="W19" s="215">
        <v>2.76</v>
      </c>
      <c r="X19" s="215">
        <v>7.83</v>
      </c>
      <c r="Y19" s="222">
        <v>4.09</v>
      </c>
      <c r="Z19" s="215">
        <v>3.19</v>
      </c>
      <c r="AA19" s="215">
        <v>2.99</v>
      </c>
      <c r="AB19" s="215">
        <v>4.41</v>
      </c>
      <c r="AC19" s="215">
        <v>6.18</v>
      </c>
      <c r="AD19" s="222">
        <v>2.72</v>
      </c>
      <c r="AE19" s="215">
        <v>10.119999999999999</v>
      </c>
      <c r="AF19" s="215">
        <v>8.6199999999999992</v>
      </c>
      <c r="AG19" s="222">
        <v>2.99</v>
      </c>
      <c r="AH19" s="222">
        <v>1.65</v>
      </c>
      <c r="AI19" s="222">
        <v>3.23</v>
      </c>
      <c r="AJ19" s="215">
        <v>4.0199999999999996</v>
      </c>
      <c r="AK19" s="215">
        <v>4.45</v>
      </c>
      <c r="AL19" s="222">
        <v>5.04</v>
      </c>
      <c r="AM19" s="213"/>
      <c r="AN19" s="222">
        <v>4.13</v>
      </c>
      <c r="AO19" s="213">
        <v>2.0099999999999998</v>
      </c>
      <c r="AP19" s="222">
        <v>4.21</v>
      </c>
      <c r="AQ19" s="222"/>
      <c r="AR19" s="222"/>
      <c r="AS19" s="222">
        <v>3.58</v>
      </c>
      <c r="AT19" s="222">
        <v>3.46</v>
      </c>
      <c r="AU19" s="222">
        <v>3.62</v>
      </c>
      <c r="AV19" s="222">
        <v>4.33</v>
      </c>
      <c r="AW19" s="222">
        <v>3.54</v>
      </c>
      <c r="AX19" s="222"/>
      <c r="AY19" s="222">
        <v>5.2</v>
      </c>
      <c r="AZ19" s="222">
        <v>3.54</v>
      </c>
      <c r="BA19" s="222">
        <v>3.03</v>
      </c>
      <c r="BB19" s="222">
        <v>3.66</v>
      </c>
      <c r="BC19" s="222">
        <v>3.39</v>
      </c>
      <c r="BD19" s="222">
        <v>3.46</v>
      </c>
      <c r="BE19" s="222">
        <v>3.39</v>
      </c>
      <c r="BF19" s="222">
        <v>2.95</v>
      </c>
      <c r="BG19" s="222"/>
      <c r="BH19" s="222">
        <v>3.03</v>
      </c>
      <c r="BI19" s="222">
        <v>2.83</v>
      </c>
      <c r="BJ19" s="213"/>
      <c r="BK19" s="213">
        <v>2.52</v>
      </c>
      <c r="BL19" s="213">
        <v>3.35</v>
      </c>
      <c r="BM19" s="222">
        <v>3.23</v>
      </c>
      <c r="BN19" s="213">
        <v>3.39</v>
      </c>
      <c r="BO19" s="213"/>
      <c r="BP19" s="213">
        <v>4.76</v>
      </c>
      <c r="BQ19" s="213">
        <v>6.02</v>
      </c>
      <c r="BR19" s="213">
        <v>9.49</v>
      </c>
      <c r="BS19" s="213">
        <v>10.98</v>
      </c>
      <c r="BT19" s="213">
        <v>7.48</v>
      </c>
      <c r="BU19" s="213">
        <v>6.89</v>
      </c>
      <c r="BV19" s="213">
        <v>12.28</v>
      </c>
      <c r="BW19" s="213">
        <v>5.28</v>
      </c>
      <c r="BX19" s="213">
        <v>7.48</v>
      </c>
      <c r="BY19" s="213">
        <v>7.48</v>
      </c>
      <c r="BZ19" s="222">
        <v>4.09</v>
      </c>
      <c r="CA19" s="213">
        <v>1.54</v>
      </c>
      <c r="CB19" s="222">
        <v>3.9</v>
      </c>
      <c r="CC19" s="222">
        <v>9.02</v>
      </c>
      <c r="CD19" s="222">
        <v>3.31</v>
      </c>
      <c r="CE19" s="222">
        <v>4.13</v>
      </c>
      <c r="CF19" s="222">
        <v>10.51</v>
      </c>
      <c r="CG19" s="222">
        <v>5.63</v>
      </c>
      <c r="CH19" s="213"/>
      <c r="CI19" s="222">
        <v>9.09</v>
      </c>
      <c r="CJ19" s="222">
        <v>9.4499999999999993</v>
      </c>
      <c r="CK19" s="222">
        <v>12.01</v>
      </c>
      <c r="CL19" s="222">
        <v>8.23</v>
      </c>
      <c r="CM19" s="222"/>
      <c r="CN19" s="222"/>
      <c r="CO19" s="222">
        <v>4.25</v>
      </c>
      <c r="CP19" s="222">
        <v>6.14</v>
      </c>
      <c r="CQ19" s="222">
        <v>1.89</v>
      </c>
      <c r="CR19" s="222">
        <v>5.98</v>
      </c>
      <c r="CS19" s="222">
        <v>2.36</v>
      </c>
      <c r="CT19" s="222">
        <v>3.82</v>
      </c>
      <c r="CU19" s="222">
        <v>6.46</v>
      </c>
      <c r="CV19" s="222">
        <v>3.74</v>
      </c>
      <c r="CW19" s="222">
        <v>5.59</v>
      </c>
      <c r="CX19" s="222">
        <v>2.68</v>
      </c>
      <c r="CY19" s="222">
        <v>4.29</v>
      </c>
      <c r="CZ19" s="222">
        <v>1.61</v>
      </c>
      <c r="DA19" s="222"/>
      <c r="DB19" s="222">
        <v>2.2000000000000002</v>
      </c>
      <c r="DC19" s="222">
        <v>7.01</v>
      </c>
      <c r="DD19" s="222">
        <v>7.17</v>
      </c>
      <c r="DE19" s="222"/>
      <c r="DF19" s="222">
        <v>1.73</v>
      </c>
      <c r="DG19" s="222">
        <v>3.82</v>
      </c>
      <c r="DH19" s="214" t="s">
        <v>175</v>
      </c>
      <c r="DI19" s="222">
        <v>3.31</v>
      </c>
      <c r="DJ19" s="222">
        <v>4.6100000000000003</v>
      </c>
      <c r="DK19" s="222">
        <v>4.84</v>
      </c>
      <c r="DL19" s="222">
        <v>4.09</v>
      </c>
      <c r="DM19" s="222">
        <v>5.04</v>
      </c>
      <c r="DN19" s="222">
        <v>5.16</v>
      </c>
      <c r="DO19" s="222">
        <v>2.56</v>
      </c>
      <c r="DP19" s="222">
        <v>3.46</v>
      </c>
      <c r="DQ19" s="213"/>
      <c r="DR19" s="222">
        <v>3.46</v>
      </c>
      <c r="DS19" s="213">
        <v>6.57</v>
      </c>
      <c r="DT19" s="213">
        <v>4.6500000000000004</v>
      </c>
      <c r="DU19" s="213">
        <v>4.0199999999999996</v>
      </c>
      <c r="DV19" s="213">
        <v>5.91</v>
      </c>
      <c r="DW19" s="213"/>
      <c r="DX19" s="213"/>
      <c r="DY19" s="222">
        <v>5.16</v>
      </c>
      <c r="DZ19" s="222"/>
      <c r="EA19" s="222">
        <v>4.8</v>
      </c>
      <c r="EB19" s="222"/>
      <c r="EC19" s="222">
        <v>5</v>
      </c>
      <c r="ED19" s="222"/>
      <c r="EE19" s="222"/>
      <c r="EF19" s="222">
        <v>4.57</v>
      </c>
      <c r="EG19" s="222"/>
      <c r="EH19" s="213">
        <v>3.74</v>
      </c>
      <c r="EI19" s="213">
        <v>4.41</v>
      </c>
      <c r="EJ19" s="213">
        <v>4.8</v>
      </c>
      <c r="EK19" s="213">
        <v>4.92</v>
      </c>
      <c r="EL19" s="213"/>
      <c r="EM19" s="213">
        <v>3.82</v>
      </c>
      <c r="EN19" s="213">
        <v>3.19</v>
      </c>
      <c r="EO19" s="213">
        <v>4.6500000000000004</v>
      </c>
      <c r="EP19" s="213">
        <v>4.6500000000000004</v>
      </c>
      <c r="EQ19" s="213"/>
      <c r="ER19" s="222">
        <v>4.92</v>
      </c>
      <c r="ES19" s="222"/>
      <c r="ET19" s="213">
        <v>3.98</v>
      </c>
      <c r="EU19" s="213"/>
      <c r="EV19" s="213">
        <v>5.08</v>
      </c>
      <c r="EW19" s="213"/>
      <c r="EX19" s="213"/>
      <c r="EY19" s="213">
        <v>5.87</v>
      </c>
      <c r="EZ19" s="213"/>
      <c r="FA19" s="213">
        <v>5.31</v>
      </c>
      <c r="FB19" s="213"/>
      <c r="FC19" s="213">
        <v>3.39</v>
      </c>
      <c r="FD19" s="213">
        <v>4.96</v>
      </c>
      <c r="FE19" s="213"/>
      <c r="FF19" s="213">
        <v>5.04</v>
      </c>
      <c r="FG19" s="213"/>
      <c r="FH19" s="213">
        <v>5.43</v>
      </c>
      <c r="FI19" s="213">
        <v>4.29</v>
      </c>
      <c r="FJ19" s="213"/>
      <c r="FK19" s="213"/>
      <c r="FL19" s="213">
        <v>4.84</v>
      </c>
      <c r="FM19" s="213"/>
      <c r="FN19" s="213">
        <v>4.0599999999999996</v>
      </c>
      <c r="FO19" s="213"/>
      <c r="FP19" s="213"/>
      <c r="FQ19" s="213"/>
      <c r="FR19" s="213">
        <v>4.29</v>
      </c>
      <c r="FS19" s="213">
        <v>4.25</v>
      </c>
      <c r="FT19" s="214" t="s">
        <v>175</v>
      </c>
      <c r="FU19" s="213">
        <v>7.01</v>
      </c>
      <c r="FV19" s="214" t="s">
        <v>175</v>
      </c>
      <c r="FW19" s="213">
        <v>6.38</v>
      </c>
      <c r="FX19" s="213"/>
      <c r="FY19" s="222"/>
      <c r="FZ19" s="222">
        <v>5.16</v>
      </c>
      <c r="GA19" s="213">
        <v>3.74</v>
      </c>
      <c r="GB19" s="213">
        <v>3.11</v>
      </c>
      <c r="GC19" s="213">
        <v>4.6500000000000004</v>
      </c>
      <c r="GD19" s="222">
        <v>3.9</v>
      </c>
      <c r="GE19" s="222">
        <v>1.77</v>
      </c>
      <c r="GF19" s="222">
        <v>1.22</v>
      </c>
      <c r="GG19" s="222">
        <v>5.28</v>
      </c>
      <c r="GH19" s="222">
        <v>3.15</v>
      </c>
      <c r="GI19" s="222">
        <v>5.12</v>
      </c>
      <c r="GJ19" s="222">
        <v>4.6500000000000004</v>
      </c>
      <c r="GK19" s="222"/>
      <c r="GL19" s="213">
        <v>6.57</v>
      </c>
      <c r="GM19" s="213">
        <v>2.2400000000000002</v>
      </c>
      <c r="GN19" s="213">
        <v>3.5</v>
      </c>
      <c r="GO19" s="213">
        <v>1.97</v>
      </c>
      <c r="GP19" s="222">
        <v>5.28</v>
      </c>
      <c r="GQ19" s="222">
        <v>2.17</v>
      </c>
      <c r="GR19" s="222">
        <v>2.3199999999999998</v>
      </c>
      <c r="GS19" s="222"/>
      <c r="GT19" s="222"/>
      <c r="GU19" s="222">
        <v>4.21</v>
      </c>
      <c r="GV19" s="222">
        <v>6.02</v>
      </c>
      <c r="GW19" s="222">
        <v>5</v>
      </c>
      <c r="GX19" s="222">
        <v>6.81</v>
      </c>
      <c r="GY19" s="222">
        <v>7.48</v>
      </c>
      <c r="GZ19" s="222">
        <v>4.84</v>
      </c>
      <c r="HA19" s="222">
        <v>6.65</v>
      </c>
      <c r="HB19" s="222">
        <v>6.02</v>
      </c>
      <c r="HC19" s="222">
        <v>6.93</v>
      </c>
      <c r="HD19" s="222">
        <v>7.99</v>
      </c>
      <c r="HE19" s="222">
        <v>6.77</v>
      </c>
      <c r="HF19" s="222">
        <v>3.54</v>
      </c>
      <c r="HH19" s="213">
        <v>1.89</v>
      </c>
      <c r="HI19" s="213">
        <v>7.05</v>
      </c>
      <c r="HJ19" s="213">
        <v>7.13</v>
      </c>
      <c r="HK19" s="213">
        <v>6.73</v>
      </c>
      <c r="HL19" s="213">
        <v>6.34</v>
      </c>
      <c r="HM19" s="213">
        <v>6.02</v>
      </c>
      <c r="HN19" s="213">
        <v>5.63</v>
      </c>
      <c r="HO19" s="213">
        <v>7.05</v>
      </c>
      <c r="HP19" s="213">
        <v>5.55</v>
      </c>
      <c r="HQ19" s="213">
        <v>9.09</v>
      </c>
      <c r="HR19" s="213">
        <v>5.59</v>
      </c>
      <c r="HS19" s="213">
        <v>5.2</v>
      </c>
      <c r="HT19" s="213">
        <v>6.89</v>
      </c>
      <c r="HU19" s="213">
        <v>7.52</v>
      </c>
      <c r="HV19" s="213">
        <v>5.2</v>
      </c>
      <c r="HW19" s="213">
        <v>5.28</v>
      </c>
      <c r="HX19" s="213"/>
      <c r="HY19" s="213">
        <v>5.28</v>
      </c>
      <c r="HZ19" s="213">
        <v>7.64</v>
      </c>
      <c r="IA19" s="213">
        <v>8.15</v>
      </c>
      <c r="IB19" s="222">
        <v>7.56</v>
      </c>
      <c r="IC19" s="222">
        <v>6.38</v>
      </c>
      <c r="ID19" s="222">
        <v>10.55</v>
      </c>
      <c r="IE19" s="222">
        <v>10.24</v>
      </c>
      <c r="IF19" s="222">
        <v>10.08</v>
      </c>
      <c r="IG19" s="213">
        <v>6.14</v>
      </c>
      <c r="IH19" s="213">
        <v>7.6</v>
      </c>
      <c r="II19" s="213">
        <v>5.47</v>
      </c>
      <c r="IJ19" s="222">
        <v>3.39</v>
      </c>
      <c r="IK19" s="222">
        <v>4.45</v>
      </c>
      <c r="IL19" s="222">
        <v>4.25</v>
      </c>
      <c r="IM19" s="222">
        <v>3.94</v>
      </c>
      <c r="IN19" s="222"/>
      <c r="IO19" s="222">
        <v>3.5</v>
      </c>
      <c r="IP19" s="222"/>
      <c r="IQ19" s="214" t="s">
        <v>175</v>
      </c>
      <c r="IR19" s="222">
        <v>3.58</v>
      </c>
      <c r="IS19" s="222">
        <v>4.45</v>
      </c>
      <c r="IT19" s="222">
        <v>3.98</v>
      </c>
      <c r="IU19" s="213"/>
      <c r="IV19" s="222">
        <v>3.82</v>
      </c>
      <c r="IW19" s="222">
        <v>4.41</v>
      </c>
      <c r="IX19" s="222">
        <v>4.0599999999999996</v>
      </c>
      <c r="IY19" s="222">
        <v>4.33</v>
      </c>
      <c r="IZ19" s="222">
        <v>3.27</v>
      </c>
      <c r="JA19" s="222">
        <v>5</v>
      </c>
      <c r="JB19" s="222">
        <v>4.25</v>
      </c>
      <c r="JC19" s="222">
        <v>4.09</v>
      </c>
      <c r="JD19" s="222"/>
      <c r="JE19" s="222"/>
      <c r="JF19" s="222">
        <v>6.97</v>
      </c>
      <c r="JG19" s="222"/>
      <c r="JH19" s="222">
        <v>8.15</v>
      </c>
      <c r="JI19" s="222">
        <v>6.42</v>
      </c>
      <c r="JJ19" s="214" t="s">
        <v>175</v>
      </c>
      <c r="JK19" s="213">
        <v>2.76</v>
      </c>
      <c r="JL19" s="213">
        <v>2.99</v>
      </c>
      <c r="JM19" s="213"/>
      <c r="JN19" s="213">
        <v>4.21</v>
      </c>
      <c r="JO19" s="213"/>
      <c r="JP19" s="213">
        <v>4.45</v>
      </c>
      <c r="JQ19" s="213">
        <v>7.6</v>
      </c>
      <c r="JR19" s="213">
        <v>8.6999999999999993</v>
      </c>
      <c r="JS19" s="213">
        <v>7.83</v>
      </c>
      <c r="JT19" s="213"/>
      <c r="JU19" s="213">
        <v>6.93</v>
      </c>
      <c r="JV19" s="213"/>
      <c r="JW19" s="213"/>
      <c r="JX19" s="222">
        <v>4.0599999999999996</v>
      </c>
      <c r="JY19" s="222">
        <v>2.91</v>
      </c>
      <c r="JZ19" s="215">
        <v>2.0499999999999998</v>
      </c>
      <c r="KA19" s="213">
        <v>4.09</v>
      </c>
      <c r="KB19" s="213">
        <v>2.87</v>
      </c>
      <c r="KC19" s="213">
        <v>6.57</v>
      </c>
      <c r="KD19" s="213">
        <v>4.13</v>
      </c>
      <c r="KE19" s="213"/>
      <c r="KF19" s="213">
        <v>3.94</v>
      </c>
      <c r="KG19" s="213"/>
      <c r="KH19" s="213">
        <v>5.43</v>
      </c>
      <c r="KI19" s="213">
        <v>5.12</v>
      </c>
      <c r="KJ19" s="222">
        <v>2.56</v>
      </c>
      <c r="KK19" s="222">
        <v>2.91</v>
      </c>
      <c r="KL19" s="213"/>
      <c r="KM19" s="222">
        <v>2.17</v>
      </c>
      <c r="KN19" s="222">
        <v>3.78</v>
      </c>
      <c r="KO19" s="222">
        <v>4.33</v>
      </c>
      <c r="KP19" s="216" t="s">
        <v>175</v>
      </c>
      <c r="KQ19" s="213">
        <v>2.64</v>
      </c>
      <c r="KR19" s="213">
        <v>3.46</v>
      </c>
      <c r="KS19" s="213"/>
      <c r="KT19" s="213">
        <v>3.9</v>
      </c>
      <c r="KU19" s="213"/>
      <c r="KV19" s="213">
        <v>3.27</v>
      </c>
      <c r="KW19" s="213">
        <v>3.5</v>
      </c>
      <c r="KX19" s="213">
        <v>3.07</v>
      </c>
      <c r="KY19" s="213">
        <v>3.66</v>
      </c>
      <c r="KZ19" s="222">
        <v>4.72</v>
      </c>
      <c r="LA19" s="213"/>
      <c r="LB19" s="222">
        <v>3.11</v>
      </c>
      <c r="LC19" s="222">
        <v>4.96</v>
      </c>
      <c r="LD19" s="222"/>
      <c r="LE19" s="222"/>
      <c r="LF19" s="222">
        <v>5.24</v>
      </c>
      <c r="LG19" s="222">
        <v>4.21</v>
      </c>
      <c r="LH19" s="213"/>
      <c r="LI19" s="222">
        <v>4.0599999999999996</v>
      </c>
      <c r="LJ19" s="213"/>
      <c r="LK19" s="222">
        <v>4.41</v>
      </c>
      <c r="LL19" s="222">
        <v>4.96</v>
      </c>
      <c r="LM19" s="213"/>
      <c r="LN19" s="213">
        <v>3.35</v>
      </c>
      <c r="LO19" s="222">
        <v>4.0599999999999996</v>
      </c>
      <c r="LP19" s="222">
        <v>3.66</v>
      </c>
      <c r="LQ19" s="213">
        <v>7.68</v>
      </c>
      <c r="LR19" s="213">
        <v>6.93</v>
      </c>
      <c r="LS19" s="213">
        <v>5.43</v>
      </c>
      <c r="LT19" s="213">
        <v>9.4499999999999993</v>
      </c>
      <c r="LU19" s="213"/>
      <c r="LV19" s="216" t="s">
        <v>175</v>
      </c>
      <c r="LX19" s="213">
        <v>5.2</v>
      </c>
      <c r="LY19" s="213"/>
      <c r="LZ19" s="213"/>
      <c r="MA19" s="213">
        <v>7.95</v>
      </c>
      <c r="MB19" s="213"/>
      <c r="MC19" s="213">
        <v>3.54</v>
      </c>
      <c r="MD19" s="213">
        <v>4.92</v>
      </c>
      <c r="ME19" s="213">
        <v>5.12</v>
      </c>
      <c r="MF19" s="213">
        <v>4.45</v>
      </c>
      <c r="MG19" s="213">
        <v>4.53</v>
      </c>
      <c r="MH19" s="213">
        <v>3.27</v>
      </c>
      <c r="MI19" s="213">
        <v>6.02</v>
      </c>
      <c r="MJ19" s="213">
        <v>3.23</v>
      </c>
      <c r="MK19" s="213"/>
      <c r="ML19" s="213">
        <v>2.72</v>
      </c>
      <c r="MM19" s="213">
        <v>3.62</v>
      </c>
      <c r="MN19" s="213">
        <v>2.2000000000000002</v>
      </c>
      <c r="MO19" s="213">
        <v>4.6500000000000004</v>
      </c>
      <c r="MP19" s="213"/>
      <c r="MQ19" s="213"/>
      <c r="MR19" s="213"/>
      <c r="MS19" s="213">
        <v>8.94</v>
      </c>
      <c r="MT19" s="213">
        <v>6.1</v>
      </c>
      <c r="MU19" s="213"/>
      <c r="MV19" s="213">
        <v>2.2400000000000002</v>
      </c>
      <c r="MW19" s="213">
        <v>2.09</v>
      </c>
      <c r="MX19" s="213">
        <v>3.54</v>
      </c>
      <c r="MY19" s="216" t="s">
        <v>175</v>
      </c>
      <c r="MZ19" s="213">
        <v>3.43</v>
      </c>
      <c r="NA19" s="213">
        <v>2.09</v>
      </c>
      <c r="NB19" s="213">
        <v>3.03</v>
      </c>
      <c r="NC19" s="222">
        <v>2.13</v>
      </c>
      <c r="ND19" s="222">
        <v>2.83</v>
      </c>
      <c r="NE19" s="222">
        <v>3.46</v>
      </c>
      <c r="NF19" s="222">
        <v>2.91</v>
      </c>
      <c r="NG19" s="222">
        <v>2.87</v>
      </c>
      <c r="NH19" s="213">
        <v>3.31</v>
      </c>
      <c r="NI19" s="213">
        <v>4.09</v>
      </c>
      <c r="NJ19" s="222">
        <v>2.99</v>
      </c>
      <c r="NK19" s="222"/>
      <c r="NL19" s="222"/>
      <c r="NM19" s="213">
        <v>1.34</v>
      </c>
      <c r="NN19" s="213"/>
      <c r="NO19" s="213">
        <v>3.31</v>
      </c>
    </row>
    <row r="20" spans="1:379" s="216" customFormat="1">
      <c r="A20" s="212">
        <v>2006</v>
      </c>
      <c r="B20" s="221">
        <v>2.48</v>
      </c>
      <c r="C20" s="222">
        <v>17.09</v>
      </c>
      <c r="D20" s="222">
        <v>7.09</v>
      </c>
      <c r="E20" s="222">
        <v>8.4600000000000009</v>
      </c>
      <c r="F20" s="222">
        <v>8.98</v>
      </c>
      <c r="G20" s="222">
        <v>16.89</v>
      </c>
      <c r="H20" s="222">
        <v>4.76</v>
      </c>
      <c r="I20" s="213">
        <v>6.06</v>
      </c>
      <c r="J20" s="213">
        <v>6.73</v>
      </c>
      <c r="K20" s="222">
        <v>4.21</v>
      </c>
      <c r="L20" s="222">
        <v>4.33</v>
      </c>
      <c r="M20" s="222">
        <v>3.98</v>
      </c>
      <c r="N20" s="222">
        <v>5.83</v>
      </c>
      <c r="O20" s="222">
        <v>3.5</v>
      </c>
      <c r="P20" s="222">
        <v>3.82</v>
      </c>
      <c r="Q20" s="222"/>
      <c r="R20" s="222">
        <v>4.53</v>
      </c>
      <c r="S20" s="221">
        <v>6.69</v>
      </c>
      <c r="T20" s="221">
        <v>5.04</v>
      </c>
      <c r="U20" s="221">
        <v>8.07</v>
      </c>
      <c r="V20" s="222">
        <v>4.21</v>
      </c>
      <c r="W20" s="221">
        <v>6.5</v>
      </c>
      <c r="X20" s="221">
        <v>10.79</v>
      </c>
      <c r="Y20" s="222">
        <v>4.0199999999999996</v>
      </c>
      <c r="Z20" s="221">
        <v>6.61</v>
      </c>
      <c r="AA20" s="221">
        <v>2.76</v>
      </c>
      <c r="AB20" s="221">
        <v>3.46</v>
      </c>
      <c r="AC20" s="221">
        <v>6.34</v>
      </c>
      <c r="AD20" s="222">
        <v>5.12</v>
      </c>
      <c r="AE20" s="215">
        <v>14.8</v>
      </c>
      <c r="AF20" s="215">
        <v>8.23</v>
      </c>
      <c r="AG20" s="222">
        <v>7.4</v>
      </c>
      <c r="AH20" s="222">
        <v>4.57</v>
      </c>
      <c r="AI20" s="222">
        <v>7.09</v>
      </c>
      <c r="AJ20" s="215">
        <v>7.76</v>
      </c>
      <c r="AK20" s="215">
        <v>5.55</v>
      </c>
      <c r="AL20" s="222">
        <v>5.71</v>
      </c>
      <c r="AM20" s="213"/>
      <c r="AN20" s="222">
        <v>3.54</v>
      </c>
      <c r="AO20" s="213">
        <v>5.63</v>
      </c>
      <c r="AP20" s="222">
        <v>9.02</v>
      </c>
      <c r="AQ20" s="222"/>
      <c r="AR20" s="222"/>
      <c r="AS20" s="222">
        <v>8.19</v>
      </c>
      <c r="AT20" s="222">
        <v>7.01</v>
      </c>
      <c r="AU20" s="222">
        <v>8.6199999999999992</v>
      </c>
      <c r="AV20" s="222">
        <v>4.76</v>
      </c>
      <c r="AW20" s="222">
        <v>5.31</v>
      </c>
      <c r="AX20" s="222"/>
      <c r="AY20" s="222">
        <v>3.5</v>
      </c>
      <c r="AZ20" s="222">
        <v>3.82</v>
      </c>
      <c r="BA20" s="222">
        <v>4.13</v>
      </c>
      <c r="BB20" s="222">
        <v>6.1</v>
      </c>
      <c r="BC20" s="222">
        <v>4.76</v>
      </c>
      <c r="BD20" s="222">
        <v>6.42</v>
      </c>
      <c r="BE20" s="222">
        <v>6.57</v>
      </c>
      <c r="BF20" s="222">
        <v>4.72</v>
      </c>
      <c r="BG20" s="222"/>
      <c r="BH20" s="222">
        <v>5.24</v>
      </c>
      <c r="BI20" s="222">
        <v>5.39</v>
      </c>
      <c r="BJ20" s="213"/>
      <c r="BK20" s="213">
        <v>5.08</v>
      </c>
      <c r="BL20" s="213">
        <v>7.6</v>
      </c>
      <c r="BM20" s="214" t="s">
        <v>175</v>
      </c>
      <c r="BN20" s="213">
        <v>5.43</v>
      </c>
      <c r="BO20" s="213"/>
      <c r="BP20" s="213">
        <v>5.31</v>
      </c>
      <c r="BQ20" s="213">
        <v>4.72</v>
      </c>
      <c r="BR20" s="213">
        <v>9.92</v>
      </c>
      <c r="BS20" s="213">
        <v>10.43</v>
      </c>
      <c r="BT20" s="213">
        <v>6.02</v>
      </c>
      <c r="BU20" s="213">
        <v>5.75</v>
      </c>
      <c r="BV20" s="213">
        <v>8.7799999999999994</v>
      </c>
      <c r="BW20" s="213">
        <v>8.11</v>
      </c>
      <c r="BX20" s="213">
        <v>9.76</v>
      </c>
      <c r="BY20" s="213">
        <v>9.8800000000000008</v>
      </c>
      <c r="BZ20" s="222">
        <v>4.0599999999999996</v>
      </c>
      <c r="CA20" s="213">
        <v>2.4</v>
      </c>
      <c r="CB20" s="214" t="s">
        <v>175</v>
      </c>
      <c r="CC20" s="222">
        <v>6.89</v>
      </c>
      <c r="CD20" s="214" t="s">
        <v>175</v>
      </c>
      <c r="CE20" s="222">
        <v>5.98</v>
      </c>
      <c r="CF20" s="222">
        <v>6.61</v>
      </c>
      <c r="CG20" s="222">
        <v>5.35</v>
      </c>
      <c r="CH20" s="213"/>
      <c r="CI20" s="222">
        <v>8.58</v>
      </c>
      <c r="CJ20" s="222">
        <v>9.2100000000000009</v>
      </c>
      <c r="CK20" s="222">
        <v>9.5299999999999994</v>
      </c>
      <c r="CL20" s="222">
        <v>11.65</v>
      </c>
      <c r="CM20" s="222"/>
      <c r="CN20" s="222"/>
      <c r="CO20" s="222">
        <v>6.26</v>
      </c>
      <c r="CP20" s="222">
        <v>7.01</v>
      </c>
      <c r="CQ20" s="222">
        <v>6.38</v>
      </c>
      <c r="CR20" s="222">
        <v>8.58</v>
      </c>
      <c r="CS20" s="222">
        <v>5.91</v>
      </c>
      <c r="CT20" s="222">
        <v>6.26</v>
      </c>
      <c r="CU20" s="222">
        <v>8.74</v>
      </c>
      <c r="CV20" s="222">
        <v>4.92</v>
      </c>
      <c r="CW20" s="222">
        <v>4.88</v>
      </c>
      <c r="CX20" s="222">
        <v>3.82</v>
      </c>
      <c r="CY20" s="222">
        <v>4.72</v>
      </c>
      <c r="CZ20" s="222">
        <v>5.12</v>
      </c>
      <c r="DA20" s="222"/>
      <c r="DB20" s="222">
        <v>2.91</v>
      </c>
      <c r="DC20" s="222">
        <v>6.77</v>
      </c>
      <c r="DD20" s="222">
        <v>3.54</v>
      </c>
      <c r="DE20" s="222"/>
      <c r="DF20" s="222">
        <v>4.53</v>
      </c>
      <c r="DG20" s="222">
        <v>7.28</v>
      </c>
      <c r="DH20" s="213">
        <v>4.92</v>
      </c>
      <c r="DI20" s="222">
        <v>4.76</v>
      </c>
      <c r="DJ20" s="222">
        <v>9.4499999999999993</v>
      </c>
      <c r="DK20" s="222">
        <v>4.57</v>
      </c>
      <c r="DL20" s="222">
        <v>7.09</v>
      </c>
      <c r="DM20" s="222">
        <v>7.4</v>
      </c>
      <c r="DN20" s="222">
        <v>5.83</v>
      </c>
      <c r="DO20" s="222">
        <v>7.28</v>
      </c>
      <c r="DP20" s="222">
        <v>6.42</v>
      </c>
      <c r="DQ20" s="213"/>
      <c r="DR20" s="222">
        <v>7.01</v>
      </c>
      <c r="DS20" s="213">
        <v>6.42</v>
      </c>
      <c r="DT20" s="213">
        <v>7.8</v>
      </c>
      <c r="DU20" s="213">
        <v>6.34</v>
      </c>
      <c r="DV20" s="213">
        <v>8.07</v>
      </c>
      <c r="DW20" s="213"/>
      <c r="DX20" s="213"/>
      <c r="DY20" s="222">
        <v>6.73</v>
      </c>
      <c r="DZ20" s="222"/>
      <c r="EA20" s="222">
        <v>5.71</v>
      </c>
      <c r="EB20" s="222"/>
      <c r="EC20" s="222">
        <v>5.87</v>
      </c>
      <c r="ED20" s="222"/>
      <c r="EE20" s="222"/>
      <c r="EF20" s="222">
        <v>6.18</v>
      </c>
      <c r="EG20" s="222"/>
      <c r="EH20" s="213">
        <v>4.72</v>
      </c>
      <c r="EI20" s="213">
        <v>6.81</v>
      </c>
      <c r="EJ20" s="213">
        <v>5.35</v>
      </c>
      <c r="EK20" s="214" t="s">
        <v>175</v>
      </c>
      <c r="EL20" s="214"/>
      <c r="EM20" s="213">
        <v>6.93</v>
      </c>
      <c r="EN20" s="213">
        <v>7.24</v>
      </c>
      <c r="EO20" s="214" t="s">
        <v>175</v>
      </c>
      <c r="EP20" s="214" t="s">
        <v>175</v>
      </c>
      <c r="EQ20" s="213"/>
      <c r="ER20" s="222">
        <v>4.96</v>
      </c>
      <c r="ES20" s="222"/>
      <c r="ET20" s="213">
        <v>6.38</v>
      </c>
      <c r="EU20" s="213"/>
      <c r="EV20" s="213">
        <v>10.31</v>
      </c>
      <c r="EW20" s="213"/>
      <c r="EX20" s="213"/>
      <c r="EY20" s="213">
        <v>4.88</v>
      </c>
      <c r="EZ20" s="213"/>
      <c r="FA20" s="213">
        <v>8.6999999999999993</v>
      </c>
      <c r="FB20" s="213"/>
      <c r="FC20" s="213">
        <v>4.76</v>
      </c>
      <c r="FD20" s="213">
        <v>7.91</v>
      </c>
      <c r="FE20" s="213"/>
      <c r="FF20" s="213">
        <v>7.8</v>
      </c>
      <c r="FG20" s="213"/>
      <c r="FH20" s="213">
        <v>7.32</v>
      </c>
      <c r="FI20" s="213">
        <v>6.61</v>
      </c>
      <c r="FJ20" s="213"/>
      <c r="FK20" s="213"/>
      <c r="FL20" s="213">
        <v>6.73</v>
      </c>
      <c r="FM20" s="213"/>
      <c r="FN20" s="213">
        <v>8.43</v>
      </c>
      <c r="FO20" s="213"/>
      <c r="FP20" s="213"/>
      <c r="FQ20" s="213"/>
      <c r="FR20" s="213">
        <v>10.63</v>
      </c>
      <c r="FS20" s="213">
        <v>7.64</v>
      </c>
      <c r="FT20" s="213"/>
      <c r="FU20" s="213">
        <v>9.9600000000000009</v>
      </c>
      <c r="FV20" s="213"/>
      <c r="FW20" s="213">
        <v>7.48</v>
      </c>
      <c r="FX20" s="213"/>
      <c r="FY20" s="222"/>
      <c r="FZ20" s="222">
        <v>4.72</v>
      </c>
      <c r="GA20" s="213">
        <v>2.99</v>
      </c>
      <c r="GB20" s="213">
        <v>7.24</v>
      </c>
      <c r="GC20" s="213">
        <v>4.96</v>
      </c>
      <c r="GD20" s="222">
        <v>6.65</v>
      </c>
      <c r="GE20" s="222">
        <v>5.71</v>
      </c>
      <c r="GF20" s="222">
        <v>6.38</v>
      </c>
      <c r="GG20" s="222">
        <v>3.27</v>
      </c>
      <c r="GH20" s="222">
        <v>5.16</v>
      </c>
      <c r="GI20" s="222">
        <v>3.74</v>
      </c>
      <c r="GJ20" s="222">
        <v>6.81</v>
      </c>
      <c r="GK20" s="222"/>
      <c r="GL20" s="213">
        <v>7.99</v>
      </c>
      <c r="GM20" s="213">
        <v>3.78</v>
      </c>
      <c r="GN20" s="213">
        <v>3.66</v>
      </c>
      <c r="GO20" s="213">
        <v>3.7</v>
      </c>
      <c r="GP20" s="222">
        <v>5.87</v>
      </c>
      <c r="GQ20" s="222">
        <v>2.56</v>
      </c>
      <c r="GR20" s="222">
        <v>5.55</v>
      </c>
      <c r="GS20" s="222"/>
      <c r="GT20" s="222"/>
      <c r="GU20" s="222">
        <v>2.0099999999999998</v>
      </c>
      <c r="GV20" s="222">
        <v>6.1</v>
      </c>
      <c r="GW20" s="222">
        <v>4.37</v>
      </c>
      <c r="GX20" s="222">
        <v>5.47</v>
      </c>
      <c r="GY20" s="222">
        <v>4.25</v>
      </c>
      <c r="GZ20" s="222">
        <v>6.97</v>
      </c>
      <c r="HA20" s="222">
        <v>3.98</v>
      </c>
      <c r="HB20" s="222">
        <v>7.24</v>
      </c>
      <c r="HC20" s="222">
        <v>4.53</v>
      </c>
      <c r="HD20" s="222">
        <v>4.72</v>
      </c>
      <c r="HE20" s="222">
        <v>7.4</v>
      </c>
      <c r="HF20" s="222">
        <v>3.46</v>
      </c>
      <c r="HH20" s="213">
        <v>4.57</v>
      </c>
      <c r="HI20" s="213">
        <v>7.2</v>
      </c>
      <c r="HJ20" s="213">
        <v>8.39</v>
      </c>
      <c r="HK20" s="213">
        <v>5.08</v>
      </c>
      <c r="HL20" s="213">
        <v>6.81</v>
      </c>
      <c r="HM20" s="213">
        <v>8.35</v>
      </c>
      <c r="HN20" s="213">
        <v>7.36</v>
      </c>
      <c r="HO20" s="213">
        <v>7.05</v>
      </c>
      <c r="HP20" s="213">
        <v>4.21</v>
      </c>
      <c r="HQ20" s="213">
        <v>8.82</v>
      </c>
      <c r="HR20" s="213">
        <v>6.42</v>
      </c>
      <c r="HS20" s="213">
        <v>6.18</v>
      </c>
      <c r="HT20" s="213">
        <v>4.96</v>
      </c>
      <c r="HU20" s="213">
        <v>5</v>
      </c>
      <c r="HV20" s="213">
        <v>5.08</v>
      </c>
      <c r="HW20" s="213">
        <v>4.76</v>
      </c>
      <c r="HX20" s="213"/>
      <c r="HY20" s="213">
        <v>5.31</v>
      </c>
      <c r="HZ20" s="213">
        <v>4.8</v>
      </c>
      <c r="IA20" s="213">
        <v>5.04</v>
      </c>
      <c r="IB20" s="222">
        <v>8.31</v>
      </c>
      <c r="IC20" s="222">
        <v>7.64</v>
      </c>
      <c r="ID20" s="222">
        <v>13.11</v>
      </c>
      <c r="IE20" s="222">
        <v>13.39</v>
      </c>
      <c r="IF20" s="222">
        <v>14.88</v>
      </c>
      <c r="IG20" s="213">
        <v>8.94</v>
      </c>
      <c r="IH20" s="213">
        <v>7.8</v>
      </c>
      <c r="II20" s="213">
        <v>9.69</v>
      </c>
      <c r="IJ20" s="222">
        <v>5.08</v>
      </c>
      <c r="IK20" s="222">
        <v>5.2</v>
      </c>
      <c r="IL20" s="222">
        <v>6.14</v>
      </c>
      <c r="IM20" s="222">
        <v>3.86</v>
      </c>
      <c r="IN20" s="222"/>
      <c r="IO20" s="222">
        <v>5.75</v>
      </c>
      <c r="IP20" s="222"/>
      <c r="IQ20" s="222"/>
      <c r="IR20" s="222">
        <v>6.22</v>
      </c>
      <c r="IS20" s="222">
        <v>6.18</v>
      </c>
      <c r="IT20" s="222">
        <v>6.3</v>
      </c>
      <c r="IU20" s="213"/>
      <c r="IV20" s="222">
        <v>5</v>
      </c>
      <c r="IW20" s="222">
        <v>5.31</v>
      </c>
      <c r="IX20" s="222">
        <v>5.39</v>
      </c>
      <c r="IY20" s="222">
        <v>6.06</v>
      </c>
      <c r="IZ20" s="222">
        <v>5.75</v>
      </c>
      <c r="JA20" s="222">
        <v>7.68</v>
      </c>
      <c r="JB20" s="222">
        <v>6.93</v>
      </c>
      <c r="JC20" s="222">
        <v>6.57</v>
      </c>
      <c r="JD20" s="222"/>
      <c r="JE20" s="222"/>
      <c r="JF20" s="222">
        <v>7.01</v>
      </c>
      <c r="JG20" s="222"/>
      <c r="JH20" s="222">
        <v>7.87</v>
      </c>
      <c r="JI20" s="222">
        <v>8.6199999999999992</v>
      </c>
      <c r="JJ20" s="214" t="s">
        <v>175</v>
      </c>
      <c r="JK20" s="213">
        <v>4.8</v>
      </c>
      <c r="JL20" s="213">
        <v>5.59</v>
      </c>
      <c r="JM20" s="213"/>
      <c r="JN20" s="213">
        <v>5.63</v>
      </c>
      <c r="JO20" s="213"/>
      <c r="JP20" s="213">
        <v>5.16</v>
      </c>
      <c r="JQ20" s="213">
        <v>9.5299999999999994</v>
      </c>
      <c r="JR20" s="213">
        <v>11.34</v>
      </c>
      <c r="JS20" s="213">
        <v>11.02</v>
      </c>
      <c r="JT20" s="213"/>
      <c r="JU20" s="213">
        <v>3.11</v>
      </c>
      <c r="JV20" s="213"/>
      <c r="JW20" s="213"/>
      <c r="JX20" s="222">
        <v>6.65</v>
      </c>
      <c r="JY20" s="222">
        <v>4.92</v>
      </c>
      <c r="JZ20" s="220" t="s">
        <v>175</v>
      </c>
      <c r="KA20" s="214" t="s">
        <v>175</v>
      </c>
      <c r="KB20" s="213">
        <v>4.29</v>
      </c>
      <c r="KC20" s="213">
        <v>8.11</v>
      </c>
      <c r="KD20" s="213">
        <v>6.22</v>
      </c>
      <c r="KE20" s="213"/>
      <c r="KF20" s="213">
        <v>7.52</v>
      </c>
      <c r="KG20" s="213"/>
      <c r="KH20" s="213">
        <v>7.56</v>
      </c>
      <c r="KI20" s="213">
        <v>9.2899999999999991</v>
      </c>
      <c r="KJ20" s="222">
        <v>4.0599999999999996</v>
      </c>
      <c r="KK20" s="222">
        <v>4.25</v>
      </c>
      <c r="KL20" s="213"/>
      <c r="KM20" s="222">
        <v>4.09</v>
      </c>
      <c r="KN20" s="222">
        <v>6.1</v>
      </c>
      <c r="KO20" s="222">
        <v>6.69</v>
      </c>
      <c r="KP20" s="222"/>
      <c r="KQ20" s="213">
        <v>3.9</v>
      </c>
      <c r="KR20" s="213">
        <v>5.98</v>
      </c>
      <c r="KS20" s="213"/>
      <c r="KT20" s="213">
        <v>5.03</v>
      </c>
      <c r="KU20" s="213"/>
      <c r="KV20" s="213">
        <v>4.25</v>
      </c>
      <c r="KW20" s="213">
        <v>3.62</v>
      </c>
      <c r="KX20" s="213">
        <v>4.53</v>
      </c>
      <c r="KY20" s="213">
        <v>4.09</v>
      </c>
      <c r="KZ20" s="222">
        <v>3.35</v>
      </c>
      <c r="LA20" s="213"/>
      <c r="LB20" s="222">
        <v>2.76</v>
      </c>
      <c r="LC20" s="222">
        <v>6.1</v>
      </c>
      <c r="LD20" s="222"/>
      <c r="LE20" s="222"/>
      <c r="LF20" s="222">
        <v>3.43</v>
      </c>
      <c r="LG20" s="222">
        <v>2.8</v>
      </c>
      <c r="LH20" s="213"/>
      <c r="LI20" s="222">
        <v>3.43</v>
      </c>
      <c r="LJ20" s="213"/>
      <c r="LK20" s="222">
        <v>5.2</v>
      </c>
      <c r="LL20" s="222">
        <v>9.3699999999999992</v>
      </c>
      <c r="LM20" s="213"/>
      <c r="LN20" s="213">
        <v>5.75</v>
      </c>
      <c r="LO20" s="222">
        <v>6.73</v>
      </c>
      <c r="LP20" s="222">
        <v>5.12</v>
      </c>
      <c r="LQ20" s="213">
        <v>6.77</v>
      </c>
      <c r="LR20" s="213">
        <v>7.4</v>
      </c>
      <c r="LS20" s="213">
        <v>7.76</v>
      </c>
      <c r="LT20" s="213">
        <v>8.15</v>
      </c>
      <c r="LU20" s="213"/>
      <c r="LV20" s="213"/>
      <c r="LW20" s="213"/>
      <c r="LX20" s="213">
        <v>6.61</v>
      </c>
      <c r="LY20" s="213"/>
      <c r="LZ20" s="213"/>
      <c r="MA20" s="213">
        <v>10.91</v>
      </c>
      <c r="MB20" s="213"/>
      <c r="MC20" s="213">
        <v>4.45</v>
      </c>
      <c r="MD20" s="213">
        <v>8.74</v>
      </c>
      <c r="ME20" s="213">
        <v>9.25</v>
      </c>
      <c r="MF20" s="213">
        <v>8.35</v>
      </c>
      <c r="MG20" s="213">
        <v>8.6999999999999993</v>
      </c>
      <c r="MH20" s="213">
        <v>6.69</v>
      </c>
      <c r="MI20" s="213">
        <v>7.48</v>
      </c>
      <c r="MJ20" s="213">
        <v>8.31</v>
      </c>
      <c r="MK20" s="214"/>
      <c r="ML20" s="213">
        <v>6.93</v>
      </c>
      <c r="MM20" s="213">
        <v>7.6</v>
      </c>
      <c r="MN20" s="213">
        <v>4.57</v>
      </c>
      <c r="MO20" s="213">
        <v>5.67</v>
      </c>
      <c r="MP20" s="213"/>
      <c r="MQ20" s="213"/>
      <c r="MR20" s="213"/>
      <c r="MS20" s="213">
        <v>8.58</v>
      </c>
      <c r="MT20" s="213">
        <v>6.73</v>
      </c>
      <c r="MU20" s="213"/>
      <c r="MV20" s="213">
        <v>3.94</v>
      </c>
      <c r="MW20" s="213">
        <v>2.95</v>
      </c>
      <c r="MX20" s="213">
        <v>3.54</v>
      </c>
      <c r="MY20" s="213">
        <v>9.76</v>
      </c>
      <c r="MZ20" s="213">
        <v>6.97</v>
      </c>
      <c r="NA20" s="213">
        <v>7.24</v>
      </c>
      <c r="NB20" s="213">
        <v>6.73</v>
      </c>
      <c r="NC20" s="222">
        <v>4.6500000000000004</v>
      </c>
      <c r="ND20" s="222">
        <v>5.2</v>
      </c>
      <c r="NE20" s="222">
        <v>4.45</v>
      </c>
      <c r="NF20" s="222">
        <v>5.2</v>
      </c>
      <c r="NG20" s="222">
        <v>2.68</v>
      </c>
      <c r="NH20" s="213">
        <v>5.59</v>
      </c>
      <c r="NI20" s="213">
        <v>3.39</v>
      </c>
      <c r="NJ20" s="222">
        <v>3.19</v>
      </c>
      <c r="NK20" s="222"/>
      <c r="NL20" s="222"/>
      <c r="NM20" s="213">
        <v>2.91</v>
      </c>
      <c r="NN20" s="213"/>
      <c r="NO20" s="214" t="s">
        <v>175</v>
      </c>
    </row>
    <row r="21" spans="1:379" s="216" customFormat="1">
      <c r="A21" s="212">
        <v>2005</v>
      </c>
      <c r="B21" s="221">
        <v>8.82</v>
      </c>
      <c r="C21" s="213">
        <v>47.8</v>
      </c>
      <c r="D21" s="214" t="s">
        <v>175</v>
      </c>
      <c r="E21" s="213">
        <v>30.04</v>
      </c>
      <c r="F21" s="213">
        <v>33.43</v>
      </c>
      <c r="G21" s="213">
        <v>40.200000000000003</v>
      </c>
      <c r="H21" s="213">
        <v>16.649999999999999</v>
      </c>
      <c r="I21" s="213">
        <v>12.36</v>
      </c>
      <c r="J21" s="213">
        <v>20.79</v>
      </c>
      <c r="K21" s="213">
        <v>9.76</v>
      </c>
      <c r="L21" s="213">
        <v>12.09</v>
      </c>
      <c r="M21" s="213">
        <v>12.52</v>
      </c>
      <c r="N21" s="213">
        <v>11.73</v>
      </c>
      <c r="O21" s="213">
        <v>10.83</v>
      </c>
      <c r="P21" s="213">
        <v>9.65</v>
      </c>
      <c r="Q21" s="213"/>
      <c r="R21" s="213">
        <v>9.2899999999999991</v>
      </c>
      <c r="S21" s="221">
        <v>11.26</v>
      </c>
      <c r="T21" s="215">
        <v>11.57</v>
      </c>
      <c r="U21" s="215">
        <v>12.83</v>
      </c>
      <c r="V21" s="213">
        <v>9.02</v>
      </c>
      <c r="W21" s="215">
        <v>12.24</v>
      </c>
      <c r="X21" s="220" t="s">
        <v>175</v>
      </c>
      <c r="Y21" s="213">
        <v>10</v>
      </c>
      <c r="Z21" s="215">
        <v>17.600000000000001</v>
      </c>
      <c r="AA21" s="215">
        <v>12.28</v>
      </c>
      <c r="AB21" s="221">
        <v>13.62</v>
      </c>
      <c r="AC21" s="215">
        <v>17.559999999999999</v>
      </c>
      <c r="AD21" s="213">
        <v>11.81</v>
      </c>
      <c r="AE21" s="215">
        <v>46.22</v>
      </c>
      <c r="AF21" s="215">
        <v>22.4</v>
      </c>
      <c r="AG21" s="213">
        <v>11.3</v>
      </c>
      <c r="AH21" s="213">
        <v>12.09</v>
      </c>
      <c r="AI21" s="213">
        <v>11.69</v>
      </c>
      <c r="AJ21" s="215">
        <v>13.66</v>
      </c>
      <c r="AK21" s="215">
        <v>11.57</v>
      </c>
      <c r="AL21" s="213">
        <v>12.48</v>
      </c>
      <c r="AM21" s="213"/>
      <c r="AN21" s="213">
        <v>12.52</v>
      </c>
      <c r="AO21" s="213">
        <v>12.52</v>
      </c>
      <c r="AP21" s="213">
        <v>14.33</v>
      </c>
      <c r="AQ21" s="213"/>
      <c r="AR21" s="213"/>
      <c r="AS21" s="213">
        <v>13.35</v>
      </c>
      <c r="AT21" s="213">
        <v>14.25</v>
      </c>
      <c r="AU21" s="213">
        <v>14.65</v>
      </c>
      <c r="AV21" s="213">
        <v>11.81</v>
      </c>
      <c r="AW21" s="213">
        <v>12.17</v>
      </c>
      <c r="AX21" s="213"/>
      <c r="AY21" s="213">
        <v>10.75</v>
      </c>
      <c r="AZ21" s="213">
        <v>12.83</v>
      </c>
      <c r="BA21" s="213">
        <v>10.47</v>
      </c>
      <c r="BB21" s="213">
        <v>13.07</v>
      </c>
      <c r="BC21" s="213">
        <v>11.26</v>
      </c>
      <c r="BD21" s="213">
        <v>11.69</v>
      </c>
      <c r="BE21" s="213">
        <v>11.22</v>
      </c>
      <c r="BF21" s="213">
        <v>14.33</v>
      </c>
      <c r="BG21" s="213"/>
      <c r="BH21" s="213">
        <v>12.72</v>
      </c>
      <c r="BI21" s="213">
        <v>11.54</v>
      </c>
      <c r="BJ21" s="213"/>
      <c r="BK21" s="213">
        <v>13.7</v>
      </c>
      <c r="BL21" s="213">
        <v>15.63</v>
      </c>
      <c r="BM21" s="213"/>
      <c r="BN21" s="213">
        <v>14.92</v>
      </c>
      <c r="BO21" s="213"/>
      <c r="BP21" s="213">
        <v>14.72</v>
      </c>
      <c r="BQ21" s="213">
        <v>22.36</v>
      </c>
      <c r="BR21" s="213">
        <v>23.07</v>
      </c>
      <c r="BS21" s="213">
        <v>41.18</v>
      </c>
      <c r="BT21" s="213">
        <v>24.69</v>
      </c>
      <c r="BU21" s="213">
        <v>22.05</v>
      </c>
      <c r="BV21" s="213">
        <v>16.059999999999999</v>
      </c>
      <c r="BW21" s="213">
        <v>20.91</v>
      </c>
      <c r="BX21" s="213">
        <v>21.65</v>
      </c>
      <c r="BY21" s="213">
        <v>23.07</v>
      </c>
      <c r="BZ21" s="213">
        <v>14.37</v>
      </c>
      <c r="CA21" s="213">
        <v>10.47</v>
      </c>
      <c r="CB21" s="213"/>
      <c r="CC21" s="213">
        <v>23.9</v>
      </c>
      <c r="CD21" s="213"/>
      <c r="CE21" s="213">
        <v>13.54</v>
      </c>
      <c r="CF21" s="213">
        <v>19.37</v>
      </c>
      <c r="CG21" s="213">
        <v>17.399999999999999</v>
      </c>
      <c r="CH21" s="213"/>
      <c r="CI21" s="213">
        <v>16.14</v>
      </c>
      <c r="CJ21" s="213">
        <v>19.489999999999998</v>
      </c>
      <c r="CK21" s="213">
        <v>30.35</v>
      </c>
      <c r="CL21" s="213">
        <v>28.78</v>
      </c>
      <c r="CM21" s="213"/>
      <c r="CN21" s="213"/>
      <c r="CO21" s="213">
        <v>18.149999999999999</v>
      </c>
      <c r="CP21" s="213">
        <v>12.8</v>
      </c>
      <c r="CQ21" s="213">
        <v>15.28</v>
      </c>
      <c r="CR21" s="213">
        <v>12.09</v>
      </c>
      <c r="CS21" s="213">
        <v>16.73</v>
      </c>
      <c r="CT21" s="213">
        <v>15.16</v>
      </c>
      <c r="CU21" s="213">
        <v>10.94</v>
      </c>
      <c r="CV21" s="213">
        <v>12.68</v>
      </c>
      <c r="CW21" s="213">
        <v>14.09</v>
      </c>
      <c r="CX21" s="213">
        <v>13.86</v>
      </c>
      <c r="CY21" s="213">
        <v>13.35</v>
      </c>
      <c r="CZ21" s="213">
        <v>16.18</v>
      </c>
      <c r="DA21" s="213"/>
      <c r="DB21" s="213">
        <v>13.5</v>
      </c>
      <c r="DC21" s="213">
        <v>17.87</v>
      </c>
      <c r="DD21" s="213">
        <v>16.14</v>
      </c>
      <c r="DE21" s="213"/>
      <c r="DF21" s="213">
        <v>17.8</v>
      </c>
      <c r="DG21" s="213">
        <v>19.09</v>
      </c>
      <c r="DH21" s="213">
        <v>11.85</v>
      </c>
      <c r="DI21" s="213">
        <v>14.57</v>
      </c>
      <c r="DJ21" s="213">
        <v>17.13</v>
      </c>
      <c r="DK21" s="213">
        <v>15.79</v>
      </c>
      <c r="DL21" s="213">
        <v>19.25</v>
      </c>
      <c r="DM21" s="213">
        <v>19.329999999999998</v>
      </c>
      <c r="DN21" s="213">
        <v>16.93</v>
      </c>
      <c r="DO21" s="213">
        <v>18.43</v>
      </c>
      <c r="DP21" s="213">
        <v>19.61</v>
      </c>
      <c r="DQ21" s="213"/>
      <c r="DR21" s="213">
        <v>20.91</v>
      </c>
      <c r="DS21" s="217">
        <v>19.690000000000001</v>
      </c>
      <c r="DT21" s="213">
        <v>20</v>
      </c>
      <c r="DU21" s="213">
        <v>17.2</v>
      </c>
      <c r="DV21" s="213">
        <v>21.57</v>
      </c>
      <c r="DW21" s="213"/>
      <c r="DX21" s="213"/>
      <c r="DY21" s="213">
        <v>10.63</v>
      </c>
      <c r="DZ21" s="213"/>
      <c r="EA21" s="213">
        <v>10.98</v>
      </c>
      <c r="EB21" s="213"/>
      <c r="EC21" s="213">
        <v>14.13</v>
      </c>
      <c r="ED21" s="213"/>
      <c r="EE21" s="213"/>
      <c r="EF21" s="213">
        <v>11.81</v>
      </c>
      <c r="EG21" s="213"/>
      <c r="EH21" s="213">
        <v>10.79</v>
      </c>
      <c r="EI21" s="213">
        <v>11.42</v>
      </c>
      <c r="EJ21" s="213">
        <v>10.039999999999999</v>
      </c>
      <c r="EK21" s="213"/>
      <c r="EL21" s="213"/>
      <c r="EM21" s="213">
        <v>12.05</v>
      </c>
      <c r="EN21" s="213">
        <v>13.07</v>
      </c>
      <c r="EO21" s="213"/>
      <c r="EP21" s="213"/>
      <c r="EQ21" s="213"/>
      <c r="ER21" s="213">
        <v>11.65</v>
      </c>
      <c r="ES21" s="213"/>
      <c r="ET21" s="213">
        <v>11.65</v>
      </c>
      <c r="EU21" s="213"/>
      <c r="EV21" s="213">
        <v>11.34</v>
      </c>
      <c r="EW21" s="213"/>
      <c r="EX21" s="213"/>
      <c r="EY21" s="213">
        <v>10</v>
      </c>
      <c r="EZ21" s="213"/>
      <c r="FA21" s="213">
        <v>10.039999999999999</v>
      </c>
      <c r="FB21" s="213"/>
      <c r="FC21" s="213">
        <v>10.91</v>
      </c>
      <c r="FD21" s="213">
        <v>9.92</v>
      </c>
      <c r="FE21" s="213"/>
      <c r="FF21" s="213">
        <v>11.1</v>
      </c>
      <c r="FG21" s="213"/>
      <c r="FH21" s="213">
        <v>11.46</v>
      </c>
      <c r="FI21" s="213">
        <v>13.66</v>
      </c>
      <c r="FJ21" s="213"/>
      <c r="FK21" s="213"/>
      <c r="FL21" s="213">
        <v>11.97</v>
      </c>
      <c r="FM21" s="213"/>
      <c r="FN21" s="213">
        <v>10.28</v>
      </c>
      <c r="FO21" s="213"/>
      <c r="FP21" s="213"/>
      <c r="FQ21" s="213"/>
      <c r="FR21" s="213">
        <v>13.11</v>
      </c>
      <c r="FS21" s="213">
        <v>11.93</v>
      </c>
      <c r="FT21" s="213"/>
      <c r="FU21" s="213">
        <v>14.88</v>
      </c>
      <c r="FV21" s="213"/>
      <c r="FW21" s="213">
        <v>14.25</v>
      </c>
      <c r="FX21" s="213"/>
      <c r="FY21" s="213"/>
      <c r="FZ21" s="213">
        <v>15.28</v>
      </c>
      <c r="GA21" s="213">
        <v>8.98</v>
      </c>
      <c r="GB21" s="213">
        <v>7.8</v>
      </c>
      <c r="GC21" s="213">
        <v>8.74</v>
      </c>
      <c r="GD21" s="213">
        <v>13.39</v>
      </c>
      <c r="GE21" s="213">
        <v>11.42</v>
      </c>
      <c r="GF21" s="213">
        <v>12.28</v>
      </c>
      <c r="GG21" s="213">
        <v>13.15</v>
      </c>
      <c r="GH21" s="213">
        <v>11.34</v>
      </c>
      <c r="GI21" s="213">
        <v>9.2100000000000009</v>
      </c>
      <c r="GJ21" s="213">
        <v>9.7200000000000006</v>
      </c>
      <c r="GK21" s="213"/>
      <c r="GL21" s="213">
        <v>12.32</v>
      </c>
      <c r="GM21" s="213">
        <v>8.0299999999999994</v>
      </c>
      <c r="GN21" s="213">
        <v>11.93</v>
      </c>
      <c r="GO21" s="214" t="s">
        <v>175</v>
      </c>
      <c r="GP21" s="213">
        <v>18.940000000000001</v>
      </c>
      <c r="GQ21" s="213">
        <v>10.98</v>
      </c>
      <c r="GR21" s="213">
        <v>9.8000000000000007</v>
      </c>
      <c r="GS21" s="213"/>
      <c r="GT21" s="213"/>
      <c r="GU21" s="213">
        <v>10.87</v>
      </c>
      <c r="GV21" s="213">
        <v>18.39</v>
      </c>
      <c r="GW21" s="213">
        <v>15.67</v>
      </c>
      <c r="GX21" s="213">
        <v>19.57</v>
      </c>
      <c r="GY21" s="213">
        <v>19.37</v>
      </c>
      <c r="GZ21" s="213">
        <v>17.64</v>
      </c>
      <c r="HA21" s="213">
        <v>17.8</v>
      </c>
      <c r="HB21" s="213">
        <v>19.25</v>
      </c>
      <c r="HC21" s="214" t="s">
        <v>175</v>
      </c>
      <c r="HD21" s="213">
        <v>16.54</v>
      </c>
      <c r="HE21" s="213">
        <v>24.25</v>
      </c>
      <c r="HF21" s="214" t="s">
        <v>175</v>
      </c>
      <c r="HG21" s="213"/>
      <c r="HH21" s="213">
        <v>9.06</v>
      </c>
      <c r="HI21" s="213">
        <v>24.69</v>
      </c>
      <c r="HJ21" s="213">
        <v>22.2</v>
      </c>
      <c r="HK21" s="213">
        <v>19.170000000000002</v>
      </c>
      <c r="HL21" s="213">
        <v>20.239999999999998</v>
      </c>
      <c r="HM21" s="213">
        <v>20.39</v>
      </c>
      <c r="HN21" s="213">
        <v>21.69</v>
      </c>
      <c r="HO21" s="213">
        <v>21.54</v>
      </c>
      <c r="HP21" s="213">
        <v>18.98</v>
      </c>
      <c r="HQ21" s="213">
        <v>21.1</v>
      </c>
      <c r="HR21" s="213">
        <v>21.3</v>
      </c>
      <c r="HS21" s="213">
        <v>22.8</v>
      </c>
      <c r="HT21" s="213">
        <v>19.690000000000001</v>
      </c>
      <c r="HU21" s="213">
        <v>20.239999999999998</v>
      </c>
      <c r="HV21" s="213">
        <v>18.149999999999999</v>
      </c>
      <c r="HW21" s="213">
        <v>17.95</v>
      </c>
      <c r="HX21" s="213"/>
      <c r="HY21" s="213">
        <v>21.3</v>
      </c>
      <c r="HZ21" s="213">
        <v>19.57</v>
      </c>
      <c r="IA21" s="213">
        <v>24.33</v>
      </c>
      <c r="IB21" s="213">
        <v>19.88</v>
      </c>
      <c r="IC21" s="213">
        <v>25.67</v>
      </c>
      <c r="ID21" s="213">
        <v>34.25</v>
      </c>
      <c r="IE21" s="213">
        <v>25.35</v>
      </c>
      <c r="IF21" s="213">
        <v>25.47</v>
      </c>
      <c r="IG21" s="213">
        <v>26.42</v>
      </c>
      <c r="IH21" s="213">
        <v>20</v>
      </c>
      <c r="II21" s="213">
        <v>27.56</v>
      </c>
      <c r="IJ21" s="213">
        <v>10.94</v>
      </c>
      <c r="IK21" s="213">
        <v>10.71</v>
      </c>
      <c r="IL21" s="213">
        <v>13.03</v>
      </c>
      <c r="IM21" s="213">
        <v>10.51</v>
      </c>
      <c r="IN21" s="213"/>
      <c r="IO21" s="213">
        <v>12.28</v>
      </c>
      <c r="IP21" s="213"/>
      <c r="IQ21" s="213"/>
      <c r="IR21" s="213">
        <v>12.28</v>
      </c>
      <c r="IS21" s="213">
        <v>12.17</v>
      </c>
      <c r="IT21" s="213">
        <v>12.01</v>
      </c>
      <c r="IU21" s="213"/>
      <c r="IV21" s="213">
        <v>12.8</v>
      </c>
      <c r="IW21" s="213">
        <v>13.7</v>
      </c>
      <c r="IX21" s="213">
        <v>12.99</v>
      </c>
      <c r="IY21" s="213">
        <v>12.28</v>
      </c>
      <c r="IZ21" s="213">
        <v>13.94</v>
      </c>
      <c r="JA21" s="213">
        <v>18.07</v>
      </c>
      <c r="JB21" s="213">
        <v>15.2</v>
      </c>
      <c r="JC21" s="213">
        <v>16.61</v>
      </c>
      <c r="JD21" s="213"/>
      <c r="JE21" s="213"/>
      <c r="JF21" s="213">
        <v>18.27</v>
      </c>
      <c r="JG21" s="213"/>
      <c r="JH21" s="213">
        <v>17.91</v>
      </c>
      <c r="JI21" s="213">
        <v>16.89</v>
      </c>
      <c r="JJ21" s="213">
        <v>8.94</v>
      </c>
      <c r="JK21" s="213">
        <v>14.13</v>
      </c>
      <c r="JL21" s="213">
        <v>14.96</v>
      </c>
      <c r="JM21" s="213"/>
      <c r="JN21" s="213">
        <v>14.37</v>
      </c>
      <c r="JO21" s="213"/>
      <c r="JP21" s="213">
        <v>14.09</v>
      </c>
      <c r="JQ21" s="214" t="s">
        <v>175</v>
      </c>
      <c r="JR21" s="213">
        <v>34.96</v>
      </c>
      <c r="JS21" s="213">
        <v>14.33</v>
      </c>
      <c r="JT21" s="213"/>
      <c r="JU21" s="213">
        <v>16.46</v>
      </c>
      <c r="JV21" s="213"/>
      <c r="JW21" s="213"/>
      <c r="JX21" s="213">
        <v>7.32</v>
      </c>
      <c r="JY21" s="213">
        <v>9.09</v>
      </c>
      <c r="JZ21" s="215">
        <v>8.07</v>
      </c>
      <c r="KA21" s="213"/>
      <c r="KB21" s="214" t="s">
        <v>175</v>
      </c>
      <c r="KC21" s="213">
        <v>16.46</v>
      </c>
      <c r="KD21" s="213">
        <v>20.39</v>
      </c>
      <c r="KE21" s="213"/>
      <c r="KF21" s="213">
        <v>13.62</v>
      </c>
      <c r="KG21" s="213"/>
      <c r="KH21" s="213">
        <v>18.66</v>
      </c>
      <c r="KI21" s="213">
        <v>19.02</v>
      </c>
      <c r="KJ21" s="213">
        <v>10.43</v>
      </c>
      <c r="KK21" s="213">
        <v>10.51</v>
      </c>
      <c r="KL21" s="213"/>
      <c r="KM21" s="213">
        <v>7.6</v>
      </c>
      <c r="KN21" s="213">
        <v>11.02</v>
      </c>
      <c r="KO21" s="213">
        <v>12.24</v>
      </c>
      <c r="KP21" s="213"/>
      <c r="KQ21" s="213">
        <v>9.06</v>
      </c>
      <c r="KR21" s="213">
        <v>13.27</v>
      </c>
      <c r="KS21" s="213"/>
      <c r="KT21" s="213">
        <v>11.47</v>
      </c>
      <c r="KU21" s="213"/>
      <c r="KV21" s="213">
        <v>13.94</v>
      </c>
      <c r="KW21" s="213">
        <v>11.02</v>
      </c>
      <c r="KX21" s="213">
        <v>14.06</v>
      </c>
      <c r="KY21" s="213">
        <v>8.86</v>
      </c>
      <c r="KZ21" s="213">
        <v>12.05</v>
      </c>
      <c r="LA21" s="213"/>
      <c r="LB21" s="213">
        <v>10.87</v>
      </c>
      <c r="LC21" s="213">
        <v>12.44</v>
      </c>
      <c r="LD21" s="213"/>
      <c r="LE21" s="213"/>
      <c r="LF21" s="213">
        <v>13.46</v>
      </c>
      <c r="LG21" s="213">
        <v>14.09</v>
      </c>
      <c r="LH21" s="213"/>
      <c r="LI21" s="213">
        <v>15.47</v>
      </c>
      <c r="LJ21" s="213"/>
      <c r="LK21" s="213">
        <v>16.93</v>
      </c>
      <c r="LL21" s="213">
        <v>19.09</v>
      </c>
      <c r="LM21" s="213"/>
      <c r="LN21" s="213">
        <v>11.89</v>
      </c>
      <c r="LO21" s="213">
        <v>11.42</v>
      </c>
      <c r="LP21" s="216" t="s">
        <v>175</v>
      </c>
      <c r="LQ21" s="213">
        <v>17.09</v>
      </c>
      <c r="LR21" s="213">
        <v>16.97</v>
      </c>
      <c r="LS21" s="213">
        <v>17.600000000000001</v>
      </c>
      <c r="LT21" s="213">
        <v>19.96</v>
      </c>
      <c r="LU21" s="213"/>
      <c r="LV21" s="213"/>
      <c r="LW21" s="213"/>
      <c r="LX21" s="213">
        <v>17.05</v>
      </c>
      <c r="LY21" s="213"/>
      <c r="LZ21" s="213"/>
      <c r="MA21" s="216" t="s">
        <v>175</v>
      </c>
      <c r="MC21" s="213">
        <v>15.51</v>
      </c>
      <c r="MD21" s="213">
        <v>17.399999999999999</v>
      </c>
      <c r="ME21" s="213">
        <v>16.5</v>
      </c>
      <c r="MF21" s="213">
        <v>15.59</v>
      </c>
      <c r="MG21" s="213">
        <v>16.57</v>
      </c>
      <c r="MH21" s="213">
        <v>12.36</v>
      </c>
      <c r="MI21" s="213">
        <v>19.25</v>
      </c>
      <c r="MJ21" s="213">
        <v>12.52</v>
      </c>
      <c r="MK21" s="213"/>
      <c r="ML21" s="213">
        <v>13.62</v>
      </c>
      <c r="MM21" s="213">
        <v>14.41</v>
      </c>
      <c r="MN21" s="213">
        <v>10.16</v>
      </c>
      <c r="MO21" s="213">
        <v>12.17</v>
      </c>
      <c r="MP21" s="213"/>
      <c r="MQ21" s="213"/>
      <c r="MR21" s="213"/>
      <c r="MS21" s="213">
        <v>21.3</v>
      </c>
      <c r="MT21" s="213">
        <v>22.48</v>
      </c>
      <c r="MU21" s="213"/>
      <c r="MV21" s="213">
        <v>9.3699999999999992</v>
      </c>
      <c r="MW21" s="213">
        <v>8.7799999999999994</v>
      </c>
      <c r="MX21" s="213">
        <v>9.49</v>
      </c>
      <c r="MY21" s="213">
        <v>12.17</v>
      </c>
      <c r="MZ21" s="213">
        <v>12.8</v>
      </c>
      <c r="NA21" s="213">
        <v>8.27</v>
      </c>
      <c r="NB21" s="216" t="s">
        <v>175</v>
      </c>
      <c r="NC21" s="213">
        <v>11.14</v>
      </c>
      <c r="ND21" s="213">
        <v>10.55</v>
      </c>
      <c r="NE21" s="213">
        <v>12.17</v>
      </c>
      <c r="NF21" s="213">
        <v>15.98</v>
      </c>
      <c r="NG21" s="213">
        <v>12.64</v>
      </c>
      <c r="NH21" s="213">
        <v>13.5</v>
      </c>
      <c r="NI21" s="213">
        <v>14.21</v>
      </c>
      <c r="NJ21" s="213">
        <v>11.42</v>
      </c>
      <c r="NK21" s="213"/>
      <c r="NL21" s="213"/>
      <c r="NM21" s="213">
        <v>7.83</v>
      </c>
      <c r="NN21" s="213"/>
      <c r="NO21" s="213"/>
    </row>
    <row r="22" spans="1:379" s="216" customFormat="1">
      <c r="A22" s="212">
        <v>2004</v>
      </c>
      <c r="B22" s="221">
        <v>3.9</v>
      </c>
      <c r="C22" s="222">
        <v>25.39</v>
      </c>
      <c r="D22" s="222">
        <v>10.119999999999999</v>
      </c>
      <c r="E22" s="222">
        <v>7.6</v>
      </c>
      <c r="F22" s="222">
        <v>14.13</v>
      </c>
      <c r="G22" s="222">
        <v>22.2</v>
      </c>
      <c r="H22" s="222">
        <v>7.91</v>
      </c>
      <c r="I22" s="213">
        <v>9.33</v>
      </c>
      <c r="J22" s="213">
        <v>15.43</v>
      </c>
      <c r="K22" s="214" t="s">
        <v>175</v>
      </c>
      <c r="L22" s="222">
        <v>5.24</v>
      </c>
      <c r="M22" s="222">
        <v>6.26</v>
      </c>
      <c r="N22" s="222">
        <v>6.69</v>
      </c>
      <c r="O22" s="222">
        <v>7.91</v>
      </c>
      <c r="P22" s="222">
        <v>6.81</v>
      </c>
      <c r="Q22" s="222"/>
      <c r="R22" s="222">
        <v>5.67</v>
      </c>
      <c r="S22" s="221">
        <v>6.1</v>
      </c>
      <c r="T22" s="221">
        <v>5.31</v>
      </c>
      <c r="U22" s="221">
        <v>7.4</v>
      </c>
      <c r="V22" s="222">
        <v>4.92</v>
      </c>
      <c r="W22" s="221">
        <v>6.73</v>
      </c>
      <c r="X22" s="222"/>
      <c r="Y22" s="222">
        <v>5.98</v>
      </c>
      <c r="Z22" s="221">
        <v>4.76</v>
      </c>
      <c r="AA22" s="221">
        <v>3.39</v>
      </c>
      <c r="AB22" s="221">
        <v>4.84</v>
      </c>
      <c r="AC22" s="221">
        <v>5.75</v>
      </c>
      <c r="AD22" s="222">
        <v>4.8</v>
      </c>
      <c r="AE22" s="215">
        <v>16.649999999999999</v>
      </c>
      <c r="AF22" s="215">
        <v>6.46</v>
      </c>
      <c r="AG22" s="222">
        <v>6.06</v>
      </c>
      <c r="AH22" s="222">
        <v>5.83</v>
      </c>
      <c r="AI22" s="214" t="s">
        <v>175</v>
      </c>
      <c r="AJ22" s="215">
        <v>5.43</v>
      </c>
      <c r="AK22" s="215">
        <v>7.44</v>
      </c>
      <c r="AL22" s="222">
        <v>7.4</v>
      </c>
      <c r="AM22" s="213"/>
      <c r="AN22" s="222">
        <v>8.5</v>
      </c>
      <c r="AO22" s="213">
        <v>7.44</v>
      </c>
      <c r="AP22" s="222">
        <v>8.35</v>
      </c>
      <c r="AQ22" s="222"/>
      <c r="AR22" s="222"/>
      <c r="AS22" s="222">
        <v>7.05</v>
      </c>
      <c r="AT22" s="222">
        <v>8.0299999999999994</v>
      </c>
      <c r="AU22" s="222">
        <v>7.68</v>
      </c>
      <c r="AV22" s="222">
        <v>6.85</v>
      </c>
      <c r="AW22" s="222">
        <v>7.2</v>
      </c>
      <c r="AX22" s="222"/>
      <c r="AY22" s="222">
        <v>6.5</v>
      </c>
      <c r="AZ22" s="222">
        <v>8.23</v>
      </c>
      <c r="BA22" s="222">
        <v>6.69</v>
      </c>
      <c r="BB22" s="222">
        <v>6.97</v>
      </c>
      <c r="BC22" s="222">
        <v>6.57</v>
      </c>
      <c r="BD22" s="222">
        <v>6.02</v>
      </c>
      <c r="BE22" s="222">
        <v>6.14</v>
      </c>
      <c r="BF22" s="222">
        <v>7.68</v>
      </c>
      <c r="BG22" s="222"/>
      <c r="BH22" s="222">
        <v>6.34</v>
      </c>
      <c r="BI22" s="222">
        <v>6.3</v>
      </c>
      <c r="BJ22" s="213"/>
      <c r="BK22" s="213">
        <v>7.09</v>
      </c>
      <c r="BL22" s="213">
        <v>8.11</v>
      </c>
      <c r="BM22" s="222"/>
      <c r="BN22" s="213">
        <v>6.34</v>
      </c>
      <c r="BO22" s="213"/>
      <c r="BP22" s="213">
        <v>8.74</v>
      </c>
      <c r="BQ22" s="213">
        <v>12.99</v>
      </c>
      <c r="BR22" s="213">
        <v>12.8</v>
      </c>
      <c r="BS22" s="213">
        <v>20.239999999999998</v>
      </c>
      <c r="BT22" s="213">
        <v>10.91</v>
      </c>
      <c r="BU22" s="213">
        <v>9.2899999999999991</v>
      </c>
      <c r="BV22" s="213">
        <v>7.52</v>
      </c>
      <c r="BW22" s="213">
        <v>8.35</v>
      </c>
      <c r="BX22" s="214" t="s">
        <v>175</v>
      </c>
      <c r="BY22" s="213">
        <v>10.16</v>
      </c>
      <c r="BZ22" s="222">
        <v>3.86</v>
      </c>
      <c r="CA22" s="213">
        <v>4.25</v>
      </c>
      <c r="CB22" s="222"/>
      <c r="CC22" s="222">
        <v>13.94</v>
      </c>
      <c r="CD22" s="222"/>
      <c r="CE22" s="222">
        <v>9.17</v>
      </c>
      <c r="CF22" s="222">
        <v>11.57</v>
      </c>
      <c r="CG22" s="222">
        <v>10.28</v>
      </c>
      <c r="CH22" s="213"/>
      <c r="CI22" s="222">
        <v>11.22</v>
      </c>
      <c r="CJ22" s="222">
        <v>10.35</v>
      </c>
      <c r="CK22" s="222">
        <v>16.5</v>
      </c>
      <c r="CL22" s="222">
        <v>16.38</v>
      </c>
      <c r="CM22" s="222"/>
      <c r="CN22" s="222"/>
      <c r="CO22" s="214" t="s">
        <v>175</v>
      </c>
      <c r="CP22" s="222">
        <v>3.03</v>
      </c>
      <c r="CQ22" s="222">
        <v>4.09</v>
      </c>
      <c r="CR22" s="222">
        <v>3.11</v>
      </c>
      <c r="CS22" s="222">
        <v>4.45</v>
      </c>
      <c r="CT22" s="222">
        <v>3.5</v>
      </c>
      <c r="CU22" s="222">
        <v>2.91</v>
      </c>
      <c r="CV22" s="222">
        <v>2.48</v>
      </c>
      <c r="CW22" s="222">
        <v>4.21</v>
      </c>
      <c r="CX22" s="222">
        <v>2.91</v>
      </c>
      <c r="CY22" s="222">
        <v>4.0199999999999996</v>
      </c>
      <c r="CZ22" s="222">
        <v>4.53</v>
      </c>
      <c r="DA22" s="222"/>
      <c r="DB22" s="222">
        <v>3.07</v>
      </c>
      <c r="DC22" s="222">
        <v>6.54</v>
      </c>
      <c r="DD22" s="222">
        <v>4.45</v>
      </c>
      <c r="DE22" s="222"/>
      <c r="DF22" s="222">
        <v>3.5</v>
      </c>
      <c r="DG22" s="222">
        <v>4.8</v>
      </c>
      <c r="DH22" s="213">
        <v>2.52</v>
      </c>
      <c r="DI22" s="222">
        <v>3.66</v>
      </c>
      <c r="DJ22" s="222">
        <v>6.26</v>
      </c>
      <c r="DK22" s="222">
        <v>3.86</v>
      </c>
      <c r="DL22" s="222">
        <v>5.51</v>
      </c>
      <c r="DM22" s="222">
        <v>5.83</v>
      </c>
      <c r="DN22" s="222">
        <v>4.21</v>
      </c>
      <c r="DO22" s="222">
        <v>5.67</v>
      </c>
      <c r="DP22" s="222">
        <v>7.2</v>
      </c>
      <c r="DQ22" s="213"/>
      <c r="DR22" s="222">
        <v>4.6500000000000004</v>
      </c>
      <c r="DS22" s="217">
        <v>6.97</v>
      </c>
      <c r="DT22" s="217">
        <v>5.87</v>
      </c>
      <c r="DU22" s="217">
        <v>5.87</v>
      </c>
      <c r="DV22" s="217">
        <v>7.72</v>
      </c>
      <c r="DW22" s="217"/>
      <c r="DX22" s="217"/>
      <c r="DY22" s="222">
        <v>5.47</v>
      </c>
      <c r="DZ22" s="222"/>
      <c r="EA22" s="222">
        <v>5.51</v>
      </c>
      <c r="EB22" s="222"/>
      <c r="EC22" s="222">
        <v>5</v>
      </c>
      <c r="ED22" s="222"/>
      <c r="EE22" s="222"/>
      <c r="EF22" s="222">
        <v>6.42</v>
      </c>
      <c r="EG22" s="222"/>
      <c r="EH22" s="213">
        <v>5.24</v>
      </c>
      <c r="EI22" s="213">
        <v>6.61</v>
      </c>
      <c r="EJ22" s="213">
        <v>5.28</v>
      </c>
      <c r="EK22" s="213"/>
      <c r="EL22" s="213"/>
      <c r="EM22" s="213">
        <v>4.92</v>
      </c>
      <c r="EN22" s="213">
        <v>5.04</v>
      </c>
      <c r="EO22" s="213"/>
      <c r="EP22" s="213"/>
      <c r="EQ22" s="213"/>
      <c r="ER22" s="222">
        <v>5</v>
      </c>
      <c r="ES22" s="222"/>
      <c r="ET22" s="213">
        <v>4.57</v>
      </c>
      <c r="EU22" s="213"/>
      <c r="EV22" s="213">
        <v>6.5</v>
      </c>
      <c r="EW22" s="213"/>
      <c r="EX22" s="213"/>
      <c r="EY22" s="213">
        <v>3.19</v>
      </c>
      <c r="EZ22" s="213"/>
      <c r="FA22" s="213">
        <v>5.43</v>
      </c>
      <c r="FB22" s="213"/>
      <c r="FC22" s="213">
        <v>3.7</v>
      </c>
      <c r="FD22" s="213">
        <v>5.71</v>
      </c>
      <c r="FE22" s="213"/>
      <c r="FF22" s="213">
        <v>5.63</v>
      </c>
      <c r="FG22" s="213"/>
      <c r="FH22" s="213">
        <v>3.86</v>
      </c>
      <c r="FI22" s="213">
        <v>9.84</v>
      </c>
      <c r="FJ22" s="213"/>
      <c r="FK22" s="213"/>
      <c r="FL22" s="213">
        <v>8.6999999999999993</v>
      </c>
      <c r="FM22" s="213"/>
      <c r="FN22" s="213">
        <v>7.2</v>
      </c>
      <c r="FO22" s="213"/>
      <c r="FP22" s="213"/>
      <c r="FQ22" s="213"/>
      <c r="FR22" s="213">
        <v>6.38</v>
      </c>
      <c r="FS22" s="213">
        <v>7.6</v>
      </c>
      <c r="FT22" s="213"/>
      <c r="FU22" s="213">
        <v>9.3699999999999992</v>
      </c>
      <c r="FV22" s="213"/>
      <c r="FW22" s="213">
        <v>10.24</v>
      </c>
      <c r="FX22" s="213"/>
      <c r="FY22" s="222"/>
      <c r="FZ22" s="222">
        <v>8.74</v>
      </c>
      <c r="GA22" s="213">
        <v>2.72</v>
      </c>
      <c r="GB22" s="213">
        <v>3.31</v>
      </c>
      <c r="GC22" s="213">
        <v>4.0599999999999996</v>
      </c>
      <c r="GD22" s="222">
        <v>2.13</v>
      </c>
      <c r="GE22" s="222">
        <v>2.0099999999999998</v>
      </c>
      <c r="GF22" s="222">
        <v>5.2</v>
      </c>
      <c r="GG22" s="222">
        <v>3.74</v>
      </c>
      <c r="GH22" s="222">
        <v>3.35</v>
      </c>
      <c r="GI22" s="222">
        <v>6.02</v>
      </c>
      <c r="GJ22" s="222">
        <v>6.97</v>
      </c>
      <c r="GK22" s="222"/>
      <c r="GL22" s="213">
        <v>6.3</v>
      </c>
      <c r="GM22" s="213">
        <v>2.76</v>
      </c>
      <c r="GN22" s="213">
        <v>4.88</v>
      </c>
      <c r="GO22" s="213"/>
      <c r="GP22" s="222">
        <v>5.31</v>
      </c>
      <c r="GQ22" s="222">
        <v>2.64</v>
      </c>
      <c r="GR22" s="222">
        <v>4.0599999999999996</v>
      </c>
      <c r="GS22" s="222"/>
      <c r="GT22" s="222"/>
      <c r="GU22" s="222">
        <v>5.47</v>
      </c>
      <c r="GV22" s="222">
        <v>4.6500000000000004</v>
      </c>
      <c r="GW22" s="222">
        <v>7.05</v>
      </c>
      <c r="GX22" s="222">
        <v>6.38</v>
      </c>
      <c r="GY22" s="222">
        <v>6.46</v>
      </c>
      <c r="GZ22" s="222">
        <v>3.98</v>
      </c>
      <c r="HA22" s="222">
        <v>6.42</v>
      </c>
      <c r="HB22" s="222">
        <v>6.38</v>
      </c>
      <c r="HC22" s="222">
        <v>5.28</v>
      </c>
      <c r="HD22" s="222">
        <v>5.63</v>
      </c>
      <c r="HE22" s="222">
        <v>8.35</v>
      </c>
      <c r="HF22" s="222"/>
      <c r="HG22" s="222"/>
      <c r="HH22" s="213">
        <v>3.86</v>
      </c>
      <c r="HI22" s="213">
        <v>9.49</v>
      </c>
      <c r="HJ22" s="213">
        <v>7.72</v>
      </c>
      <c r="HK22" s="213">
        <v>7.52</v>
      </c>
      <c r="HL22" s="213">
        <v>8.31</v>
      </c>
      <c r="HM22" s="213">
        <v>5.94</v>
      </c>
      <c r="HN22" s="213">
        <v>6.26</v>
      </c>
      <c r="HO22" s="213">
        <v>5.94</v>
      </c>
      <c r="HP22" s="213">
        <v>6.14</v>
      </c>
      <c r="HQ22" s="213">
        <v>6.81</v>
      </c>
      <c r="HR22" s="213">
        <v>6.73</v>
      </c>
      <c r="HS22" s="213">
        <v>6.89</v>
      </c>
      <c r="HT22" s="213">
        <v>7.72</v>
      </c>
      <c r="HU22" s="213">
        <v>7.09</v>
      </c>
      <c r="HV22" s="213">
        <v>5.94</v>
      </c>
      <c r="HW22" s="213">
        <v>5.75</v>
      </c>
      <c r="HX22" s="213"/>
      <c r="HY22" s="213">
        <v>7.09</v>
      </c>
      <c r="HZ22" s="213">
        <v>5.98</v>
      </c>
      <c r="IA22" s="213">
        <v>8.15</v>
      </c>
      <c r="IB22" s="222">
        <v>9.33</v>
      </c>
      <c r="IC22" s="222">
        <v>8.23</v>
      </c>
      <c r="ID22" s="222">
        <v>15.47</v>
      </c>
      <c r="IE22" s="222">
        <v>11.46</v>
      </c>
      <c r="IF22" s="222">
        <v>10.98</v>
      </c>
      <c r="IG22" s="213">
        <v>10.199999999999999</v>
      </c>
      <c r="IH22" s="213">
        <v>9.1300000000000008</v>
      </c>
      <c r="II22" s="213">
        <v>9.76</v>
      </c>
      <c r="IJ22" s="222">
        <v>5.31</v>
      </c>
      <c r="IK22" s="222">
        <v>5.24</v>
      </c>
      <c r="IL22" s="222">
        <v>8.27</v>
      </c>
      <c r="IM22" s="222">
        <v>5.04</v>
      </c>
      <c r="IN22" s="222"/>
      <c r="IO22" s="222">
        <v>8.27</v>
      </c>
      <c r="IP22" s="222"/>
      <c r="IQ22" s="222"/>
      <c r="IR22" s="222">
        <v>6.14</v>
      </c>
      <c r="IS22" s="222">
        <v>7.2</v>
      </c>
      <c r="IT22" s="222">
        <v>7.91</v>
      </c>
      <c r="IU22" s="213"/>
      <c r="IV22" s="222">
        <v>7.36</v>
      </c>
      <c r="IW22" s="222">
        <v>8.66</v>
      </c>
      <c r="IX22" s="222">
        <v>7.95</v>
      </c>
      <c r="IY22" s="222">
        <v>6.54</v>
      </c>
      <c r="IZ22" s="222">
        <v>8.27</v>
      </c>
      <c r="JA22" s="222">
        <v>9.49</v>
      </c>
      <c r="JB22" s="222">
        <v>9.25</v>
      </c>
      <c r="JC22" s="222">
        <v>10.199999999999999</v>
      </c>
      <c r="JD22" s="222"/>
      <c r="JE22" s="222"/>
      <c r="JF22" s="222">
        <v>10.35</v>
      </c>
      <c r="JG22" s="222"/>
      <c r="JH22" s="222">
        <v>10.98</v>
      </c>
      <c r="JI22" s="222">
        <v>9.41</v>
      </c>
      <c r="JJ22" s="214" t="s">
        <v>175</v>
      </c>
      <c r="JK22" s="213">
        <v>5.04</v>
      </c>
      <c r="JL22" s="213">
        <v>8.07</v>
      </c>
      <c r="JM22" s="213"/>
      <c r="JN22" s="213">
        <v>12.28</v>
      </c>
      <c r="JO22" s="213"/>
      <c r="JP22" s="213">
        <v>10</v>
      </c>
      <c r="JQ22" s="213"/>
      <c r="JR22" s="213">
        <v>16.34</v>
      </c>
      <c r="JS22" s="213">
        <v>9.06</v>
      </c>
      <c r="JT22" s="213"/>
      <c r="JU22" s="213">
        <v>10.59</v>
      </c>
      <c r="JV22" s="213"/>
      <c r="JW22" s="213"/>
      <c r="JX22" s="222">
        <v>5.39</v>
      </c>
      <c r="JY22" s="222">
        <v>5.59</v>
      </c>
      <c r="JZ22" s="221">
        <v>3.43</v>
      </c>
      <c r="KA22" s="222"/>
      <c r="KB22" s="213">
        <v>7.72</v>
      </c>
      <c r="KC22" s="213">
        <v>12.64</v>
      </c>
      <c r="KD22" s="213">
        <v>13.5</v>
      </c>
      <c r="KE22" s="213"/>
      <c r="KF22" s="213">
        <v>8.6199999999999992</v>
      </c>
      <c r="KG22" s="213"/>
      <c r="KH22" s="213">
        <v>12.99</v>
      </c>
      <c r="KI22" s="213">
        <v>12.6</v>
      </c>
      <c r="KJ22" s="222">
        <v>5.24</v>
      </c>
      <c r="KK22" s="222">
        <v>4.72</v>
      </c>
      <c r="KL22" s="213"/>
      <c r="KM22" s="222">
        <v>4.6900000000000004</v>
      </c>
      <c r="KN22" s="222">
        <v>5.71</v>
      </c>
      <c r="KO22" s="222">
        <v>7.05</v>
      </c>
      <c r="KP22" s="222"/>
      <c r="KQ22" s="213">
        <v>4.0199999999999996</v>
      </c>
      <c r="KR22" s="213">
        <v>5.12</v>
      </c>
      <c r="KS22" s="213"/>
      <c r="KT22" s="213">
        <v>5.22</v>
      </c>
      <c r="KU22" s="213"/>
      <c r="KV22" s="213">
        <v>5.94</v>
      </c>
      <c r="KW22" s="213">
        <v>4.84</v>
      </c>
      <c r="KX22" s="213">
        <v>6.93</v>
      </c>
      <c r="KY22" s="213">
        <v>3.15</v>
      </c>
      <c r="KZ22" s="222">
        <v>5</v>
      </c>
      <c r="LA22" s="213"/>
      <c r="LB22" s="222">
        <v>4.17</v>
      </c>
      <c r="LC22" s="222">
        <v>4.8</v>
      </c>
      <c r="LD22" s="222"/>
      <c r="LE22" s="222"/>
      <c r="LF22" s="222">
        <v>5.08</v>
      </c>
      <c r="LG22" s="222">
        <v>5.87</v>
      </c>
      <c r="LH22" s="213"/>
      <c r="LI22" s="222">
        <v>6.14</v>
      </c>
      <c r="LJ22" s="213"/>
      <c r="LK22" s="222">
        <v>5.59</v>
      </c>
      <c r="LL22" s="222">
        <v>5.91</v>
      </c>
      <c r="LM22" s="213"/>
      <c r="LN22" s="213">
        <v>5.47</v>
      </c>
      <c r="LO22" s="222">
        <v>5.94</v>
      </c>
      <c r="LP22" s="222"/>
      <c r="LQ22" s="213">
        <v>7.83</v>
      </c>
      <c r="LR22" s="213">
        <v>8.74</v>
      </c>
      <c r="LS22" s="216" t="s">
        <v>175</v>
      </c>
      <c r="LT22" s="213">
        <v>11.34</v>
      </c>
      <c r="LU22" s="213"/>
      <c r="LV22" s="213"/>
      <c r="LW22" s="213"/>
      <c r="LX22" s="213">
        <v>9.7200000000000006</v>
      </c>
      <c r="LY22" s="213"/>
      <c r="LZ22" s="213"/>
      <c r="MA22" s="213"/>
      <c r="MB22" s="213"/>
      <c r="MC22" s="213">
        <v>8.98</v>
      </c>
      <c r="MD22" s="213">
        <v>8.4600000000000009</v>
      </c>
      <c r="ME22" s="213">
        <v>9.06</v>
      </c>
      <c r="MF22" s="213">
        <v>8.43</v>
      </c>
      <c r="MG22" s="213">
        <v>10.08</v>
      </c>
      <c r="MH22" s="213">
        <v>8.19</v>
      </c>
      <c r="MI22" s="213">
        <v>12.32</v>
      </c>
      <c r="MJ22" s="213">
        <v>7.28</v>
      </c>
      <c r="MK22" s="213"/>
      <c r="ML22" s="213">
        <v>8.98</v>
      </c>
      <c r="MM22" s="213">
        <v>9.69</v>
      </c>
      <c r="MN22" s="213">
        <v>6.22</v>
      </c>
      <c r="MO22" s="213">
        <v>7.44</v>
      </c>
      <c r="MP22" s="213"/>
      <c r="MQ22" s="213"/>
      <c r="MR22" s="213"/>
      <c r="MS22" s="213">
        <v>11.38</v>
      </c>
      <c r="MT22" s="213">
        <v>12.36</v>
      </c>
      <c r="MU22" s="214"/>
      <c r="MV22" s="213">
        <v>3.62</v>
      </c>
      <c r="MW22" s="213">
        <v>3.31</v>
      </c>
      <c r="MX22" s="213">
        <v>3.58</v>
      </c>
      <c r="MY22" s="213">
        <v>5.28</v>
      </c>
      <c r="MZ22" s="213">
        <v>4.92</v>
      </c>
      <c r="NA22" s="213">
        <v>3.78</v>
      </c>
      <c r="NB22" s="213"/>
      <c r="NC22" s="216" t="s">
        <v>175</v>
      </c>
      <c r="ND22" s="222">
        <v>4.72</v>
      </c>
      <c r="NE22" s="222">
        <v>5.63</v>
      </c>
      <c r="NF22" s="222">
        <v>7.01</v>
      </c>
      <c r="NG22" s="222">
        <v>6.06</v>
      </c>
      <c r="NH22" s="213">
        <v>5.51</v>
      </c>
      <c r="NI22" s="213">
        <v>5.24</v>
      </c>
      <c r="NJ22" s="222">
        <v>6.61</v>
      </c>
      <c r="NK22" s="222"/>
      <c r="NL22" s="222"/>
      <c r="NM22" s="213">
        <v>2.8</v>
      </c>
      <c r="NN22" s="213"/>
      <c r="NO22" s="213"/>
    </row>
    <row r="23" spans="1:379" s="216" customFormat="1">
      <c r="A23" s="212">
        <v>2003</v>
      </c>
      <c r="B23" s="221">
        <v>4.25</v>
      </c>
      <c r="C23" s="222">
        <v>31.54</v>
      </c>
      <c r="D23" s="222">
        <v>11.46</v>
      </c>
      <c r="E23" s="222">
        <v>14.25</v>
      </c>
      <c r="F23" s="222">
        <v>15.94</v>
      </c>
      <c r="G23" s="222">
        <v>25.12</v>
      </c>
      <c r="H23" s="222">
        <v>13.03</v>
      </c>
      <c r="I23" s="213">
        <v>7.95</v>
      </c>
      <c r="J23" s="213">
        <v>15.83</v>
      </c>
      <c r="K23" s="222"/>
      <c r="L23" s="222">
        <v>6.93</v>
      </c>
      <c r="M23" s="222">
        <v>7.05</v>
      </c>
      <c r="N23" s="222">
        <v>8.6999999999999993</v>
      </c>
      <c r="O23" s="222">
        <v>6.38</v>
      </c>
      <c r="P23" s="222">
        <v>6.89</v>
      </c>
      <c r="Q23" s="222"/>
      <c r="R23" s="222">
        <v>6.57</v>
      </c>
      <c r="S23" s="221">
        <v>6.46</v>
      </c>
      <c r="T23" s="221">
        <v>6.38</v>
      </c>
      <c r="U23" s="221">
        <v>9.2100000000000009</v>
      </c>
      <c r="V23" s="222">
        <v>6.02</v>
      </c>
      <c r="W23" s="221">
        <v>9.02</v>
      </c>
      <c r="X23" s="222"/>
      <c r="Y23" s="222">
        <v>6.93</v>
      </c>
      <c r="Z23" s="220" t="s">
        <v>175</v>
      </c>
      <c r="AA23" s="221">
        <v>7.4</v>
      </c>
      <c r="AB23" s="221">
        <v>9.9600000000000009</v>
      </c>
      <c r="AC23" s="221">
        <v>15.31</v>
      </c>
      <c r="AD23" s="222">
        <v>6.61</v>
      </c>
      <c r="AE23" s="215">
        <v>19.920000000000002</v>
      </c>
      <c r="AF23" s="215">
        <v>10.71</v>
      </c>
      <c r="AG23" s="222">
        <v>8.15</v>
      </c>
      <c r="AH23" s="222">
        <v>7.99</v>
      </c>
      <c r="AI23" s="214" t="s">
        <v>175</v>
      </c>
      <c r="AJ23" s="215">
        <v>5.67</v>
      </c>
      <c r="AK23" s="215">
        <v>4.0599999999999996</v>
      </c>
      <c r="AL23" s="222">
        <v>8.31</v>
      </c>
      <c r="AM23" s="213"/>
      <c r="AN23" s="222">
        <v>9.5299999999999994</v>
      </c>
      <c r="AO23" s="213">
        <v>8.7799999999999994</v>
      </c>
      <c r="AP23" s="222">
        <v>9.17</v>
      </c>
      <c r="AQ23" s="222"/>
      <c r="AR23" s="222"/>
      <c r="AS23" s="222">
        <v>9.25</v>
      </c>
      <c r="AT23" s="222">
        <v>9.02</v>
      </c>
      <c r="AU23" s="222">
        <v>8.94</v>
      </c>
      <c r="AV23" s="222">
        <v>6.3</v>
      </c>
      <c r="AW23" s="222">
        <v>8.9</v>
      </c>
      <c r="AX23" s="222"/>
      <c r="AY23" s="222">
        <v>7.6</v>
      </c>
      <c r="AZ23" s="222">
        <v>7.83</v>
      </c>
      <c r="BA23" s="222">
        <v>7.44</v>
      </c>
      <c r="BB23" s="222">
        <v>9.41</v>
      </c>
      <c r="BC23" s="222">
        <v>8.11</v>
      </c>
      <c r="BD23" s="222">
        <v>7.72</v>
      </c>
      <c r="BE23" s="222">
        <v>9.41</v>
      </c>
      <c r="BF23" s="222">
        <v>7.44</v>
      </c>
      <c r="BG23" s="222"/>
      <c r="BH23" s="222">
        <v>8.0299999999999994</v>
      </c>
      <c r="BI23" s="222">
        <v>8.6999999999999993</v>
      </c>
      <c r="BJ23" s="213"/>
      <c r="BK23" s="213">
        <v>8.43</v>
      </c>
      <c r="BL23" s="213">
        <v>9.2899999999999991</v>
      </c>
      <c r="BM23" s="222"/>
      <c r="BN23" s="213">
        <v>8.0299999999999994</v>
      </c>
      <c r="BO23" s="213"/>
      <c r="BP23" s="213">
        <v>11.97</v>
      </c>
      <c r="BQ23" s="213">
        <v>15.59</v>
      </c>
      <c r="BR23" s="213">
        <v>16.34</v>
      </c>
      <c r="BS23" s="213">
        <v>19.45</v>
      </c>
      <c r="BT23" s="213">
        <v>13.58</v>
      </c>
      <c r="BU23" s="213">
        <v>12.72</v>
      </c>
      <c r="BV23" s="213">
        <v>11.26</v>
      </c>
      <c r="BW23" s="213">
        <v>11.34</v>
      </c>
      <c r="BX23" s="214" t="s">
        <v>175</v>
      </c>
      <c r="BY23" s="213">
        <v>11.26</v>
      </c>
      <c r="BZ23" s="222">
        <v>9.06</v>
      </c>
      <c r="CA23" s="213">
        <v>6.18</v>
      </c>
      <c r="CB23" s="222"/>
      <c r="CC23" s="214" t="s">
        <v>175</v>
      </c>
      <c r="CD23" s="222"/>
      <c r="CE23" s="222">
        <v>6.85</v>
      </c>
      <c r="CF23" s="222">
        <v>13.74</v>
      </c>
      <c r="CG23" s="222">
        <v>9.02</v>
      </c>
      <c r="CH23" s="213"/>
      <c r="CI23" s="222">
        <v>10.91</v>
      </c>
      <c r="CJ23" s="222">
        <v>11.3</v>
      </c>
      <c r="CK23" s="222">
        <v>18.82</v>
      </c>
      <c r="CL23" s="222">
        <v>15.75</v>
      </c>
      <c r="CM23" s="222"/>
      <c r="CN23" s="222"/>
      <c r="CO23" s="222"/>
      <c r="CP23" s="214" t="s">
        <v>175</v>
      </c>
      <c r="CQ23" s="214" t="s">
        <v>175</v>
      </c>
      <c r="CR23" s="222">
        <v>7.56</v>
      </c>
      <c r="CS23" s="222">
        <v>9.92</v>
      </c>
      <c r="CT23" s="222">
        <v>10.47</v>
      </c>
      <c r="CU23" s="222">
        <v>7.13</v>
      </c>
      <c r="CV23" s="222">
        <v>7.01</v>
      </c>
      <c r="CW23" s="222">
        <v>8.35</v>
      </c>
      <c r="CX23" s="222">
        <v>7.56</v>
      </c>
      <c r="CY23" s="222">
        <v>8.6999999999999993</v>
      </c>
      <c r="CZ23" s="214" t="s">
        <v>175</v>
      </c>
      <c r="DA23" s="214"/>
      <c r="DB23" s="222">
        <v>6.18</v>
      </c>
      <c r="DC23" s="222">
        <v>8.7799999999999994</v>
      </c>
      <c r="DD23" s="222">
        <v>9.65</v>
      </c>
      <c r="DE23" s="222"/>
      <c r="DF23" s="222">
        <v>8.31</v>
      </c>
      <c r="DG23" s="222">
        <v>9.41</v>
      </c>
      <c r="DH23" s="213">
        <v>6.18</v>
      </c>
      <c r="DI23" s="222">
        <v>7.13</v>
      </c>
      <c r="DJ23" s="214" t="s">
        <v>175</v>
      </c>
      <c r="DK23" s="222">
        <v>7.68</v>
      </c>
      <c r="DL23" s="222">
        <v>8.9</v>
      </c>
      <c r="DM23" s="222">
        <v>14.13</v>
      </c>
      <c r="DN23" s="222">
        <v>7.8</v>
      </c>
      <c r="DO23" s="222">
        <v>11.34</v>
      </c>
      <c r="DP23" s="222">
        <v>11.81</v>
      </c>
      <c r="DQ23" s="213"/>
      <c r="DR23" s="222">
        <v>8.82</v>
      </c>
      <c r="DS23" s="217">
        <v>10.59</v>
      </c>
      <c r="DT23" s="216" t="s">
        <v>175</v>
      </c>
      <c r="DU23" s="216" t="s">
        <v>175</v>
      </c>
      <c r="DV23" s="217">
        <v>10.119999999999999</v>
      </c>
      <c r="DW23" s="217"/>
      <c r="DX23" s="217"/>
      <c r="DY23" s="222">
        <v>6.34</v>
      </c>
      <c r="DZ23" s="222"/>
      <c r="EA23" s="222">
        <v>6.3</v>
      </c>
      <c r="EB23" s="222"/>
      <c r="EC23" s="214" t="s">
        <v>175</v>
      </c>
      <c r="ED23" s="214"/>
      <c r="EE23" s="214"/>
      <c r="EF23" s="222">
        <v>7.48</v>
      </c>
      <c r="EG23" s="222"/>
      <c r="EH23" s="213">
        <v>5.98</v>
      </c>
      <c r="EI23" s="213">
        <v>6.81</v>
      </c>
      <c r="EJ23" s="213">
        <v>5.24</v>
      </c>
      <c r="EK23" s="213"/>
      <c r="EL23" s="213"/>
      <c r="EM23" s="213">
        <v>6.46</v>
      </c>
      <c r="EN23" s="213">
        <v>5.87</v>
      </c>
      <c r="EO23" s="213"/>
      <c r="EP23" s="213"/>
      <c r="EQ23" s="213"/>
      <c r="ER23" s="222">
        <v>6.26</v>
      </c>
      <c r="ES23" s="222"/>
      <c r="ET23" s="213">
        <v>5.43</v>
      </c>
      <c r="EU23" s="213"/>
      <c r="EV23" s="213">
        <v>5.43</v>
      </c>
      <c r="EW23" s="213"/>
      <c r="EX23" s="213"/>
      <c r="EY23" s="213">
        <v>4.84</v>
      </c>
      <c r="EZ23" s="213"/>
      <c r="FA23" s="213">
        <v>5.79</v>
      </c>
      <c r="FB23" s="213"/>
      <c r="FC23" s="213">
        <v>4.76</v>
      </c>
      <c r="FD23" s="213">
        <v>5.43</v>
      </c>
      <c r="FE23" s="213"/>
      <c r="FF23" s="213">
        <v>5.79</v>
      </c>
      <c r="FG23" s="213"/>
      <c r="FH23" s="213">
        <v>5.24</v>
      </c>
      <c r="FI23" s="213">
        <v>4.8</v>
      </c>
      <c r="FJ23" s="213"/>
      <c r="FK23" s="213"/>
      <c r="FL23" s="213">
        <v>3.58</v>
      </c>
      <c r="FM23" s="213"/>
      <c r="FN23" s="213">
        <v>4.17</v>
      </c>
      <c r="FO23" s="213"/>
      <c r="FP23" s="213"/>
      <c r="FQ23" s="213"/>
      <c r="FR23" s="213">
        <v>3.82</v>
      </c>
      <c r="FS23" s="213">
        <v>4.96</v>
      </c>
      <c r="FT23" s="213"/>
      <c r="FU23" s="213">
        <v>7.13</v>
      </c>
      <c r="FV23" s="213"/>
      <c r="FW23" s="213">
        <v>4.76</v>
      </c>
      <c r="FX23" s="213"/>
      <c r="FY23" s="222"/>
      <c r="FZ23" s="222">
        <v>7.44</v>
      </c>
      <c r="GA23" s="213">
        <v>5.98</v>
      </c>
      <c r="GB23" s="213">
        <v>6.65</v>
      </c>
      <c r="GC23" s="213">
        <v>8.82</v>
      </c>
      <c r="GD23" s="222">
        <v>8.74</v>
      </c>
      <c r="GE23" s="222">
        <v>6.93</v>
      </c>
      <c r="GF23" s="222">
        <v>7.32</v>
      </c>
      <c r="GG23" s="222">
        <v>7.48</v>
      </c>
      <c r="GH23" s="222">
        <v>6.97</v>
      </c>
      <c r="GI23" s="222">
        <v>5.39</v>
      </c>
      <c r="GJ23" s="222">
        <v>6.77</v>
      </c>
      <c r="GK23" s="222"/>
      <c r="GL23" s="213">
        <v>6.42</v>
      </c>
      <c r="GM23" s="213">
        <v>7.17</v>
      </c>
      <c r="GN23" s="213">
        <v>6.38</v>
      </c>
      <c r="GO23" s="213"/>
      <c r="GP23" s="222">
        <v>9.41</v>
      </c>
      <c r="GQ23" s="222">
        <v>7.28</v>
      </c>
      <c r="GR23" s="222">
        <v>8.27</v>
      </c>
      <c r="GS23" s="222"/>
      <c r="GT23" s="222"/>
      <c r="GU23" s="222">
        <v>6.65</v>
      </c>
      <c r="GV23" s="222">
        <v>12.6</v>
      </c>
      <c r="GW23" s="222">
        <v>12.68</v>
      </c>
      <c r="GX23" s="222">
        <v>9.57</v>
      </c>
      <c r="GY23" s="222">
        <v>9.76</v>
      </c>
      <c r="GZ23" s="214" t="s">
        <v>175</v>
      </c>
      <c r="HA23" s="222">
        <v>9.41</v>
      </c>
      <c r="HB23" s="214" t="s">
        <v>175</v>
      </c>
      <c r="HC23" s="222">
        <v>7.4</v>
      </c>
      <c r="HD23" s="214" t="s">
        <v>175</v>
      </c>
      <c r="HE23" s="222">
        <v>12.64</v>
      </c>
      <c r="HF23" s="222"/>
      <c r="HG23" s="222"/>
      <c r="HH23" s="213">
        <v>6.61</v>
      </c>
      <c r="HI23" s="213">
        <v>10.87</v>
      </c>
      <c r="HJ23" s="213">
        <v>10.039999999999999</v>
      </c>
      <c r="HK23" s="213">
        <v>12.64</v>
      </c>
      <c r="HL23" s="213">
        <v>13.27</v>
      </c>
      <c r="HM23" s="213">
        <v>11.14</v>
      </c>
      <c r="HN23" s="213">
        <v>9.7200000000000006</v>
      </c>
      <c r="HO23" s="213">
        <v>14.72</v>
      </c>
      <c r="HP23" s="213">
        <v>13.11</v>
      </c>
      <c r="HQ23" s="213">
        <v>11.06</v>
      </c>
      <c r="HR23" s="213">
        <v>12.4</v>
      </c>
      <c r="HS23" s="213">
        <v>11.85</v>
      </c>
      <c r="HT23" s="213">
        <v>11.93</v>
      </c>
      <c r="HU23" s="213">
        <v>10.67</v>
      </c>
      <c r="HV23" s="213">
        <v>9.4499999999999993</v>
      </c>
      <c r="HW23" s="213">
        <v>9.2899999999999991</v>
      </c>
      <c r="HX23" s="213"/>
      <c r="HY23" s="213">
        <v>13.31</v>
      </c>
      <c r="HZ23" s="213">
        <v>9.76</v>
      </c>
      <c r="IA23" s="213">
        <v>12.91</v>
      </c>
      <c r="IB23" s="222">
        <v>12.68</v>
      </c>
      <c r="IC23" s="222">
        <v>11.18</v>
      </c>
      <c r="ID23" s="222">
        <v>19.690000000000001</v>
      </c>
      <c r="IE23" s="222">
        <v>13.62</v>
      </c>
      <c r="IF23" s="222">
        <v>12.4</v>
      </c>
      <c r="IG23" s="214" t="s">
        <v>175</v>
      </c>
      <c r="IH23" s="214" t="s">
        <v>175</v>
      </c>
      <c r="II23" s="213">
        <v>12.8</v>
      </c>
      <c r="IJ23" s="222">
        <v>6.38</v>
      </c>
      <c r="IK23" s="222">
        <v>6.81</v>
      </c>
      <c r="IL23" s="222">
        <v>8.07</v>
      </c>
      <c r="IM23" s="222">
        <v>6.14</v>
      </c>
      <c r="IN23" s="222"/>
      <c r="IO23" s="222">
        <v>8.35</v>
      </c>
      <c r="IP23" s="222"/>
      <c r="IQ23" s="222"/>
      <c r="IR23" s="222">
        <v>6.54</v>
      </c>
      <c r="IS23" s="222">
        <v>8.11</v>
      </c>
      <c r="IT23" s="222">
        <v>8.66</v>
      </c>
      <c r="IU23" s="213"/>
      <c r="IV23" s="222">
        <v>8.31</v>
      </c>
      <c r="IW23" s="222">
        <v>8.15</v>
      </c>
      <c r="IX23" s="222">
        <v>7.32</v>
      </c>
      <c r="IY23" s="222">
        <v>7.56</v>
      </c>
      <c r="IZ23" s="222">
        <v>8.0299999999999994</v>
      </c>
      <c r="JA23" s="222">
        <v>8.58</v>
      </c>
      <c r="JB23" s="222">
        <v>8.23</v>
      </c>
      <c r="JC23" s="222">
        <v>9.06</v>
      </c>
      <c r="JD23" s="222"/>
      <c r="JE23" s="222"/>
      <c r="JF23" s="222">
        <v>9.2899999999999991</v>
      </c>
      <c r="JG23" s="222"/>
      <c r="JH23" s="222">
        <v>10.199999999999999</v>
      </c>
      <c r="JI23" s="222">
        <v>10.83</v>
      </c>
      <c r="JJ23" s="213">
        <v>6.73</v>
      </c>
      <c r="JK23" s="213">
        <v>7.95</v>
      </c>
      <c r="JL23" s="213">
        <v>7.13</v>
      </c>
      <c r="JM23" s="213"/>
      <c r="JN23" s="213">
        <v>9.8800000000000008</v>
      </c>
      <c r="JO23" s="213"/>
      <c r="JP23" s="213">
        <v>8.23</v>
      </c>
      <c r="JQ23" s="213"/>
      <c r="JR23" s="213">
        <v>19.88</v>
      </c>
      <c r="JS23" s="213">
        <v>7.87</v>
      </c>
      <c r="JT23" s="213"/>
      <c r="JU23" s="213">
        <v>8.82</v>
      </c>
      <c r="JV23" s="213"/>
      <c r="JW23" s="213"/>
      <c r="JX23" s="222">
        <v>5.28</v>
      </c>
      <c r="JY23" s="222">
        <v>5.43</v>
      </c>
      <c r="JZ23" s="220" t="s">
        <v>175</v>
      </c>
      <c r="KA23" s="222"/>
      <c r="KB23" s="213">
        <v>9.5299999999999994</v>
      </c>
      <c r="KC23" s="213">
        <v>10.87</v>
      </c>
      <c r="KD23" s="213">
        <v>11.73</v>
      </c>
      <c r="KE23" s="213"/>
      <c r="KF23" s="213">
        <v>8.5</v>
      </c>
      <c r="KG23" s="213"/>
      <c r="KH23" s="213">
        <v>10.91</v>
      </c>
      <c r="KI23" s="213">
        <v>11.93</v>
      </c>
      <c r="KJ23" s="222">
        <v>6.1</v>
      </c>
      <c r="KK23" s="222">
        <v>5.63</v>
      </c>
      <c r="KL23" s="213"/>
      <c r="KM23" s="222">
        <v>4.96</v>
      </c>
      <c r="KN23" s="222">
        <v>5.98</v>
      </c>
      <c r="KO23" s="222">
        <v>6.06</v>
      </c>
      <c r="KP23" s="222"/>
      <c r="KQ23" s="213">
        <v>7.17</v>
      </c>
      <c r="KR23" s="213">
        <v>7.05</v>
      </c>
      <c r="KS23" s="213"/>
      <c r="KT23" s="213">
        <v>6.5</v>
      </c>
      <c r="KU23" s="213"/>
      <c r="KV23" s="213">
        <v>7.24</v>
      </c>
      <c r="KW23" s="213">
        <v>5.59</v>
      </c>
      <c r="KX23" s="213">
        <v>8.9</v>
      </c>
      <c r="KY23" s="213">
        <v>7.36</v>
      </c>
      <c r="KZ23" s="222">
        <v>8.35</v>
      </c>
      <c r="LA23" s="213"/>
      <c r="LB23" s="222">
        <v>7.76</v>
      </c>
      <c r="LC23" s="222">
        <v>11.34</v>
      </c>
      <c r="LD23" s="222"/>
      <c r="LE23" s="222"/>
      <c r="LF23" s="222">
        <v>7.2</v>
      </c>
      <c r="LG23" s="222">
        <v>11.02</v>
      </c>
      <c r="LH23" s="213"/>
      <c r="LI23" s="216" t="s">
        <v>175</v>
      </c>
      <c r="LJ23" s="213"/>
      <c r="LK23" s="222">
        <v>15.43</v>
      </c>
      <c r="LL23" s="222">
        <v>15.43</v>
      </c>
      <c r="LM23" s="213"/>
      <c r="LN23" s="213">
        <v>5.79</v>
      </c>
      <c r="LO23" s="222">
        <v>5.91</v>
      </c>
      <c r="LP23" s="222"/>
      <c r="LQ23" s="213">
        <v>9.49</v>
      </c>
      <c r="LR23" s="213">
        <v>10.75</v>
      </c>
      <c r="LS23" s="213"/>
      <c r="LT23" s="213">
        <v>11.3</v>
      </c>
      <c r="LU23" s="213"/>
      <c r="LV23" s="213"/>
      <c r="LW23" s="213"/>
      <c r="LX23" s="213">
        <v>8.94</v>
      </c>
      <c r="LY23" s="213"/>
      <c r="LZ23" s="213"/>
      <c r="MA23" s="213"/>
      <c r="MB23" s="213"/>
      <c r="MC23" s="213">
        <v>8.6999999999999993</v>
      </c>
      <c r="MD23" s="213">
        <v>10.35</v>
      </c>
      <c r="ME23" s="213">
        <v>11.34</v>
      </c>
      <c r="MF23" s="213">
        <v>10.039999999999999</v>
      </c>
      <c r="MG23" s="213">
        <v>11.97</v>
      </c>
      <c r="MH23" s="213">
        <v>10.039999999999999</v>
      </c>
      <c r="MI23" s="213">
        <v>11.14</v>
      </c>
      <c r="MJ23" s="213">
        <v>4.92</v>
      </c>
      <c r="MK23" s="213"/>
      <c r="ML23" s="213">
        <v>5.43</v>
      </c>
      <c r="MM23" s="213">
        <v>6.5</v>
      </c>
      <c r="MN23" s="213">
        <v>4.72</v>
      </c>
      <c r="MO23" s="213">
        <v>4.45</v>
      </c>
      <c r="MP23" s="213"/>
      <c r="MQ23" s="213"/>
      <c r="MR23" s="213"/>
      <c r="MS23" s="213">
        <v>12.13</v>
      </c>
      <c r="MT23" s="213">
        <v>12.56</v>
      </c>
      <c r="MU23" s="213"/>
      <c r="MV23" s="213">
        <v>4.41</v>
      </c>
      <c r="MW23" s="213">
        <v>5.79</v>
      </c>
      <c r="MX23" s="213">
        <v>6.3</v>
      </c>
      <c r="MY23" s="213">
        <v>6.65</v>
      </c>
      <c r="MZ23" s="213">
        <v>7.2</v>
      </c>
      <c r="NA23" s="213">
        <v>6.5</v>
      </c>
      <c r="NB23" s="213"/>
      <c r="NC23" s="222">
        <v>8.98</v>
      </c>
      <c r="ND23" s="222">
        <v>7.28</v>
      </c>
      <c r="NE23" s="222">
        <v>7.72</v>
      </c>
      <c r="NF23" s="222">
        <v>10.79</v>
      </c>
      <c r="NG23" s="222">
        <v>8.6199999999999992</v>
      </c>
      <c r="NH23" s="213">
        <v>7.48</v>
      </c>
      <c r="NI23" s="213">
        <v>8.43</v>
      </c>
      <c r="NJ23" s="222">
        <v>8.4600000000000009</v>
      </c>
      <c r="NK23" s="222"/>
      <c r="NL23" s="222"/>
      <c r="NM23" s="213">
        <v>5.98</v>
      </c>
      <c r="NN23" s="213"/>
      <c r="NO23" s="213"/>
    </row>
    <row r="24" spans="1:379" s="216" customFormat="1">
      <c r="A24" s="212">
        <v>2002</v>
      </c>
      <c r="B24" s="215">
        <v>1.26</v>
      </c>
      <c r="C24" s="213">
        <v>11.77</v>
      </c>
      <c r="D24" s="213">
        <v>4.13</v>
      </c>
      <c r="E24" s="213">
        <v>5.28</v>
      </c>
      <c r="F24" s="213">
        <v>6.06</v>
      </c>
      <c r="G24" s="213">
        <v>11.61</v>
      </c>
      <c r="H24" s="213">
        <v>3.19</v>
      </c>
      <c r="I24" s="213">
        <v>2.8</v>
      </c>
      <c r="J24" s="213">
        <v>6.14</v>
      </c>
      <c r="K24" s="213"/>
      <c r="L24" s="213">
        <v>3.19</v>
      </c>
      <c r="M24" s="213">
        <v>4.21</v>
      </c>
      <c r="N24" s="213">
        <v>2.91</v>
      </c>
      <c r="O24" s="213">
        <v>2.87</v>
      </c>
      <c r="P24" s="213">
        <v>3.31</v>
      </c>
      <c r="Q24" s="213"/>
      <c r="R24" s="213">
        <v>2.36</v>
      </c>
      <c r="S24" s="215">
        <v>3.58</v>
      </c>
      <c r="T24" s="215">
        <v>3.11</v>
      </c>
      <c r="U24" s="215">
        <v>3.07</v>
      </c>
      <c r="V24" s="213">
        <v>2.3199999999999998</v>
      </c>
      <c r="W24" s="215">
        <v>3.82</v>
      </c>
      <c r="X24" s="213"/>
      <c r="Y24" s="213">
        <v>2.48</v>
      </c>
      <c r="Z24" s="213"/>
      <c r="AA24" s="215">
        <v>3.43</v>
      </c>
      <c r="AB24" s="215">
        <v>3.94</v>
      </c>
      <c r="AC24" s="215">
        <v>4.92</v>
      </c>
      <c r="AD24" s="213">
        <v>2.68</v>
      </c>
      <c r="AE24" s="215">
        <v>10.91</v>
      </c>
      <c r="AF24" s="215">
        <v>8.66</v>
      </c>
      <c r="AG24" s="214" t="s">
        <v>175</v>
      </c>
      <c r="AH24" s="213">
        <v>3.03</v>
      </c>
      <c r="AI24" s="213">
        <v>3.58</v>
      </c>
      <c r="AJ24" s="215">
        <v>3.86</v>
      </c>
      <c r="AK24" s="215">
        <v>4.21</v>
      </c>
      <c r="AL24" s="213">
        <v>3.23</v>
      </c>
      <c r="AM24" s="213"/>
      <c r="AN24" s="213">
        <v>3.19</v>
      </c>
      <c r="AO24" s="213">
        <v>2.99</v>
      </c>
      <c r="AP24" s="213">
        <v>4.41</v>
      </c>
      <c r="AQ24" s="213"/>
      <c r="AR24" s="213"/>
      <c r="AS24" s="213">
        <v>2.72</v>
      </c>
      <c r="AT24" s="213">
        <v>4.72</v>
      </c>
      <c r="AU24" s="213">
        <v>3.31</v>
      </c>
      <c r="AV24" s="213">
        <v>3.35</v>
      </c>
      <c r="AW24" s="213">
        <v>4.13</v>
      </c>
      <c r="AX24" s="213"/>
      <c r="AY24" s="213">
        <v>3.31</v>
      </c>
      <c r="AZ24" s="213">
        <v>3.54</v>
      </c>
      <c r="BA24" s="213">
        <v>4.0599999999999996</v>
      </c>
      <c r="BB24" s="213">
        <v>4.21</v>
      </c>
      <c r="BC24" s="214" t="s">
        <v>175</v>
      </c>
      <c r="BD24" s="213">
        <v>3.46</v>
      </c>
      <c r="BE24" s="213">
        <v>5.2</v>
      </c>
      <c r="BF24" s="213">
        <v>3.66</v>
      </c>
      <c r="BG24" s="213"/>
      <c r="BH24" s="213">
        <v>4.6900000000000004</v>
      </c>
      <c r="BI24" s="214" t="s">
        <v>175</v>
      </c>
      <c r="BJ24" s="214"/>
      <c r="BK24" s="213">
        <v>2.8</v>
      </c>
      <c r="BL24" s="213">
        <v>3.58</v>
      </c>
      <c r="BM24" s="213"/>
      <c r="BN24" s="213">
        <v>2.68</v>
      </c>
      <c r="BO24" s="213"/>
      <c r="BP24" s="213">
        <v>3.46</v>
      </c>
      <c r="BQ24" s="213">
        <v>4.45</v>
      </c>
      <c r="BR24" s="213">
        <v>4.57</v>
      </c>
      <c r="BS24" s="213">
        <v>12.36</v>
      </c>
      <c r="BT24" s="213">
        <v>4.76</v>
      </c>
      <c r="BU24" s="213">
        <v>7.2</v>
      </c>
      <c r="BV24" s="213">
        <v>8.4600000000000009</v>
      </c>
      <c r="BW24" s="213">
        <v>7.4</v>
      </c>
      <c r="BX24" s="213">
        <v>6.69</v>
      </c>
      <c r="BY24" s="213">
        <v>6.69</v>
      </c>
      <c r="BZ24" s="213">
        <v>1.81</v>
      </c>
      <c r="CA24" s="213">
        <v>3.11</v>
      </c>
      <c r="CB24" s="213"/>
      <c r="CC24" s="213"/>
      <c r="CD24" s="213"/>
      <c r="CE24" s="213">
        <v>1.81</v>
      </c>
      <c r="CF24" s="213">
        <v>3.5</v>
      </c>
      <c r="CG24" s="213">
        <v>2.17</v>
      </c>
      <c r="CH24" s="214"/>
      <c r="CI24" s="213">
        <v>2.95</v>
      </c>
      <c r="CJ24" s="213">
        <v>3.31</v>
      </c>
      <c r="CK24" s="213">
        <v>5.47</v>
      </c>
      <c r="CL24" s="214" t="s">
        <v>175</v>
      </c>
      <c r="CM24" s="214"/>
      <c r="CN24" s="214"/>
      <c r="CO24" s="213"/>
      <c r="CP24" s="213"/>
      <c r="CQ24" s="213"/>
      <c r="CR24" s="214" t="s">
        <v>175</v>
      </c>
      <c r="CS24" s="213">
        <v>1.22</v>
      </c>
      <c r="CT24" s="213">
        <v>1.5</v>
      </c>
      <c r="CU24" s="214" t="s">
        <v>175</v>
      </c>
      <c r="CV24" s="213">
        <v>1.54</v>
      </c>
      <c r="CW24" s="213">
        <v>1.81</v>
      </c>
      <c r="CX24" s="213">
        <v>1.73</v>
      </c>
      <c r="CY24" s="213">
        <v>2.36</v>
      </c>
      <c r="CZ24" s="213">
        <v>1.1000000000000001</v>
      </c>
      <c r="DA24" s="213"/>
      <c r="DB24" s="213">
        <v>1.65</v>
      </c>
      <c r="DC24" s="213">
        <v>3.58</v>
      </c>
      <c r="DD24" s="213">
        <v>2.09</v>
      </c>
      <c r="DE24" s="213"/>
      <c r="DF24" s="213">
        <v>1.89</v>
      </c>
      <c r="DG24" s="213">
        <v>3.54</v>
      </c>
      <c r="DH24" s="213">
        <v>2.87</v>
      </c>
      <c r="DI24" s="213">
        <v>1.65</v>
      </c>
      <c r="DJ24" s="213"/>
      <c r="DK24" s="213">
        <v>1.5</v>
      </c>
      <c r="DL24" s="213">
        <v>2.76</v>
      </c>
      <c r="DM24" s="214" t="s">
        <v>175</v>
      </c>
      <c r="DN24" s="213">
        <v>2.72</v>
      </c>
      <c r="DO24" s="213">
        <v>2.76</v>
      </c>
      <c r="DP24" s="213">
        <v>2.95</v>
      </c>
      <c r="DQ24" s="214"/>
      <c r="DR24" s="213">
        <v>3.46</v>
      </c>
      <c r="DS24" s="217">
        <v>3.46</v>
      </c>
      <c r="DT24" s="217"/>
      <c r="DU24" s="217"/>
      <c r="DV24" s="216" t="s">
        <v>175</v>
      </c>
      <c r="DY24" s="213">
        <v>2.99</v>
      </c>
      <c r="DZ24" s="213"/>
      <c r="EA24" s="213">
        <v>2.91</v>
      </c>
      <c r="EB24" s="213"/>
      <c r="EC24" s="214" t="s">
        <v>175</v>
      </c>
      <c r="ED24" s="214"/>
      <c r="EE24" s="214"/>
      <c r="EF24" s="213">
        <v>3.78</v>
      </c>
      <c r="EG24" s="213"/>
      <c r="EH24" s="213">
        <v>2.83</v>
      </c>
      <c r="EI24" s="213">
        <v>3.78</v>
      </c>
      <c r="EJ24" s="213">
        <v>4.25</v>
      </c>
      <c r="EK24" s="213"/>
      <c r="EL24" s="213"/>
      <c r="EM24" s="213">
        <v>2.95</v>
      </c>
      <c r="EN24" s="213">
        <v>2.87</v>
      </c>
      <c r="EO24" s="213"/>
      <c r="EP24" s="213"/>
      <c r="EQ24" s="213"/>
      <c r="ER24" s="213">
        <v>3.35</v>
      </c>
      <c r="ES24" s="213"/>
      <c r="ET24" s="213">
        <v>2.44</v>
      </c>
      <c r="EU24" s="213"/>
      <c r="EV24" s="213">
        <v>3.78</v>
      </c>
      <c r="EW24" s="213"/>
      <c r="EX24" s="213"/>
      <c r="EY24" s="213">
        <v>3.31</v>
      </c>
      <c r="EZ24" s="213"/>
      <c r="FA24" s="213">
        <v>2.09</v>
      </c>
      <c r="FB24" s="213"/>
      <c r="FC24" s="213">
        <v>1.18</v>
      </c>
      <c r="FD24" s="213">
        <v>3.07</v>
      </c>
      <c r="FE24" s="213"/>
      <c r="FF24" s="213">
        <v>3.23</v>
      </c>
      <c r="FG24" s="213"/>
      <c r="FH24" s="213">
        <v>2.2799999999999998</v>
      </c>
      <c r="FI24" s="213">
        <v>3.23</v>
      </c>
      <c r="FJ24" s="213"/>
      <c r="FK24" s="214"/>
      <c r="FL24" s="213">
        <v>3.58</v>
      </c>
      <c r="FM24" s="214"/>
      <c r="FN24" s="213">
        <v>3.31</v>
      </c>
      <c r="FO24" s="214"/>
      <c r="FP24" s="213"/>
      <c r="FQ24" s="213"/>
      <c r="FR24" s="213">
        <v>3.46</v>
      </c>
      <c r="FS24" s="213">
        <v>4.72</v>
      </c>
      <c r="FT24" s="213"/>
      <c r="FU24" s="213">
        <v>3.98</v>
      </c>
      <c r="FV24" s="213"/>
      <c r="FW24" s="213">
        <v>3.82</v>
      </c>
      <c r="FX24" s="213"/>
      <c r="FY24" s="213"/>
      <c r="FZ24" s="213">
        <v>4.17</v>
      </c>
      <c r="GA24" s="213">
        <v>0.79</v>
      </c>
      <c r="GB24" s="213">
        <v>1.54</v>
      </c>
      <c r="GC24" s="213">
        <v>1.89</v>
      </c>
      <c r="GD24" s="213">
        <v>2.3199999999999998</v>
      </c>
      <c r="GE24" s="213">
        <v>0.71</v>
      </c>
      <c r="GF24" s="213">
        <v>0.63</v>
      </c>
      <c r="GG24" s="214" t="s">
        <v>175</v>
      </c>
      <c r="GH24" s="213">
        <v>0.39</v>
      </c>
      <c r="GI24" s="213">
        <v>2.8</v>
      </c>
      <c r="GJ24" s="213">
        <v>5.2</v>
      </c>
      <c r="GK24" s="213"/>
      <c r="GL24" s="213">
        <v>2.99</v>
      </c>
      <c r="GM24" s="213">
        <v>0.91</v>
      </c>
      <c r="GN24" s="213">
        <v>2.64</v>
      </c>
      <c r="GO24" s="213"/>
      <c r="GP24" s="213">
        <v>4.37</v>
      </c>
      <c r="GQ24" s="213">
        <v>2.3199999999999998</v>
      </c>
      <c r="GR24" s="213">
        <v>2.09</v>
      </c>
      <c r="GS24" s="213"/>
      <c r="GT24" s="213"/>
      <c r="GU24" s="213">
        <v>2.91</v>
      </c>
      <c r="GV24" s="213">
        <v>3.66</v>
      </c>
      <c r="GW24" s="213">
        <v>3.9</v>
      </c>
      <c r="GX24" s="213">
        <v>4.0599999999999996</v>
      </c>
      <c r="GY24" s="213">
        <v>3.46</v>
      </c>
      <c r="GZ24" s="213"/>
      <c r="HA24" s="213">
        <v>4.33</v>
      </c>
      <c r="HB24" s="213"/>
      <c r="HC24" s="213">
        <v>3.35</v>
      </c>
      <c r="HD24" s="213"/>
      <c r="HE24" s="213">
        <v>3.31</v>
      </c>
      <c r="HF24" s="213"/>
      <c r="HH24" s="213">
        <v>1.97</v>
      </c>
      <c r="HI24" s="213">
        <v>4.25</v>
      </c>
      <c r="HJ24" s="213">
        <v>3.46</v>
      </c>
      <c r="HK24" s="213">
        <v>3.43</v>
      </c>
      <c r="HL24" s="213">
        <v>3.11</v>
      </c>
      <c r="HM24" s="213">
        <v>4.96</v>
      </c>
      <c r="HN24" s="213">
        <v>3.86</v>
      </c>
      <c r="HO24" s="213">
        <v>4.76</v>
      </c>
      <c r="HP24" s="213">
        <v>2.72</v>
      </c>
      <c r="HQ24" s="213">
        <v>3.31</v>
      </c>
      <c r="HR24" s="213">
        <v>2.17</v>
      </c>
      <c r="HS24" s="213">
        <v>2.64</v>
      </c>
      <c r="HT24" s="213">
        <v>4.17</v>
      </c>
      <c r="HU24" s="213">
        <v>3.74</v>
      </c>
      <c r="HV24" s="213">
        <v>4.53</v>
      </c>
      <c r="HW24" s="214" t="s">
        <v>175</v>
      </c>
      <c r="HX24" s="214"/>
      <c r="HY24" s="213">
        <v>2.2799999999999998</v>
      </c>
      <c r="HZ24" s="213">
        <v>3.82</v>
      </c>
      <c r="IA24" s="214" t="s">
        <v>175</v>
      </c>
      <c r="IB24" s="213">
        <v>5.35</v>
      </c>
      <c r="IC24" s="213">
        <v>5.71</v>
      </c>
      <c r="ID24" s="213">
        <v>8.6999999999999993</v>
      </c>
      <c r="IE24" s="213">
        <v>5.71</v>
      </c>
      <c r="IF24" s="213">
        <v>5.24</v>
      </c>
      <c r="IG24" s="217"/>
      <c r="IH24" s="217"/>
      <c r="II24" s="214" t="s">
        <v>175</v>
      </c>
      <c r="IJ24" s="213">
        <v>2.76</v>
      </c>
      <c r="IK24" s="213">
        <v>3.07</v>
      </c>
      <c r="IL24" s="213">
        <v>3.07</v>
      </c>
      <c r="IM24" s="213">
        <v>3.39</v>
      </c>
      <c r="IN24" s="213"/>
      <c r="IO24" s="213">
        <v>3.15</v>
      </c>
      <c r="IP24" s="213"/>
      <c r="IQ24" s="213"/>
      <c r="IR24" s="213">
        <v>1.93</v>
      </c>
      <c r="IS24" s="213">
        <v>2.72</v>
      </c>
      <c r="IT24" s="213">
        <v>3.43</v>
      </c>
      <c r="IU24" s="214"/>
      <c r="IV24" s="213">
        <v>2.09</v>
      </c>
      <c r="IW24" s="213">
        <v>3.46</v>
      </c>
      <c r="IX24" s="213">
        <v>3.54</v>
      </c>
      <c r="IY24" s="213">
        <v>1.61</v>
      </c>
      <c r="IZ24" s="213">
        <v>2.56</v>
      </c>
      <c r="JA24" s="213">
        <v>2.6</v>
      </c>
      <c r="JB24" s="213">
        <v>3.03</v>
      </c>
      <c r="JC24" s="213">
        <v>2.99</v>
      </c>
      <c r="JD24" s="213"/>
      <c r="JE24" s="213"/>
      <c r="JF24" s="213">
        <v>3.98</v>
      </c>
      <c r="JG24" s="213"/>
      <c r="JH24" s="213">
        <v>4.6500000000000004</v>
      </c>
      <c r="JI24" s="213">
        <v>3.27</v>
      </c>
      <c r="JJ24" s="213">
        <v>1.97</v>
      </c>
      <c r="JK24" s="213">
        <v>3.5</v>
      </c>
      <c r="JL24" s="213">
        <v>2.99</v>
      </c>
      <c r="JM24" s="213"/>
      <c r="JN24" s="213">
        <v>2.48</v>
      </c>
      <c r="JO24" s="213"/>
      <c r="JP24" s="213">
        <v>2.8</v>
      </c>
      <c r="JQ24" s="213"/>
      <c r="JR24" s="213">
        <v>6.14</v>
      </c>
      <c r="JS24" s="213">
        <v>4.13</v>
      </c>
      <c r="JT24" s="213"/>
      <c r="JU24" s="213">
        <v>4.13</v>
      </c>
      <c r="JV24" s="213"/>
      <c r="JW24" s="213"/>
      <c r="JX24" s="213">
        <v>3.07</v>
      </c>
      <c r="JY24" s="213">
        <v>3.46</v>
      </c>
      <c r="JZ24" s="215">
        <v>3.7</v>
      </c>
      <c r="KA24" s="213"/>
      <c r="KB24" s="213">
        <v>2.76</v>
      </c>
      <c r="KC24" s="214" t="s">
        <v>175</v>
      </c>
      <c r="KD24" s="214" t="s">
        <v>175</v>
      </c>
      <c r="KE24" s="213"/>
      <c r="KF24" s="213">
        <v>2.48</v>
      </c>
      <c r="KG24" s="213"/>
      <c r="KH24" s="213">
        <v>3.98</v>
      </c>
      <c r="KI24" s="213">
        <v>3.46</v>
      </c>
      <c r="KJ24" s="213">
        <v>2.52</v>
      </c>
      <c r="KK24" s="213">
        <v>2.13</v>
      </c>
      <c r="KL24" s="213"/>
      <c r="KM24" s="213">
        <v>2.48</v>
      </c>
      <c r="KN24" s="213">
        <v>2.2400000000000002</v>
      </c>
      <c r="KO24" s="213">
        <v>2.83</v>
      </c>
      <c r="KP24" s="213"/>
      <c r="KQ24" s="213">
        <v>2.2799999999999998</v>
      </c>
      <c r="KR24" s="213">
        <v>2.83</v>
      </c>
      <c r="KS24" s="213"/>
      <c r="KT24" s="213">
        <v>2.76</v>
      </c>
      <c r="KU24" s="213"/>
      <c r="KV24" s="213">
        <v>3.03</v>
      </c>
      <c r="KW24" s="213">
        <v>3.9</v>
      </c>
      <c r="KX24" s="213">
        <v>5.83</v>
      </c>
      <c r="KY24" s="213">
        <v>0.75</v>
      </c>
      <c r="KZ24" s="213">
        <v>2.95</v>
      </c>
      <c r="LA24" s="213"/>
      <c r="LB24" s="213">
        <v>2.6</v>
      </c>
      <c r="LC24" s="213">
        <v>4.21</v>
      </c>
      <c r="LD24" s="213"/>
      <c r="LE24" s="213"/>
      <c r="LF24" s="213">
        <v>2.87</v>
      </c>
      <c r="LG24" s="213">
        <v>4.88</v>
      </c>
      <c r="LH24" s="213"/>
      <c r="LI24" s="213"/>
      <c r="LJ24" s="213"/>
      <c r="LK24" s="213">
        <v>3.98</v>
      </c>
      <c r="LL24" s="213">
        <v>4.45</v>
      </c>
      <c r="LM24" s="213"/>
      <c r="LN24" s="213">
        <v>3.07</v>
      </c>
      <c r="LO24" s="213">
        <v>2.72</v>
      </c>
      <c r="LP24" s="213"/>
      <c r="LQ24" s="213">
        <v>2.36</v>
      </c>
      <c r="LR24" s="213">
        <v>3.98</v>
      </c>
      <c r="LS24" s="213"/>
      <c r="LT24" s="213">
        <v>4.37</v>
      </c>
      <c r="LU24" s="213"/>
      <c r="LV24" s="213"/>
      <c r="LW24" s="213"/>
      <c r="LX24" s="213">
        <v>3.74</v>
      </c>
      <c r="LY24" s="213"/>
      <c r="LZ24" s="213"/>
      <c r="MA24" s="213"/>
      <c r="MB24" s="213"/>
      <c r="MC24" s="213">
        <v>3.7</v>
      </c>
      <c r="MD24" s="213">
        <v>3.35</v>
      </c>
      <c r="ME24" s="213">
        <v>3.62</v>
      </c>
      <c r="MF24" s="213">
        <v>3.35</v>
      </c>
      <c r="MG24" s="213">
        <v>4.21</v>
      </c>
      <c r="MH24" s="213">
        <v>3.11</v>
      </c>
      <c r="MI24" s="213">
        <v>4.84</v>
      </c>
      <c r="MJ24" s="213">
        <v>3.74</v>
      </c>
      <c r="MK24" s="213"/>
      <c r="ML24" s="213">
        <v>3.43</v>
      </c>
      <c r="MM24" s="213">
        <v>3.58</v>
      </c>
      <c r="MN24" s="213">
        <v>1.85</v>
      </c>
      <c r="MO24" s="213">
        <v>3.74</v>
      </c>
      <c r="MP24" s="213"/>
      <c r="MQ24" s="213"/>
      <c r="MR24" s="213"/>
      <c r="MS24" s="213">
        <v>4.21</v>
      </c>
      <c r="MT24" s="213">
        <v>3.86</v>
      </c>
      <c r="MU24" s="213"/>
      <c r="MV24" s="213">
        <v>1.93</v>
      </c>
      <c r="MW24" s="213">
        <v>2.76</v>
      </c>
      <c r="MX24" s="216" t="s">
        <v>175</v>
      </c>
      <c r="MY24" s="213">
        <v>2.72</v>
      </c>
      <c r="MZ24" s="213">
        <v>3.11</v>
      </c>
      <c r="NA24" s="213">
        <v>2.91</v>
      </c>
      <c r="NB24" s="213"/>
      <c r="NC24" s="213">
        <v>4.33</v>
      </c>
      <c r="ND24" s="213">
        <v>2.3199999999999998</v>
      </c>
      <c r="NE24" s="213">
        <v>2.64</v>
      </c>
      <c r="NF24" s="216" t="s">
        <v>175</v>
      </c>
      <c r="NG24" s="214" t="s">
        <v>175</v>
      </c>
      <c r="NH24" s="213">
        <v>3.03</v>
      </c>
      <c r="NI24" s="213">
        <v>2.8</v>
      </c>
      <c r="NJ24" s="213">
        <v>2.36</v>
      </c>
      <c r="NK24" s="213"/>
      <c r="NL24" s="213"/>
      <c r="NM24" s="213">
        <v>2.95</v>
      </c>
      <c r="NN24" s="213"/>
      <c r="NO24" s="214"/>
    </row>
    <row r="25" spans="1:379">
      <c r="A25" s="212">
        <v>2001</v>
      </c>
      <c r="B25" s="221">
        <v>3.98</v>
      </c>
      <c r="C25" s="222">
        <v>25.67</v>
      </c>
      <c r="D25" s="222">
        <v>13.78</v>
      </c>
      <c r="E25" s="222">
        <v>11.57</v>
      </c>
      <c r="F25" s="222">
        <v>18.03</v>
      </c>
      <c r="G25" s="213">
        <v>21.73</v>
      </c>
      <c r="H25" s="222">
        <v>7.8</v>
      </c>
      <c r="I25" s="222">
        <v>10.24</v>
      </c>
      <c r="J25" s="222">
        <v>18.27</v>
      </c>
      <c r="K25" s="222"/>
      <c r="L25" s="222">
        <v>6.69</v>
      </c>
      <c r="M25" s="222">
        <v>7.2</v>
      </c>
      <c r="N25" s="222">
        <v>7.48</v>
      </c>
      <c r="O25" s="222">
        <v>7.99</v>
      </c>
      <c r="P25" s="222">
        <v>8.6199999999999992</v>
      </c>
      <c r="Q25" s="222"/>
      <c r="R25" s="222">
        <v>8.39</v>
      </c>
      <c r="S25" s="220" t="s">
        <v>175</v>
      </c>
      <c r="T25" s="215">
        <v>9.25</v>
      </c>
      <c r="U25" s="215">
        <v>10.119999999999999</v>
      </c>
      <c r="V25" s="222">
        <v>8.4600000000000009</v>
      </c>
      <c r="W25" s="221">
        <v>9.61</v>
      </c>
      <c r="X25" s="222"/>
      <c r="Y25" s="222">
        <v>8.5</v>
      </c>
      <c r="Z25" s="222"/>
      <c r="AA25" s="221">
        <v>6.73</v>
      </c>
      <c r="AB25" s="221">
        <v>10.16</v>
      </c>
      <c r="AC25" s="221">
        <v>11.77</v>
      </c>
      <c r="AD25" s="222">
        <v>6.18</v>
      </c>
      <c r="AE25" s="220" t="s">
        <v>175</v>
      </c>
      <c r="AF25" s="221">
        <v>13.94</v>
      </c>
      <c r="AG25" s="222">
        <v>9.09</v>
      </c>
      <c r="AH25" s="222">
        <v>6.89</v>
      </c>
      <c r="AI25" s="222">
        <v>8.07</v>
      </c>
      <c r="AJ25" s="220" t="s">
        <v>175</v>
      </c>
      <c r="AK25" s="221">
        <v>10.039999999999999</v>
      </c>
      <c r="AL25" s="222">
        <v>9.33</v>
      </c>
      <c r="AM25" s="222"/>
      <c r="AN25" s="222">
        <v>9.02</v>
      </c>
      <c r="AO25" s="222">
        <v>9.57</v>
      </c>
      <c r="AP25" s="213">
        <v>9.2100000000000009</v>
      </c>
      <c r="AQ25" s="213"/>
      <c r="AR25" s="213"/>
      <c r="AS25" s="213">
        <v>9.61</v>
      </c>
      <c r="AT25" s="213">
        <v>10.039999999999999</v>
      </c>
      <c r="AU25" s="213">
        <v>9.17</v>
      </c>
      <c r="AV25" s="222">
        <v>10.24</v>
      </c>
      <c r="AW25" s="222">
        <v>9.69</v>
      </c>
      <c r="AX25" s="222"/>
      <c r="AY25" s="222">
        <v>9.4499999999999993</v>
      </c>
      <c r="AZ25" s="222">
        <v>9.1300000000000008</v>
      </c>
      <c r="BA25" s="222">
        <v>7.52</v>
      </c>
      <c r="BB25" s="222">
        <v>10.71</v>
      </c>
      <c r="BC25" s="222"/>
      <c r="BD25" s="222">
        <v>6.46</v>
      </c>
      <c r="BE25" s="222">
        <v>8.6199999999999992</v>
      </c>
      <c r="BF25" s="222">
        <v>8.15</v>
      </c>
      <c r="BG25" s="222"/>
      <c r="BH25" s="222">
        <v>8.7799999999999994</v>
      </c>
      <c r="BI25" s="222"/>
      <c r="BJ25" s="213"/>
      <c r="BK25" s="222">
        <v>9.92</v>
      </c>
      <c r="BL25" s="222">
        <v>9.8800000000000008</v>
      </c>
      <c r="BM25" s="222"/>
      <c r="BN25" s="222">
        <v>9.7200000000000006</v>
      </c>
      <c r="BO25" s="222"/>
      <c r="BP25" s="214" t="s">
        <v>175</v>
      </c>
      <c r="BQ25" s="222">
        <v>15.24</v>
      </c>
      <c r="BR25" s="222">
        <v>16.22</v>
      </c>
      <c r="BS25" s="222">
        <v>20.98</v>
      </c>
      <c r="BT25" s="213">
        <v>14.33</v>
      </c>
      <c r="BU25" s="213">
        <v>15.55</v>
      </c>
      <c r="BV25" s="213">
        <v>11.14</v>
      </c>
      <c r="BW25" s="222">
        <v>12.44</v>
      </c>
      <c r="BX25" s="222">
        <v>14.41</v>
      </c>
      <c r="BY25" s="222">
        <v>12.32</v>
      </c>
      <c r="BZ25" s="214" t="s">
        <v>175</v>
      </c>
      <c r="CA25" s="222">
        <v>6.81</v>
      </c>
      <c r="CB25" s="222"/>
      <c r="CC25" s="222"/>
      <c r="CD25" s="222"/>
      <c r="CE25" s="222">
        <v>6.69</v>
      </c>
      <c r="CF25" s="214" t="s">
        <v>175</v>
      </c>
      <c r="CG25" s="222">
        <v>11.1</v>
      </c>
      <c r="CH25" s="213"/>
      <c r="CI25" s="222">
        <v>13.31</v>
      </c>
      <c r="CJ25" s="222">
        <v>14.8</v>
      </c>
      <c r="CK25" s="222">
        <v>23.11</v>
      </c>
      <c r="CL25" s="222"/>
      <c r="CM25" s="222"/>
      <c r="CN25" s="214"/>
      <c r="CO25" s="222"/>
      <c r="CP25" s="222"/>
      <c r="CQ25" s="222"/>
      <c r="CR25" s="214"/>
      <c r="CS25" s="222">
        <v>5.63</v>
      </c>
      <c r="CT25" s="222">
        <v>5.83</v>
      </c>
      <c r="CU25" s="222"/>
      <c r="CV25" s="222">
        <v>5.39</v>
      </c>
      <c r="CW25" s="222">
        <v>5.35</v>
      </c>
      <c r="CX25" s="222">
        <v>4.49</v>
      </c>
      <c r="CY25" s="222">
        <v>7.13</v>
      </c>
      <c r="CZ25" s="222">
        <v>5.08</v>
      </c>
      <c r="DA25" s="222"/>
      <c r="DB25" s="222">
        <v>6.38</v>
      </c>
      <c r="DC25" s="222">
        <v>8.6199999999999992</v>
      </c>
      <c r="DD25" s="214" t="s">
        <v>175</v>
      </c>
      <c r="DE25" s="214"/>
      <c r="DF25" s="222">
        <v>6.3</v>
      </c>
      <c r="DG25" s="222">
        <v>8.6199999999999992</v>
      </c>
      <c r="DH25" s="222">
        <v>8.5399999999999991</v>
      </c>
      <c r="DI25" s="222">
        <v>6.81</v>
      </c>
      <c r="DJ25" s="222"/>
      <c r="DK25" s="222">
        <v>5.04</v>
      </c>
      <c r="DL25" s="214" t="s">
        <v>175</v>
      </c>
      <c r="DM25" s="222"/>
      <c r="DN25" s="222">
        <v>7.8</v>
      </c>
      <c r="DO25" s="214" t="s">
        <v>175</v>
      </c>
      <c r="DP25" s="222">
        <v>12.4</v>
      </c>
      <c r="DQ25" s="213"/>
      <c r="DR25" s="222">
        <v>9.1300000000000008</v>
      </c>
      <c r="DS25" s="216" t="s">
        <v>175</v>
      </c>
      <c r="DT25" s="217"/>
      <c r="DU25" s="217"/>
      <c r="DV25" s="217"/>
      <c r="DW25" s="217"/>
      <c r="DX25" s="217"/>
      <c r="DY25" s="222">
        <v>10.63</v>
      </c>
      <c r="DZ25" s="222"/>
      <c r="EA25" s="213">
        <v>10.67</v>
      </c>
      <c r="EB25" s="213"/>
      <c r="EC25" s="213">
        <v>10.55</v>
      </c>
      <c r="ED25" s="213"/>
      <c r="EE25" s="213"/>
      <c r="EF25" s="214" t="s">
        <v>175</v>
      </c>
      <c r="EG25" s="214"/>
      <c r="EH25" s="213">
        <v>9.8800000000000008</v>
      </c>
      <c r="EI25" s="222">
        <v>10.31</v>
      </c>
      <c r="EJ25" s="222">
        <v>11.26</v>
      </c>
      <c r="EK25" s="222"/>
      <c r="EL25" s="222"/>
      <c r="EM25" s="222">
        <v>12.32</v>
      </c>
      <c r="EN25" s="222">
        <v>11.1</v>
      </c>
      <c r="EO25" s="222"/>
      <c r="EP25" s="222"/>
      <c r="EQ25" s="222"/>
      <c r="ER25" s="214" t="s">
        <v>175</v>
      </c>
      <c r="ES25" s="214"/>
      <c r="ET25" s="222">
        <v>8.9</v>
      </c>
      <c r="EU25" s="222"/>
      <c r="EV25" s="214" t="s">
        <v>175</v>
      </c>
      <c r="EW25" s="214"/>
      <c r="EX25" s="214"/>
      <c r="EY25" s="222">
        <v>8.74</v>
      </c>
      <c r="EZ25" s="222"/>
      <c r="FA25" s="214" t="s">
        <v>175</v>
      </c>
      <c r="FB25" s="214"/>
      <c r="FC25" s="222">
        <v>8.4600000000000009</v>
      </c>
      <c r="FD25" s="222">
        <v>7.83</v>
      </c>
      <c r="FE25" s="222"/>
      <c r="FF25" s="222">
        <v>10.75</v>
      </c>
      <c r="FG25" s="222"/>
      <c r="FH25" s="222">
        <v>9.2899999999999991</v>
      </c>
      <c r="FI25" s="222">
        <v>11.69</v>
      </c>
      <c r="FJ25" s="222"/>
      <c r="FK25" s="213"/>
      <c r="FL25" s="222">
        <v>11.38</v>
      </c>
      <c r="FM25" s="213"/>
      <c r="FN25" s="222">
        <v>10.43</v>
      </c>
      <c r="FO25" s="213"/>
      <c r="FP25" s="222"/>
      <c r="FQ25" s="222"/>
      <c r="FR25" s="222">
        <v>12.17</v>
      </c>
      <c r="FS25" s="222">
        <v>12.68</v>
      </c>
      <c r="FT25" s="222"/>
      <c r="FU25" s="222">
        <v>12.83</v>
      </c>
      <c r="FV25" s="222"/>
      <c r="FW25" s="222">
        <v>12.91</v>
      </c>
      <c r="FX25" s="222"/>
      <c r="FY25" s="214"/>
      <c r="FZ25" s="213">
        <v>10.59</v>
      </c>
      <c r="GA25" s="214" t="s">
        <v>175</v>
      </c>
      <c r="GB25" s="222">
        <v>5.55</v>
      </c>
      <c r="GC25" s="222">
        <v>5.08</v>
      </c>
      <c r="GD25" s="222">
        <v>5.63</v>
      </c>
      <c r="GE25" s="222">
        <v>4.92</v>
      </c>
      <c r="GF25" s="214" t="s">
        <v>175</v>
      </c>
      <c r="GG25" s="214"/>
      <c r="GH25" s="222">
        <v>5.08</v>
      </c>
      <c r="GI25" s="222">
        <v>8.27</v>
      </c>
      <c r="GJ25" s="222">
        <v>10.199999999999999</v>
      </c>
      <c r="GK25" s="222"/>
      <c r="GL25" s="222">
        <v>9.9600000000000009</v>
      </c>
      <c r="GM25" s="222">
        <v>7.28</v>
      </c>
      <c r="GN25" s="214" t="s">
        <v>175</v>
      </c>
      <c r="GO25" s="214"/>
      <c r="GP25" s="214" t="s">
        <v>175</v>
      </c>
      <c r="GQ25" s="222">
        <v>6.42</v>
      </c>
      <c r="GR25" s="222">
        <v>7.4</v>
      </c>
      <c r="GS25" s="222"/>
      <c r="GT25" s="222"/>
      <c r="GU25" s="222">
        <v>6.38</v>
      </c>
      <c r="GV25" s="222">
        <v>7.64</v>
      </c>
      <c r="GW25" s="222">
        <v>6.3</v>
      </c>
      <c r="GX25" s="222">
        <v>10.39</v>
      </c>
      <c r="GY25" s="222">
        <v>9.02</v>
      </c>
      <c r="GZ25" s="222"/>
      <c r="HA25" s="222">
        <v>8.31</v>
      </c>
      <c r="HB25" s="222"/>
      <c r="HC25" s="222">
        <v>9.76</v>
      </c>
      <c r="HD25" s="222"/>
      <c r="HE25" s="222">
        <v>16.02</v>
      </c>
      <c r="HF25" s="222"/>
      <c r="HH25" s="222">
        <v>6.3</v>
      </c>
      <c r="HI25" s="222">
        <v>11.81</v>
      </c>
      <c r="HJ25" s="222">
        <v>11.85</v>
      </c>
      <c r="HK25" s="222">
        <v>11.3</v>
      </c>
      <c r="HL25" s="222">
        <v>13.39</v>
      </c>
      <c r="HM25" s="222">
        <v>12.13</v>
      </c>
      <c r="HN25" s="222">
        <v>11.93</v>
      </c>
      <c r="HO25" s="222">
        <v>12.13</v>
      </c>
      <c r="HP25" s="222">
        <v>11.77</v>
      </c>
      <c r="HQ25" s="222">
        <v>11.97</v>
      </c>
      <c r="HR25" s="222">
        <v>13.27</v>
      </c>
      <c r="HS25" s="222">
        <v>12.83</v>
      </c>
      <c r="HT25" s="222">
        <v>10.98</v>
      </c>
      <c r="HU25" s="222">
        <v>10.51</v>
      </c>
      <c r="HV25" s="222">
        <v>9.49</v>
      </c>
      <c r="HW25" s="222">
        <v>9.41</v>
      </c>
      <c r="HX25" s="222"/>
      <c r="HY25" s="222">
        <v>13.46</v>
      </c>
      <c r="HZ25" s="222">
        <v>8.66</v>
      </c>
      <c r="IA25" s="213"/>
      <c r="IB25" s="222">
        <v>12.05</v>
      </c>
      <c r="IC25" s="222">
        <v>13.66</v>
      </c>
      <c r="ID25" s="214" t="s">
        <v>175</v>
      </c>
      <c r="IE25" s="222">
        <v>15.71</v>
      </c>
      <c r="IF25" s="222">
        <v>16.690000000000001</v>
      </c>
      <c r="IG25" s="213"/>
      <c r="IH25" s="213"/>
      <c r="II25" s="213"/>
      <c r="IJ25" s="214" t="s">
        <v>175</v>
      </c>
      <c r="IK25" s="214" t="s">
        <v>175</v>
      </c>
      <c r="IL25" s="213">
        <v>10.039999999999999</v>
      </c>
      <c r="IM25" s="213">
        <v>9.3699999999999992</v>
      </c>
      <c r="IN25" s="213"/>
      <c r="IO25" s="213">
        <v>9.06</v>
      </c>
      <c r="IP25" s="213"/>
      <c r="IQ25" s="222"/>
      <c r="IR25" s="213">
        <v>9.25</v>
      </c>
      <c r="IS25" s="213">
        <v>9.69</v>
      </c>
      <c r="IT25" s="213">
        <v>8.6999999999999993</v>
      </c>
      <c r="IU25" s="213"/>
      <c r="IV25" s="213">
        <v>10.71</v>
      </c>
      <c r="IW25" s="213">
        <v>10.08</v>
      </c>
      <c r="IX25" s="222">
        <v>7.83</v>
      </c>
      <c r="IY25" s="222">
        <v>8.74</v>
      </c>
      <c r="IZ25" s="222">
        <v>9.4499999999999993</v>
      </c>
      <c r="JA25" s="214" t="s">
        <v>175</v>
      </c>
      <c r="JB25" s="213">
        <v>11.42</v>
      </c>
      <c r="JC25" s="213">
        <v>11.34</v>
      </c>
      <c r="JD25" s="213"/>
      <c r="JE25" s="213"/>
      <c r="JF25" s="213">
        <v>12.56</v>
      </c>
      <c r="JG25" s="213"/>
      <c r="JH25" s="222">
        <v>12.83</v>
      </c>
      <c r="JI25" s="222">
        <v>13.27</v>
      </c>
      <c r="JJ25" s="222">
        <v>7.76</v>
      </c>
      <c r="JK25" s="222">
        <v>9.61</v>
      </c>
      <c r="JL25" s="222">
        <v>10.28</v>
      </c>
      <c r="JM25" s="222"/>
      <c r="JN25" s="222">
        <v>11.34</v>
      </c>
      <c r="JO25" s="222"/>
      <c r="JP25" s="222">
        <v>10.79</v>
      </c>
      <c r="JQ25" s="222"/>
      <c r="JR25" s="222">
        <v>21.22</v>
      </c>
      <c r="JS25" s="222">
        <v>14.13</v>
      </c>
      <c r="JT25" s="222"/>
      <c r="JU25" s="222">
        <v>13.78</v>
      </c>
      <c r="JV25" s="222"/>
      <c r="JW25" s="222"/>
      <c r="JX25" s="222">
        <v>7.68</v>
      </c>
      <c r="JY25" s="222">
        <v>6.02</v>
      </c>
      <c r="JZ25" s="221">
        <v>4.0599999999999996</v>
      </c>
      <c r="KA25" s="222"/>
      <c r="KB25" s="222">
        <v>6.85</v>
      </c>
      <c r="KC25" s="222"/>
      <c r="KD25" s="222"/>
      <c r="KE25" s="213"/>
      <c r="KF25" s="222">
        <v>8.5</v>
      </c>
      <c r="KG25" s="213"/>
      <c r="KH25" s="222">
        <v>15.59</v>
      </c>
      <c r="KI25" s="214" t="s">
        <v>175</v>
      </c>
      <c r="KJ25" s="222">
        <v>6.73</v>
      </c>
      <c r="KK25" s="222">
        <v>3.82</v>
      </c>
      <c r="KL25" s="213"/>
      <c r="KM25" s="222">
        <v>7.01</v>
      </c>
      <c r="KN25" s="222">
        <v>9.02</v>
      </c>
      <c r="KO25" s="222">
        <v>10.08</v>
      </c>
      <c r="KP25" s="214"/>
      <c r="KQ25" s="213">
        <v>9.57</v>
      </c>
      <c r="KR25" s="213">
        <v>9.57</v>
      </c>
      <c r="KS25" s="213"/>
      <c r="KT25" s="213">
        <v>9.89</v>
      </c>
      <c r="KU25" s="222"/>
      <c r="KV25" s="222">
        <v>9.41</v>
      </c>
      <c r="KW25" s="222">
        <v>9.09</v>
      </c>
      <c r="KX25" s="222">
        <v>8.7799999999999994</v>
      </c>
      <c r="KY25" s="222">
        <v>4.72</v>
      </c>
      <c r="KZ25" s="222">
        <v>7.24</v>
      </c>
      <c r="LA25" s="213"/>
      <c r="LB25" s="222">
        <v>7.56</v>
      </c>
      <c r="LC25" s="222">
        <v>7.95</v>
      </c>
      <c r="LD25" s="222"/>
      <c r="LE25" s="222"/>
      <c r="LF25" s="222">
        <v>11.57</v>
      </c>
      <c r="LG25" s="222">
        <v>10.35</v>
      </c>
      <c r="LH25" s="213"/>
      <c r="LI25" s="222"/>
      <c r="LJ25" s="213"/>
      <c r="LK25" s="222">
        <v>8.43</v>
      </c>
      <c r="LL25" s="216" t="s">
        <v>175</v>
      </c>
      <c r="LM25" s="222"/>
      <c r="LN25" s="222">
        <v>8.66</v>
      </c>
      <c r="LO25" s="213">
        <v>11.77</v>
      </c>
      <c r="LP25" s="213"/>
      <c r="LQ25" s="222">
        <v>10.98</v>
      </c>
      <c r="LR25" s="222">
        <v>13.31</v>
      </c>
      <c r="LS25" s="222"/>
      <c r="LT25" s="222">
        <v>14.21</v>
      </c>
      <c r="LU25" s="222"/>
      <c r="LV25" s="222"/>
      <c r="LW25" s="222"/>
      <c r="LX25" s="222">
        <v>12.76</v>
      </c>
      <c r="LY25" s="222"/>
      <c r="LZ25" s="222"/>
      <c r="MA25" s="222"/>
      <c r="MB25" s="222"/>
      <c r="MC25" s="222">
        <v>12.24</v>
      </c>
      <c r="MD25" s="222">
        <v>13.15</v>
      </c>
      <c r="ME25" s="222">
        <v>13.11</v>
      </c>
      <c r="MF25" s="222">
        <v>12.4</v>
      </c>
      <c r="MG25" s="222">
        <v>12.99</v>
      </c>
      <c r="MH25" s="216" t="s">
        <v>175</v>
      </c>
      <c r="MI25" s="213">
        <v>13.11</v>
      </c>
      <c r="MJ25" s="222">
        <v>10</v>
      </c>
      <c r="MK25" s="222"/>
      <c r="ML25" s="222">
        <v>10.75</v>
      </c>
      <c r="MM25" s="222">
        <v>12.56</v>
      </c>
      <c r="MN25" s="222">
        <v>9.84</v>
      </c>
      <c r="MO25" s="222">
        <v>11.34</v>
      </c>
      <c r="MP25" s="222"/>
      <c r="MQ25" s="222"/>
      <c r="MR25" s="222"/>
      <c r="MS25" s="222">
        <v>18.54</v>
      </c>
      <c r="MT25" s="222">
        <v>13.62</v>
      </c>
      <c r="MU25" s="222"/>
      <c r="MV25" s="222">
        <v>9.8800000000000008</v>
      </c>
      <c r="MW25" s="222">
        <v>6.93</v>
      </c>
      <c r="MX25" s="222">
        <v>5.87</v>
      </c>
      <c r="MY25" s="222">
        <v>7.01</v>
      </c>
      <c r="MZ25" s="222">
        <v>8.6999999999999993</v>
      </c>
      <c r="NA25" s="222">
        <v>7.48</v>
      </c>
      <c r="NB25" s="222"/>
      <c r="NC25" s="222">
        <v>8.94</v>
      </c>
      <c r="ND25" s="222">
        <v>8.58</v>
      </c>
      <c r="NE25" s="222">
        <v>8.94</v>
      </c>
      <c r="NF25" s="222"/>
      <c r="NG25" s="222"/>
      <c r="NH25" s="222">
        <v>9.76</v>
      </c>
      <c r="NI25" s="222">
        <v>9.09</v>
      </c>
      <c r="NJ25" s="222">
        <v>7.56</v>
      </c>
      <c r="NK25" s="222"/>
      <c r="NL25" s="222"/>
      <c r="NM25" s="222">
        <v>5.47</v>
      </c>
      <c r="NN25" s="222"/>
      <c r="NO25" s="222"/>
    </row>
    <row r="26" spans="1:379">
      <c r="A26" s="212">
        <v>2000</v>
      </c>
      <c r="B26" s="221">
        <v>2.4</v>
      </c>
      <c r="C26" s="222">
        <v>18.39</v>
      </c>
      <c r="D26" s="222">
        <v>8.15</v>
      </c>
      <c r="E26" s="222">
        <v>6.69</v>
      </c>
      <c r="F26" s="222">
        <v>11.42</v>
      </c>
      <c r="G26" s="213">
        <v>11.14</v>
      </c>
      <c r="H26" s="222">
        <v>3.58</v>
      </c>
      <c r="I26" s="222">
        <v>3.58</v>
      </c>
      <c r="J26" s="222">
        <v>9.2100000000000009</v>
      </c>
      <c r="K26" s="222"/>
      <c r="L26" s="222">
        <v>2.72</v>
      </c>
      <c r="M26" s="222">
        <v>3.58</v>
      </c>
      <c r="N26" s="222">
        <v>3.19</v>
      </c>
      <c r="O26" s="222">
        <v>3.11</v>
      </c>
      <c r="P26" s="222">
        <v>3.46</v>
      </c>
      <c r="Q26" s="222"/>
      <c r="R26" s="222">
        <v>4.6100000000000003</v>
      </c>
      <c r="S26" s="221">
        <v>5.28</v>
      </c>
      <c r="T26" s="221">
        <v>3.7</v>
      </c>
      <c r="U26" s="221">
        <v>5.59</v>
      </c>
      <c r="V26" s="222">
        <v>3.94</v>
      </c>
      <c r="W26" s="221">
        <v>2.68</v>
      </c>
      <c r="X26" s="222"/>
      <c r="Y26" s="222">
        <v>3.78</v>
      </c>
      <c r="Z26" s="222"/>
      <c r="AA26" s="221">
        <v>3.7</v>
      </c>
      <c r="AB26" s="221">
        <v>4.6100000000000003</v>
      </c>
      <c r="AC26" s="221">
        <v>9.2100000000000009</v>
      </c>
      <c r="AD26" s="222">
        <v>2.2799999999999998</v>
      </c>
      <c r="AE26" s="221">
        <v>11.73</v>
      </c>
      <c r="AF26" s="221">
        <v>5.79</v>
      </c>
      <c r="AG26" s="222">
        <v>3.07</v>
      </c>
      <c r="AH26" s="222">
        <v>2.44</v>
      </c>
      <c r="AI26" s="222">
        <v>2.36</v>
      </c>
      <c r="AJ26" s="221">
        <v>4.49</v>
      </c>
      <c r="AK26" s="221">
        <v>2.2000000000000002</v>
      </c>
      <c r="AL26" s="222">
        <v>3.31</v>
      </c>
      <c r="AM26" s="214"/>
      <c r="AN26" s="222">
        <v>4.41</v>
      </c>
      <c r="AO26" s="222">
        <v>2.2400000000000002</v>
      </c>
      <c r="AP26" s="222">
        <v>5.24</v>
      </c>
      <c r="AQ26" s="222"/>
      <c r="AR26" s="222"/>
      <c r="AS26" s="222">
        <v>5.16</v>
      </c>
      <c r="AT26" s="222">
        <v>3.98</v>
      </c>
      <c r="AU26" s="222">
        <v>4.8</v>
      </c>
      <c r="AV26" s="222">
        <v>3.35</v>
      </c>
      <c r="AW26" s="222">
        <v>4.17</v>
      </c>
      <c r="AX26" s="222"/>
      <c r="AY26" s="222">
        <v>3.11</v>
      </c>
      <c r="AZ26" s="222">
        <v>3.7</v>
      </c>
      <c r="BA26" s="222">
        <v>3.98</v>
      </c>
      <c r="BB26" s="222">
        <v>2.72</v>
      </c>
      <c r="BC26" s="222"/>
      <c r="BD26" s="222">
        <v>3.15</v>
      </c>
      <c r="BE26" s="222">
        <v>3.58</v>
      </c>
      <c r="BF26" s="222">
        <v>3.31</v>
      </c>
      <c r="BG26" s="222"/>
      <c r="BH26" s="222">
        <v>4.41</v>
      </c>
      <c r="BI26" s="222"/>
      <c r="BJ26" s="213"/>
      <c r="BK26" s="222">
        <v>2.91</v>
      </c>
      <c r="BL26" s="222">
        <v>3.15</v>
      </c>
      <c r="BM26" s="222"/>
      <c r="BN26" s="222">
        <v>2.0499999999999998</v>
      </c>
      <c r="BO26" s="222"/>
      <c r="BP26" s="222"/>
      <c r="BQ26" s="222">
        <v>5.98</v>
      </c>
      <c r="BR26" s="222">
        <v>6.57</v>
      </c>
      <c r="BS26" s="222">
        <v>10.87</v>
      </c>
      <c r="BT26" s="222">
        <v>7.01</v>
      </c>
      <c r="BU26" s="222">
        <v>6.34</v>
      </c>
      <c r="BV26" s="222">
        <v>5.91</v>
      </c>
      <c r="BW26" s="222">
        <v>7.4</v>
      </c>
      <c r="BX26" s="222">
        <v>8.6999999999999993</v>
      </c>
      <c r="BY26" s="222">
        <v>5.16</v>
      </c>
      <c r="BZ26" s="222"/>
      <c r="CA26" s="214" t="s">
        <v>175</v>
      </c>
      <c r="CB26" s="222"/>
      <c r="CC26" s="222"/>
      <c r="CD26" s="222"/>
      <c r="CE26" s="222">
        <v>2.52</v>
      </c>
      <c r="CF26" s="222"/>
      <c r="CG26" s="222">
        <v>3.07</v>
      </c>
      <c r="CH26" s="213"/>
      <c r="CI26" s="214" t="s">
        <v>175</v>
      </c>
      <c r="CJ26" s="222">
        <v>6.57</v>
      </c>
      <c r="CK26" s="222">
        <v>7.56</v>
      </c>
      <c r="CL26" s="222"/>
      <c r="CM26" s="222"/>
      <c r="CN26" s="222"/>
      <c r="CO26" s="222"/>
      <c r="CP26" s="222"/>
      <c r="CQ26" s="222"/>
      <c r="CR26" s="222"/>
      <c r="CS26" s="214" t="s">
        <v>175</v>
      </c>
      <c r="CT26" s="214" t="s">
        <v>175</v>
      </c>
      <c r="CU26" s="222"/>
      <c r="CV26" s="222">
        <v>3.03</v>
      </c>
      <c r="CW26" s="214" t="s">
        <v>175</v>
      </c>
      <c r="CX26" s="222">
        <v>2.68</v>
      </c>
      <c r="CY26" s="214" t="s">
        <v>175</v>
      </c>
      <c r="CZ26" s="222">
        <v>5.35</v>
      </c>
      <c r="DA26" s="222"/>
      <c r="DB26" s="222">
        <v>3.62</v>
      </c>
      <c r="DC26" s="222">
        <v>4.09</v>
      </c>
      <c r="DD26" s="222"/>
      <c r="DE26" s="222"/>
      <c r="DF26" s="222">
        <v>2.68</v>
      </c>
      <c r="DG26" s="222">
        <v>4.76</v>
      </c>
      <c r="DH26" s="222">
        <v>3.54</v>
      </c>
      <c r="DI26" s="222">
        <v>2.64</v>
      </c>
      <c r="DJ26" s="222"/>
      <c r="DK26" s="222">
        <v>3.9</v>
      </c>
      <c r="DL26" s="222"/>
      <c r="DM26" s="222"/>
      <c r="DN26" s="222">
        <v>5.91</v>
      </c>
      <c r="DO26" s="222"/>
      <c r="DP26" s="222">
        <v>5.51</v>
      </c>
      <c r="DQ26" s="213"/>
      <c r="DR26" s="214" t="s">
        <v>175</v>
      </c>
      <c r="DS26" s="217"/>
      <c r="DT26" s="217"/>
      <c r="DU26" s="217"/>
      <c r="DV26" s="217"/>
      <c r="DW26" s="217"/>
      <c r="DX26" s="217"/>
      <c r="DY26" s="214" t="s">
        <v>175</v>
      </c>
      <c r="DZ26" s="214"/>
      <c r="EA26" s="213">
        <v>3.19</v>
      </c>
      <c r="EB26" s="213"/>
      <c r="EC26" s="213">
        <v>4.25</v>
      </c>
      <c r="ED26" s="213"/>
      <c r="EE26" s="213"/>
      <c r="EF26" s="213"/>
      <c r="EG26" s="213"/>
      <c r="EH26" s="213">
        <v>3.39</v>
      </c>
      <c r="EI26" s="222">
        <v>4.88</v>
      </c>
      <c r="EJ26" s="222">
        <v>3.86</v>
      </c>
      <c r="EK26" s="222"/>
      <c r="EL26" s="222"/>
      <c r="EM26" s="222">
        <v>4.0599999999999996</v>
      </c>
      <c r="EN26" s="222">
        <v>3.66</v>
      </c>
      <c r="EO26" s="222"/>
      <c r="EP26" s="222"/>
      <c r="EQ26" s="222"/>
      <c r="ER26" s="222">
        <v>4.21</v>
      </c>
      <c r="ES26" s="222"/>
      <c r="ET26" s="222">
        <v>3.39</v>
      </c>
      <c r="EU26" s="222"/>
      <c r="EV26" s="222"/>
      <c r="EW26" s="222"/>
      <c r="EX26" s="222"/>
      <c r="EY26" s="222">
        <v>3.11</v>
      </c>
      <c r="EZ26" s="222"/>
      <c r="FA26" s="222"/>
      <c r="FB26" s="222"/>
      <c r="FC26" s="222">
        <v>3.54</v>
      </c>
      <c r="FD26" s="222">
        <v>4.25</v>
      </c>
      <c r="FE26" s="222"/>
      <c r="FF26" s="222">
        <v>2.68</v>
      </c>
      <c r="FG26" s="222"/>
      <c r="FH26" s="222">
        <v>2.36</v>
      </c>
      <c r="FI26" s="222">
        <v>4.33</v>
      </c>
      <c r="FJ26" s="222"/>
      <c r="FK26" s="213"/>
      <c r="FL26" s="222">
        <v>4.0599999999999996</v>
      </c>
      <c r="FM26" s="213"/>
      <c r="FN26" s="222">
        <v>2.36</v>
      </c>
      <c r="FO26" s="213"/>
      <c r="FP26" s="222"/>
      <c r="FQ26" s="222"/>
      <c r="FR26" s="222">
        <v>2.83</v>
      </c>
      <c r="FS26" s="222">
        <v>3.19</v>
      </c>
      <c r="FT26" s="222"/>
      <c r="FU26" s="222">
        <v>5.04</v>
      </c>
      <c r="FV26" s="222"/>
      <c r="FW26" s="222">
        <v>3.66</v>
      </c>
      <c r="FX26" s="222"/>
      <c r="FY26" s="222"/>
      <c r="FZ26" s="222">
        <v>3.03</v>
      </c>
      <c r="GA26" s="222"/>
      <c r="GB26" s="222">
        <v>3.03</v>
      </c>
      <c r="GC26" s="222">
        <v>3.11</v>
      </c>
      <c r="GD26" s="222">
        <v>2.48</v>
      </c>
      <c r="GE26" s="222">
        <v>2.76</v>
      </c>
      <c r="GF26" s="222"/>
      <c r="GG26" s="222"/>
      <c r="GH26" s="222">
        <v>3.19</v>
      </c>
      <c r="GI26" s="222">
        <v>4.29</v>
      </c>
      <c r="GJ26" s="222">
        <v>2.2000000000000002</v>
      </c>
      <c r="GK26" s="222"/>
      <c r="GL26" s="222">
        <v>2.95</v>
      </c>
      <c r="GM26" s="222">
        <v>2.64</v>
      </c>
      <c r="GN26" s="222"/>
      <c r="GO26" s="222"/>
      <c r="GP26" s="214"/>
      <c r="GQ26" s="222">
        <v>3.23</v>
      </c>
      <c r="GR26" s="222">
        <v>3.9</v>
      </c>
      <c r="GS26" s="222"/>
      <c r="GT26" s="222"/>
      <c r="GU26" s="222">
        <v>2.76</v>
      </c>
      <c r="GV26" s="222">
        <v>5.04</v>
      </c>
      <c r="GW26" s="222">
        <v>4.96</v>
      </c>
      <c r="GX26" s="222">
        <v>6.38</v>
      </c>
      <c r="GY26" s="222">
        <v>5.16</v>
      </c>
      <c r="GZ26" s="222"/>
      <c r="HA26" s="222">
        <v>5.08</v>
      </c>
      <c r="HB26" s="222"/>
      <c r="HC26" s="222">
        <v>4.25</v>
      </c>
      <c r="HD26" s="222"/>
      <c r="HE26" s="222">
        <v>11.69</v>
      </c>
      <c r="HF26" s="222"/>
      <c r="HH26" s="222">
        <v>3.15</v>
      </c>
      <c r="HI26" s="222">
        <v>7.87</v>
      </c>
      <c r="HJ26" s="222">
        <v>9.5299999999999994</v>
      </c>
      <c r="HK26" s="222">
        <v>5.94</v>
      </c>
      <c r="HL26" s="222">
        <v>7.36</v>
      </c>
      <c r="HM26" s="222">
        <v>7.48</v>
      </c>
      <c r="HN26" s="222">
        <v>8.31</v>
      </c>
      <c r="HO26" s="222">
        <v>6.06</v>
      </c>
      <c r="HP26" s="222">
        <v>6.69</v>
      </c>
      <c r="HQ26" s="222">
        <v>6.26</v>
      </c>
      <c r="HR26" s="222">
        <v>6.34</v>
      </c>
      <c r="HS26" s="222">
        <v>6.57</v>
      </c>
      <c r="HT26" s="222">
        <v>5.59</v>
      </c>
      <c r="HU26" s="222">
        <v>5.43</v>
      </c>
      <c r="HV26" s="222">
        <v>6.22</v>
      </c>
      <c r="HW26" s="222">
        <v>6.06</v>
      </c>
      <c r="HX26" s="222"/>
      <c r="HY26" s="222">
        <v>6.34</v>
      </c>
      <c r="HZ26" s="222">
        <v>5.2</v>
      </c>
      <c r="IA26" s="213"/>
      <c r="IB26" s="222">
        <v>6.38</v>
      </c>
      <c r="IC26" s="222">
        <v>7.87</v>
      </c>
      <c r="ID26" s="214" t="s">
        <v>175</v>
      </c>
      <c r="IE26" s="222">
        <v>10.08</v>
      </c>
      <c r="IF26" s="222">
        <v>6.89</v>
      </c>
      <c r="IG26" s="213"/>
      <c r="IH26" s="213"/>
      <c r="II26" s="213"/>
      <c r="IJ26" s="214" t="s">
        <v>175</v>
      </c>
      <c r="IK26" s="222">
        <v>4.57</v>
      </c>
      <c r="IL26" s="213">
        <v>4.84</v>
      </c>
      <c r="IM26" s="222">
        <v>2.83</v>
      </c>
      <c r="IN26" s="222"/>
      <c r="IO26" s="213">
        <v>3.23</v>
      </c>
      <c r="IP26" s="213"/>
      <c r="IQ26" s="222"/>
      <c r="IR26" s="222">
        <v>3.15</v>
      </c>
      <c r="IS26" s="222">
        <v>3.62</v>
      </c>
      <c r="IT26" s="213">
        <v>3.78</v>
      </c>
      <c r="IU26" s="213"/>
      <c r="IV26" s="222">
        <v>4.6100000000000003</v>
      </c>
      <c r="IW26" s="222">
        <v>4.09</v>
      </c>
      <c r="IX26" s="222">
        <v>3.19</v>
      </c>
      <c r="IY26" s="222">
        <v>2.3199999999999998</v>
      </c>
      <c r="IZ26" s="222">
        <v>3.86</v>
      </c>
      <c r="JA26" s="222"/>
      <c r="JB26" s="222">
        <v>3.54</v>
      </c>
      <c r="JC26" s="222">
        <v>3.5</v>
      </c>
      <c r="JD26" s="222"/>
      <c r="JE26" s="222"/>
      <c r="JF26" s="213">
        <v>4.21</v>
      </c>
      <c r="JG26" s="213"/>
      <c r="JH26" s="222">
        <v>4.25</v>
      </c>
      <c r="JI26" s="222">
        <v>5.43</v>
      </c>
      <c r="JJ26" s="214" t="s">
        <v>175</v>
      </c>
      <c r="JK26" s="222">
        <v>2.56</v>
      </c>
      <c r="JL26" s="222">
        <v>4.45</v>
      </c>
      <c r="JM26" s="222"/>
      <c r="JN26" s="222">
        <v>6.1</v>
      </c>
      <c r="JO26" s="222"/>
      <c r="JP26" s="222">
        <v>3.66</v>
      </c>
      <c r="JQ26" s="222"/>
      <c r="JR26" s="222">
        <v>7.6</v>
      </c>
      <c r="JS26" s="214" t="s">
        <v>175</v>
      </c>
      <c r="JT26" s="214"/>
      <c r="JU26" s="214" t="s">
        <v>175</v>
      </c>
      <c r="JV26" s="214"/>
      <c r="JW26" s="214"/>
      <c r="JX26" s="222">
        <v>2.6</v>
      </c>
      <c r="JY26" s="222">
        <v>3.27</v>
      </c>
      <c r="JZ26" s="221">
        <v>5.24</v>
      </c>
      <c r="KA26" s="222"/>
      <c r="KB26" s="222">
        <v>3.58</v>
      </c>
      <c r="KC26" s="222"/>
      <c r="KD26" s="222"/>
      <c r="KE26" s="213"/>
      <c r="KF26" s="222">
        <v>2.8</v>
      </c>
      <c r="KG26" s="213"/>
      <c r="KH26" s="222">
        <v>5</v>
      </c>
      <c r="KI26" s="222"/>
      <c r="KJ26" s="222">
        <v>2.2400000000000002</v>
      </c>
      <c r="KK26" s="222">
        <v>2.8</v>
      </c>
      <c r="KL26" s="213"/>
      <c r="KM26" s="222">
        <v>2.99</v>
      </c>
      <c r="KN26" s="222">
        <v>4.53</v>
      </c>
      <c r="KO26" s="222">
        <v>3.82</v>
      </c>
      <c r="KP26" s="213"/>
      <c r="KQ26" s="216" t="s">
        <v>175</v>
      </c>
      <c r="KR26" s="222">
        <v>5.16</v>
      </c>
      <c r="KS26" s="213"/>
      <c r="KT26" s="222">
        <v>3.79</v>
      </c>
      <c r="KU26" s="222"/>
      <c r="KV26" s="222">
        <v>4.25</v>
      </c>
      <c r="KW26" s="222">
        <v>4.29</v>
      </c>
      <c r="KX26" s="222">
        <v>4.09</v>
      </c>
      <c r="KY26" s="222">
        <v>2.2400000000000002</v>
      </c>
      <c r="KZ26" s="222">
        <v>3.07</v>
      </c>
      <c r="LA26" s="213"/>
      <c r="LB26" s="222">
        <v>3.46</v>
      </c>
      <c r="LC26" s="222">
        <v>3.11</v>
      </c>
      <c r="LD26" s="222"/>
      <c r="LE26" s="222"/>
      <c r="LF26" s="222">
        <v>4.21</v>
      </c>
      <c r="LG26" s="222">
        <v>2.87</v>
      </c>
      <c r="LH26" s="213"/>
      <c r="LI26" s="222"/>
      <c r="LJ26" s="213"/>
      <c r="LK26" s="222">
        <v>5.63</v>
      </c>
      <c r="LL26" s="222"/>
      <c r="LM26" s="222"/>
      <c r="LN26" s="222">
        <v>4.8</v>
      </c>
      <c r="LO26" s="213">
        <v>3.58</v>
      </c>
      <c r="LP26" s="213"/>
      <c r="LQ26" s="222">
        <v>5.39</v>
      </c>
      <c r="LR26" s="222">
        <v>5.24</v>
      </c>
      <c r="LS26" s="222"/>
      <c r="LT26" s="222">
        <v>3.86</v>
      </c>
      <c r="LU26" s="222"/>
      <c r="LV26" s="222"/>
      <c r="LW26" s="222"/>
      <c r="LX26" s="222">
        <v>5.87</v>
      </c>
      <c r="LY26" s="222"/>
      <c r="LZ26" s="222"/>
      <c r="MA26" s="222"/>
      <c r="MB26" s="222"/>
      <c r="MC26" s="222">
        <v>5.71</v>
      </c>
      <c r="MD26" s="222">
        <v>6.14</v>
      </c>
      <c r="ME26" s="222">
        <v>6.3</v>
      </c>
      <c r="MF26" s="222">
        <v>6.85</v>
      </c>
      <c r="MG26" s="222">
        <v>6.3</v>
      </c>
      <c r="MH26" s="222">
        <v>5.55</v>
      </c>
      <c r="MI26" s="222">
        <v>5.71</v>
      </c>
      <c r="MJ26" s="222">
        <v>4.0199999999999996</v>
      </c>
      <c r="MK26" s="222"/>
      <c r="ML26" s="222">
        <v>4.53</v>
      </c>
      <c r="MM26" s="222">
        <v>4.09</v>
      </c>
      <c r="MN26" s="222">
        <v>3.78</v>
      </c>
      <c r="MO26" s="222">
        <v>3.94</v>
      </c>
      <c r="MP26" s="222"/>
      <c r="MQ26" s="222"/>
      <c r="MR26" s="222"/>
      <c r="MS26" s="216" t="s">
        <v>175</v>
      </c>
      <c r="MT26" s="216" t="s">
        <v>175</v>
      </c>
      <c r="MU26" s="222"/>
      <c r="MV26" s="222">
        <v>3.11</v>
      </c>
      <c r="MW26" s="222">
        <v>2.87</v>
      </c>
      <c r="MX26" s="222">
        <v>3.86</v>
      </c>
      <c r="MY26" s="222">
        <v>4.53</v>
      </c>
      <c r="MZ26" s="222">
        <v>3.94</v>
      </c>
      <c r="NA26" s="222">
        <v>3.58</v>
      </c>
      <c r="NB26" s="222"/>
      <c r="NC26" s="222">
        <v>4.0599999999999996</v>
      </c>
      <c r="ND26" s="222">
        <v>2.56</v>
      </c>
      <c r="NE26" s="222">
        <v>2.52</v>
      </c>
      <c r="NF26" s="222"/>
      <c r="NG26" s="222"/>
      <c r="NH26" s="222">
        <v>2.91</v>
      </c>
      <c r="NI26" s="222">
        <v>3.54</v>
      </c>
      <c r="NJ26" s="222">
        <v>2.68</v>
      </c>
      <c r="NK26" s="222"/>
      <c r="NL26" s="222"/>
      <c r="NM26" s="222">
        <v>2.13</v>
      </c>
      <c r="NN26" s="222"/>
      <c r="NO26" s="222"/>
    </row>
    <row r="27" spans="1:379">
      <c r="A27" s="212">
        <v>1999</v>
      </c>
      <c r="B27" s="221">
        <v>2.48</v>
      </c>
      <c r="C27" s="222">
        <v>24.88</v>
      </c>
      <c r="D27" s="222">
        <v>13.74</v>
      </c>
      <c r="E27" s="222">
        <v>9.33</v>
      </c>
      <c r="F27" s="222">
        <v>16.54</v>
      </c>
      <c r="G27" s="222">
        <v>19.45</v>
      </c>
      <c r="H27" s="222">
        <v>8.6999999999999993</v>
      </c>
      <c r="I27" s="222">
        <v>5.91</v>
      </c>
      <c r="J27" s="222">
        <v>19.37</v>
      </c>
      <c r="K27" s="222"/>
      <c r="L27" s="222">
        <v>7.6</v>
      </c>
      <c r="M27" s="222">
        <v>5.79</v>
      </c>
      <c r="N27" s="222">
        <v>5.2</v>
      </c>
      <c r="O27" s="222">
        <v>5.63</v>
      </c>
      <c r="P27" s="222">
        <v>5.71</v>
      </c>
      <c r="Q27" s="222"/>
      <c r="R27" s="222">
        <v>6.73</v>
      </c>
      <c r="S27" s="221">
        <v>7.98</v>
      </c>
      <c r="T27" s="221">
        <v>7.52</v>
      </c>
      <c r="U27" s="221">
        <v>9.2899999999999991</v>
      </c>
      <c r="V27" s="222">
        <v>5.98</v>
      </c>
      <c r="W27" s="221">
        <v>5.79</v>
      </c>
      <c r="X27" s="222"/>
      <c r="Y27" s="214" t="s">
        <v>175</v>
      </c>
      <c r="Z27" s="222"/>
      <c r="AA27" s="221">
        <v>7.05</v>
      </c>
      <c r="AB27" s="221">
        <v>8.0299999999999994</v>
      </c>
      <c r="AC27" s="221">
        <v>8.4600000000000009</v>
      </c>
      <c r="AD27" s="222">
        <v>6.34</v>
      </c>
      <c r="AE27" s="221">
        <v>24.17</v>
      </c>
      <c r="AF27" s="221">
        <v>17.95</v>
      </c>
      <c r="AG27" s="222">
        <v>6.61</v>
      </c>
      <c r="AH27" s="222">
        <v>6.81</v>
      </c>
      <c r="AI27" s="222">
        <v>5.24</v>
      </c>
      <c r="AJ27" s="221">
        <v>5.83</v>
      </c>
      <c r="AK27" s="221">
        <v>5.39</v>
      </c>
      <c r="AL27" s="222">
        <v>5.71</v>
      </c>
      <c r="AM27" s="222"/>
      <c r="AN27" s="222">
        <v>6.14</v>
      </c>
      <c r="AO27" s="222">
        <v>5.51</v>
      </c>
      <c r="AP27" s="222">
        <v>9.2100000000000009</v>
      </c>
      <c r="AQ27" s="222"/>
      <c r="AR27" s="222"/>
      <c r="AS27" s="222">
        <v>9.7200000000000006</v>
      </c>
      <c r="AT27" s="222">
        <v>6.02</v>
      </c>
      <c r="AU27" s="222">
        <v>7.99</v>
      </c>
      <c r="AV27" s="222">
        <v>6.65</v>
      </c>
      <c r="AW27" s="222">
        <v>5</v>
      </c>
      <c r="AX27" s="222"/>
      <c r="AY27" s="222">
        <v>5.28</v>
      </c>
      <c r="AZ27" s="222">
        <v>4.88</v>
      </c>
      <c r="BA27" s="222">
        <v>9.41</v>
      </c>
      <c r="BB27" s="222">
        <v>4.84</v>
      </c>
      <c r="BC27" s="222"/>
      <c r="BD27" s="222">
        <v>6.1</v>
      </c>
      <c r="BE27" s="222">
        <v>5.75</v>
      </c>
      <c r="BF27" s="222">
        <v>6.81</v>
      </c>
      <c r="BG27" s="222"/>
      <c r="BH27" s="222">
        <v>7.76</v>
      </c>
      <c r="BI27" s="222"/>
      <c r="BJ27" s="213"/>
      <c r="BK27" s="222">
        <v>6.54</v>
      </c>
      <c r="BL27" s="222">
        <v>7.95</v>
      </c>
      <c r="BM27" s="222"/>
      <c r="BN27" s="222">
        <v>1.89</v>
      </c>
      <c r="BO27" s="222"/>
      <c r="BP27" s="222"/>
      <c r="BQ27" s="222">
        <v>9.8800000000000008</v>
      </c>
      <c r="BR27" s="222">
        <v>14.45</v>
      </c>
      <c r="BS27" s="222">
        <v>24.13</v>
      </c>
      <c r="BT27" s="222">
        <v>17.399999999999999</v>
      </c>
      <c r="BU27" s="222">
        <v>14.02</v>
      </c>
      <c r="BV27" s="222">
        <v>14.02</v>
      </c>
      <c r="BW27" s="222">
        <v>13.07</v>
      </c>
      <c r="BX27" s="222">
        <v>13.82</v>
      </c>
      <c r="BY27" s="222">
        <v>14.02</v>
      </c>
      <c r="BZ27" s="222"/>
      <c r="CA27" s="214"/>
      <c r="CB27" s="214"/>
      <c r="CC27" s="214"/>
      <c r="CD27" s="214"/>
      <c r="CE27" s="222">
        <v>4.33</v>
      </c>
      <c r="CF27" s="222"/>
      <c r="CG27" s="222">
        <v>9.41</v>
      </c>
      <c r="CH27" s="213"/>
      <c r="CI27" s="214" t="s">
        <v>175</v>
      </c>
      <c r="CJ27" s="222">
        <v>10.59</v>
      </c>
      <c r="CK27" s="222">
        <v>17.399999999999999</v>
      </c>
      <c r="CL27" s="222"/>
      <c r="CM27" s="222"/>
      <c r="CN27" s="214"/>
      <c r="CO27" s="222"/>
      <c r="CP27" s="222"/>
      <c r="CQ27" s="222"/>
      <c r="CR27" s="222"/>
      <c r="CS27" s="222"/>
      <c r="CT27" s="222"/>
      <c r="CU27" s="222"/>
      <c r="CV27" s="222">
        <v>4.6900000000000004</v>
      </c>
      <c r="CW27" s="222"/>
      <c r="CX27" s="222">
        <v>3.82</v>
      </c>
      <c r="CY27" s="222"/>
      <c r="CZ27" s="222">
        <v>5.71</v>
      </c>
      <c r="DA27" s="222"/>
      <c r="DB27" s="222">
        <v>5.31</v>
      </c>
      <c r="DC27" s="222">
        <v>5.59</v>
      </c>
      <c r="DD27" s="222"/>
      <c r="DE27" s="222"/>
      <c r="DF27" s="222">
        <v>5.83</v>
      </c>
      <c r="DG27" s="214" t="s">
        <v>175</v>
      </c>
      <c r="DH27" s="222">
        <v>5.35</v>
      </c>
      <c r="DI27" s="222">
        <v>6.77</v>
      </c>
      <c r="DJ27" s="222"/>
      <c r="DK27" s="222">
        <v>5.55</v>
      </c>
      <c r="DL27" s="222"/>
      <c r="DM27" s="214"/>
      <c r="DN27" s="222">
        <v>8.6999999999999993</v>
      </c>
      <c r="DO27" s="222"/>
      <c r="DP27" s="222">
        <v>8.74</v>
      </c>
      <c r="DQ27" s="213"/>
      <c r="DR27" s="222">
        <v>10</v>
      </c>
      <c r="DS27" s="217"/>
      <c r="DT27" s="217"/>
      <c r="DU27" s="217"/>
      <c r="DV27" s="217"/>
      <c r="DW27" s="217"/>
      <c r="DX27" s="217"/>
      <c r="DY27" s="222">
        <v>6.06</v>
      </c>
      <c r="DZ27" s="222"/>
      <c r="EA27" s="213">
        <v>5.43</v>
      </c>
      <c r="EB27" s="213"/>
      <c r="EC27" s="213">
        <v>5.79</v>
      </c>
      <c r="ED27" s="213"/>
      <c r="EE27" s="213"/>
      <c r="EF27" s="213"/>
      <c r="EG27" s="213"/>
      <c r="EH27" s="213">
        <v>4.76</v>
      </c>
      <c r="EI27" s="222">
        <v>6.14</v>
      </c>
      <c r="EJ27" s="222">
        <v>4.84</v>
      </c>
      <c r="EK27" s="222"/>
      <c r="EL27" s="222"/>
      <c r="EM27" s="222">
        <v>6.46</v>
      </c>
      <c r="EN27" s="222">
        <v>4.92</v>
      </c>
      <c r="EO27" s="222"/>
      <c r="EP27" s="222"/>
      <c r="EQ27" s="222"/>
      <c r="ER27" s="222">
        <v>7.56</v>
      </c>
      <c r="ES27" s="222"/>
      <c r="ET27" s="222">
        <v>5.43</v>
      </c>
      <c r="EU27" s="222"/>
      <c r="EV27" s="222"/>
      <c r="EW27" s="222"/>
      <c r="EX27" s="222"/>
      <c r="EY27" s="222">
        <v>6.81</v>
      </c>
      <c r="EZ27" s="222"/>
      <c r="FA27" s="222"/>
      <c r="FB27" s="222"/>
      <c r="FC27" s="222">
        <v>6.02</v>
      </c>
      <c r="FD27" s="222">
        <v>8.6199999999999992</v>
      </c>
      <c r="FE27" s="222"/>
      <c r="FF27" s="222">
        <v>6.02</v>
      </c>
      <c r="FG27" s="222"/>
      <c r="FH27" s="214" t="s">
        <v>175</v>
      </c>
      <c r="FI27" s="222">
        <v>5.67</v>
      </c>
      <c r="FJ27" s="222"/>
      <c r="FK27" s="213"/>
      <c r="FL27" s="222">
        <v>6.89</v>
      </c>
      <c r="FM27" s="213"/>
      <c r="FN27" s="222">
        <v>3.46</v>
      </c>
      <c r="FO27" s="213"/>
      <c r="FP27" s="222"/>
      <c r="FQ27" s="222"/>
      <c r="FR27" s="222">
        <v>3.66</v>
      </c>
      <c r="FS27" s="214" t="s">
        <v>175</v>
      </c>
      <c r="FT27" s="214"/>
      <c r="FU27" s="222">
        <v>6.46</v>
      </c>
      <c r="FV27" s="222"/>
      <c r="FW27" s="222">
        <v>4.6900000000000004</v>
      </c>
      <c r="FX27" s="222"/>
      <c r="FY27" s="222"/>
      <c r="FZ27" s="222">
        <v>7.4</v>
      </c>
      <c r="GA27" s="222"/>
      <c r="GB27" s="213">
        <v>8.6199999999999992</v>
      </c>
      <c r="GC27" s="222">
        <v>7.48</v>
      </c>
      <c r="GD27" s="222">
        <v>3.31</v>
      </c>
      <c r="GE27" s="214" t="s">
        <v>175</v>
      </c>
      <c r="GF27" s="214"/>
      <c r="GG27" s="214"/>
      <c r="GH27" s="222">
        <v>5.75</v>
      </c>
      <c r="GI27" s="222">
        <v>4.88</v>
      </c>
      <c r="GJ27" s="222">
        <v>4.17</v>
      </c>
      <c r="GK27" s="222"/>
      <c r="GL27" s="222">
        <v>4.96</v>
      </c>
      <c r="GM27" s="222">
        <v>4.72</v>
      </c>
      <c r="GN27" s="213"/>
      <c r="GO27" s="213"/>
      <c r="GP27" s="222"/>
      <c r="GQ27" s="222">
        <v>5.2</v>
      </c>
      <c r="GR27" s="222">
        <v>4.76</v>
      </c>
      <c r="GS27" s="222"/>
      <c r="GT27" s="222"/>
      <c r="GU27" s="222">
        <v>5.24</v>
      </c>
      <c r="GV27" s="222">
        <v>6.93</v>
      </c>
      <c r="GW27" s="222">
        <v>8.23</v>
      </c>
      <c r="GX27" s="222">
        <v>9.49</v>
      </c>
      <c r="GY27" s="222">
        <v>8.27</v>
      </c>
      <c r="GZ27" s="222"/>
      <c r="HA27" s="222">
        <v>8.5</v>
      </c>
      <c r="HB27" s="222"/>
      <c r="HC27" s="222">
        <v>8.39</v>
      </c>
      <c r="HD27" s="222"/>
      <c r="HE27" s="222">
        <v>13.39</v>
      </c>
      <c r="HF27" s="222"/>
      <c r="HH27" s="222">
        <v>4.49</v>
      </c>
      <c r="HI27" s="222">
        <v>13.11</v>
      </c>
      <c r="HJ27" s="222">
        <v>10.75</v>
      </c>
      <c r="HK27" s="222">
        <v>9.3699999999999992</v>
      </c>
      <c r="HL27" s="222">
        <v>9.84</v>
      </c>
      <c r="HM27" s="222">
        <v>12.24</v>
      </c>
      <c r="HN27" s="222">
        <v>12.32</v>
      </c>
      <c r="HO27" s="222">
        <v>13.82</v>
      </c>
      <c r="HP27" s="222">
        <v>8.15</v>
      </c>
      <c r="HQ27" s="222">
        <v>8.39</v>
      </c>
      <c r="HR27" s="222">
        <v>9.17</v>
      </c>
      <c r="HS27" s="222">
        <v>8.94</v>
      </c>
      <c r="HT27" s="222">
        <v>10.67</v>
      </c>
      <c r="HU27" s="222">
        <v>9.57</v>
      </c>
      <c r="HV27" s="222">
        <v>9.33</v>
      </c>
      <c r="HW27" s="222">
        <v>9.49</v>
      </c>
      <c r="HX27" s="222"/>
      <c r="HY27" s="222">
        <v>9.06</v>
      </c>
      <c r="HZ27" s="222">
        <v>8.31</v>
      </c>
      <c r="IA27" s="213"/>
      <c r="IB27" s="222">
        <v>14.17</v>
      </c>
      <c r="IC27" s="222">
        <v>15.94</v>
      </c>
      <c r="ID27" s="222">
        <v>17.13</v>
      </c>
      <c r="IE27" s="222">
        <v>13.9</v>
      </c>
      <c r="IF27" s="222">
        <v>15.91</v>
      </c>
      <c r="IG27" s="213"/>
      <c r="IH27" s="213"/>
      <c r="II27" s="213"/>
      <c r="IJ27" s="222">
        <v>8.9</v>
      </c>
      <c r="IK27" s="222">
        <v>8.15</v>
      </c>
      <c r="IL27" s="213">
        <v>7.83</v>
      </c>
      <c r="IM27" s="222">
        <v>6.69</v>
      </c>
      <c r="IN27" s="222"/>
      <c r="IO27" s="213">
        <v>7.76</v>
      </c>
      <c r="IP27" s="213"/>
      <c r="IQ27" s="222"/>
      <c r="IR27" s="222">
        <v>6.81</v>
      </c>
      <c r="IS27" s="222">
        <v>7.05</v>
      </c>
      <c r="IT27" s="213">
        <v>8.7799999999999994</v>
      </c>
      <c r="IU27" s="213"/>
      <c r="IV27" s="222">
        <v>6.54</v>
      </c>
      <c r="IW27" s="222">
        <v>7.87</v>
      </c>
      <c r="IX27" s="222">
        <v>7.68</v>
      </c>
      <c r="IY27" s="222">
        <v>4.17</v>
      </c>
      <c r="IZ27" s="222">
        <v>7.6</v>
      </c>
      <c r="JA27" s="222"/>
      <c r="JB27" s="222">
        <v>7.87</v>
      </c>
      <c r="JC27" s="222">
        <v>8.39</v>
      </c>
      <c r="JD27" s="222"/>
      <c r="JE27" s="222"/>
      <c r="JF27" s="213">
        <v>10.35</v>
      </c>
      <c r="JG27" s="213"/>
      <c r="JH27" s="214" t="s">
        <v>175</v>
      </c>
      <c r="JI27" s="222">
        <v>9.2100000000000009</v>
      </c>
      <c r="JJ27" s="222">
        <v>4.37</v>
      </c>
      <c r="JK27" s="222">
        <v>6.14</v>
      </c>
      <c r="JL27" s="222">
        <v>8.6199999999999992</v>
      </c>
      <c r="JM27" s="222"/>
      <c r="JN27" s="222">
        <v>8.19</v>
      </c>
      <c r="JO27" s="222"/>
      <c r="JP27" s="222">
        <v>7.99</v>
      </c>
      <c r="JQ27" s="222"/>
      <c r="JR27" s="222">
        <v>15.31</v>
      </c>
      <c r="JS27" s="214" t="s">
        <v>175</v>
      </c>
      <c r="JT27" s="214"/>
      <c r="JU27" s="222"/>
      <c r="JV27" s="222"/>
      <c r="JW27" s="222"/>
      <c r="JX27" s="222">
        <v>5.87</v>
      </c>
      <c r="JY27" s="222">
        <v>6.77</v>
      </c>
      <c r="JZ27" s="221">
        <v>7.8</v>
      </c>
      <c r="KA27" s="214"/>
      <c r="KB27" s="222">
        <v>5.91</v>
      </c>
      <c r="KC27" s="222"/>
      <c r="KD27" s="222"/>
      <c r="KE27" s="213"/>
      <c r="KF27" s="222">
        <v>8.7799999999999994</v>
      </c>
      <c r="KG27" s="213"/>
      <c r="KH27" s="222">
        <v>10.28</v>
      </c>
      <c r="KI27" s="222"/>
      <c r="KJ27" s="222">
        <v>7.64</v>
      </c>
      <c r="KK27" s="214" t="s">
        <v>175</v>
      </c>
      <c r="KL27" s="213"/>
      <c r="KM27" s="222">
        <v>5.94</v>
      </c>
      <c r="KN27" s="222">
        <v>7.4</v>
      </c>
      <c r="KO27" s="222">
        <v>7.68</v>
      </c>
      <c r="KP27" s="213"/>
      <c r="KQ27" s="213">
        <v>3.19</v>
      </c>
      <c r="KR27" s="222">
        <v>6.69</v>
      </c>
      <c r="KS27" s="213"/>
      <c r="KT27" s="222">
        <v>8.8699999999999992</v>
      </c>
      <c r="KU27" s="222"/>
      <c r="KV27" s="222">
        <v>6.02</v>
      </c>
      <c r="KW27" s="222">
        <v>9.41</v>
      </c>
      <c r="KX27" s="213">
        <v>5.2</v>
      </c>
      <c r="KY27" s="222">
        <v>4.29</v>
      </c>
      <c r="KZ27" s="216" t="s">
        <v>175</v>
      </c>
      <c r="LA27" s="213"/>
      <c r="LB27" s="222">
        <v>5.63</v>
      </c>
      <c r="LC27" s="222">
        <v>7.24</v>
      </c>
      <c r="LD27" s="222"/>
      <c r="LE27" s="222"/>
      <c r="LF27" s="222">
        <v>7.6</v>
      </c>
      <c r="LG27" s="222">
        <v>6.42</v>
      </c>
      <c r="LH27" s="213"/>
      <c r="LI27" s="222"/>
      <c r="LJ27" s="213"/>
      <c r="LK27" s="222">
        <v>8.82</v>
      </c>
      <c r="LL27" s="222"/>
      <c r="LM27" s="222"/>
      <c r="LN27" s="222">
        <v>7.2</v>
      </c>
      <c r="LO27" s="213">
        <v>4.92</v>
      </c>
      <c r="LP27" s="213"/>
      <c r="LQ27" s="222">
        <v>9.57</v>
      </c>
      <c r="LR27" s="222">
        <v>10.87</v>
      </c>
      <c r="LS27" s="222"/>
      <c r="LT27" s="216" t="s">
        <v>175</v>
      </c>
      <c r="LU27" s="216"/>
      <c r="LV27" s="222"/>
      <c r="LW27" s="222"/>
      <c r="LX27" s="222">
        <v>9.49</v>
      </c>
      <c r="LY27" s="222"/>
      <c r="LZ27" s="222"/>
      <c r="MA27" s="222"/>
      <c r="MB27" s="222"/>
      <c r="MC27" s="222">
        <v>9.65</v>
      </c>
      <c r="MD27" s="222">
        <v>9.41</v>
      </c>
      <c r="ME27" s="222">
        <v>9.4499999999999993</v>
      </c>
      <c r="MF27" s="216" t="s">
        <v>175</v>
      </c>
      <c r="MG27" s="222">
        <v>10.51</v>
      </c>
      <c r="MH27" s="222">
        <v>9.57</v>
      </c>
      <c r="MI27" s="222">
        <v>9.61</v>
      </c>
      <c r="MJ27" s="222">
        <v>5.79</v>
      </c>
      <c r="MK27" s="222"/>
      <c r="ML27" s="222">
        <v>5.75</v>
      </c>
      <c r="MM27" s="222">
        <v>6.22</v>
      </c>
      <c r="MN27" s="222">
        <v>4.6100000000000003</v>
      </c>
      <c r="MO27" s="222">
        <v>6.14</v>
      </c>
      <c r="MP27" s="222"/>
      <c r="MQ27" s="222"/>
      <c r="MR27" s="222"/>
      <c r="MS27" s="222"/>
      <c r="MT27" s="222"/>
      <c r="MU27" s="222"/>
      <c r="MV27" s="216" t="s">
        <v>175</v>
      </c>
      <c r="MW27" s="216" t="s">
        <v>175</v>
      </c>
      <c r="MX27" s="222">
        <v>3.94</v>
      </c>
      <c r="MY27" s="213">
        <v>7.95</v>
      </c>
      <c r="MZ27" s="222">
        <v>7.68</v>
      </c>
      <c r="NA27" s="222">
        <v>4.49</v>
      </c>
      <c r="NB27" s="222"/>
      <c r="NC27" s="222">
        <v>5.75</v>
      </c>
      <c r="ND27" s="222">
        <v>5.04</v>
      </c>
      <c r="NE27" s="222">
        <v>4.17</v>
      </c>
      <c r="NF27" s="222"/>
      <c r="NG27" s="214"/>
      <c r="NH27" s="222">
        <v>5.28</v>
      </c>
      <c r="NI27" s="222">
        <v>7.32</v>
      </c>
      <c r="NJ27" s="222">
        <v>5.16</v>
      </c>
      <c r="NK27" s="222"/>
      <c r="NL27" s="222"/>
      <c r="NM27" s="222">
        <v>3.23</v>
      </c>
      <c r="NN27" s="222"/>
      <c r="NO27" s="222"/>
    </row>
    <row r="28" spans="1:379">
      <c r="A28" s="212">
        <v>1998</v>
      </c>
      <c r="B28" s="221">
        <v>7.09</v>
      </c>
      <c r="C28" s="222">
        <v>28.03</v>
      </c>
      <c r="D28" s="222">
        <v>14.53</v>
      </c>
      <c r="E28" s="222">
        <v>15.31</v>
      </c>
      <c r="F28" s="222">
        <v>21.89</v>
      </c>
      <c r="G28" s="222">
        <v>24.72</v>
      </c>
      <c r="H28" s="222">
        <v>15.51</v>
      </c>
      <c r="I28" s="222">
        <v>10.47</v>
      </c>
      <c r="J28" s="214" t="s">
        <v>175</v>
      </c>
      <c r="K28" s="222"/>
      <c r="L28" s="213">
        <v>9.17</v>
      </c>
      <c r="M28" s="222">
        <v>8.27</v>
      </c>
      <c r="N28" s="213">
        <v>8.58</v>
      </c>
      <c r="O28" s="222">
        <v>9.1300000000000008</v>
      </c>
      <c r="P28" s="222">
        <v>9.49</v>
      </c>
      <c r="Q28" s="222"/>
      <c r="R28" s="222">
        <v>7.87</v>
      </c>
      <c r="S28" s="221">
        <v>10.87</v>
      </c>
      <c r="T28" s="220" t="s">
        <v>175</v>
      </c>
      <c r="U28" s="215">
        <v>10.039999999999999</v>
      </c>
      <c r="V28" s="213">
        <v>9.57</v>
      </c>
      <c r="W28" s="220" t="s">
        <v>175</v>
      </c>
      <c r="X28" s="222"/>
      <c r="Y28" s="214" t="s">
        <v>175</v>
      </c>
      <c r="Z28" s="222"/>
      <c r="AA28" s="221">
        <v>8.15</v>
      </c>
      <c r="AB28" s="221">
        <v>11.61</v>
      </c>
      <c r="AC28" s="221">
        <v>13.5</v>
      </c>
      <c r="AD28" s="214" t="s">
        <v>175</v>
      </c>
      <c r="AE28" s="221">
        <v>25.59</v>
      </c>
      <c r="AF28" s="221">
        <v>15.12</v>
      </c>
      <c r="AG28" s="222">
        <v>8.86</v>
      </c>
      <c r="AH28" s="213">
        <v>8.7799999999999994</v>
      </c>
      <c r="AI28" s="222">
        <v>8.7799999999999994</v>
      </c>
      <c r="AJ28" s="221">
        <v>10.59</v>
      </c>
      <c r="AK28" s="221">
        <v>8.15</v>
      </c>
      <c r="AL28" s="213">
        <v>11.42</v>
      </c>
      <c r="AM28" s="222"/>
      <c r="AN28" s="222">
        <v>9.17</v>
      </c>
      <c r="AO28" s="222">
        <v>10.199999999999999</v>
      </c>
      <c r="AP28" s="213">
        <v>11.73</v>
      </c>
      <c r="AQ28" s="213"/>
      <c r="AR28" s="213"/>
      <c r="AS28" s="213">
        <v>11.06</v>
      </c>
      <c r="AT28" s="214" t="s">
        <v>175</v>
      </c>
      <c r="AU28" s="214" t="s">
        <v>175</v>
      </c>
      <c r="AV28" s="222">
        <v>6.93</v>
      </c>
      <c r="AW28" s="222">
        <v>10.47</v>
      </c>
      <c r="AX28" s="222"/>
      <c r="AY28" s="213">
        <v>8.74</v>
      </c>
      <c r="AZ28" s="213">
        <v>11.38</v>
      </c>
      <c r="BA28" s="222">
        <v>9.8800000000000008</v>
      </c>
      <c r="BB28" s="222">
        <v>8.74</v>
      </c>
      <c r="BC28" s="222"/>
      <c r="BD28" s="222">
        <v>10.119999999999999</v>
      </c>
      <c r="BE28" s="222">
        <v>10.87</v>
      </c>
      <c r="BF28" s="222">
        <v>11.38</v>
      </c>
      <c r="BG28" s="222"/>
      <c r="BH28" s="222">
        <v>10.59</v>
      </c>
      <c r="BI28" s="222"/>
      <c r="BJ28" s="213"/>
      <c r="BK28" s="222">
        <v>9.25</v>
      </c>
      <c r="BL28" s="222">
        <v>12.91</v>
      </c>
      <c r="BM28" s="222"/>
      <c r="BN28" s="222">
        <v>8.27</v>
      </c>
      <c r="BO28" s="222"/>
      <c r="BP28" s="222"/>
      <c r="BQ28" s="222">
        <v>16.059999999999999</v>
      </c>
      <c r="BR28" s="222">
        <v>16.46</v>
      </c>
      <c r="BS28" s="222">
        <v>25.35</v>
      </c>
      <c r="BT28" s="214" t="s">
        <v>175</v>
      </c>
      <c r="BU28" s="222">
        <v>14.45</v>
      </c>
      <c r="BV28" s="222">
        <v>14.53</v>
      </c>
      <c r="BW28" s="222">
        <v>16.57</v>
      </c>
      <c r="BX28" s="222">
        <v>16.809999999999999</v>
      </c>
      <c r="BY28" s="222">
        <v>14.53</v>
      </c>
      <c r="BZ28" s="222"/>
      <c r="CA28" s="222"/>
      <c r="CB28" s="222"/>
      <c r="CC28" s="222"/>
      <c r="CD28" s="222"/>
      <c r="CE28" s="222">
        <v>8.5399999999999991</v>
      </c>
      <c r="CF28" s="222"/>
      <c r="CG28" s="222">
        <v>11.69</v>
      </c>
      <c r="CH28" s="213"/>
      <c r="CI28" s="222">
        <v>14.17</v>
      </c>
      <c r="CJ28" s="222">
        <v>16.89</v>
      </c>
      <c r="CK28" s="222">
        <v>21.85</v>
      </c>
      <c r="CL28" s="222"/>
      <c r="CM28" s="222"/>
      <c r="CN28" s="222"/>
      <c r="CO28" s="222"/>
      <c r="CP28" s="222"/>
      <c r="CQ28" s="222"/>
      <c r="CR28" s="222"/>
      <c r="CS28" s="222"/>
      <c r="CT28" s="222"/>
      <c r="CU28" s="214"/>
      <c r="CV28" s="213">
        <v>7.87</v>
      </c>
      <c r="CW28" s="213"/>
      <c r="CX28" s="213">
        <v>9.49</v>
      </c>
      <c r="CY28" s="213"/>
      <c r="CZ28" s="222">
        <v>8.5399999999999991</v>
      </c>
      <c r="DA28" s="222"/>
      <c r="DB28" s="222">
        <v>9.2899999999999991</v>
      </c>
      <c r="DC28" s="222">
        <v>10.199999999999999</v>
      </c>
      <c r="DD28" s="222"/>
      <c r="DE28" s="222"/>
      <c r="DF28" s="222">
        <v>8.9</v>
      </c>
      <c r="DG28" s="222"/>
      <c r="DH28" s="222">
        <v>8.74</v>
      </c>
      <c r="DI28" s="214" t="s">
        <v>175</v>
      </c>
      <c r="DJ28" s="222"/>
      <c r="DK28" s="222">
        <v>8.11</v>
      </c>
      <c r="DL28" s="222"/>
      <c r="DM28" s="222"/>
      <c r="DN28" s="222">
        <v>10.39</v>
      </c>
      <c r="DO28" s="222"/>
      <c r="DP28" s="222">
        <v>12.2</v>
      </c>
      <c r="DQ28" s="213"/>
      <c r="DR28" s="222">
        <v>9.8000000000000007</v>
      </c>
      <c r="DS28" s="217"/>
      <c r="DT28" s="217"/>
      <c r="DU28" s="217"/>
      <c r="DV28" s="217"/>
      <c r="DW28" s="217"/>
      <c r="DX28" s="217"/>
      <c r="DY28" s="222">
        <v>8.11</v>
      </c>
      <c r="DZ28" s="222"/>
      <c r="EA28" s="213">
        <v>8.31</v>
      </c>
      <c r="EB28" s="213"/>
      <c r="EC28" s="213">
        <v>9.49</v>
      </c>
      <c r="ED28" s="213"/>
      <c r="EE28" s="213"/>
      <c r="EF28" s="213"/>
      <c r="EG28" s="213"/>
      <c r="EH28" s="213">
        <v>6.38</v>
      </c>
      <c r="EI28" s="222">
        <v>8.9</v>
      </c>
      <c r="EJ28" s="222">
        <v>9.17</v>
      </c>
      <c r="EK28" s="222"/>
      <c r="EL28" s="222"/>
      <c r="EM28" s="222">
        <v>9.2100000000000009</v>
      </c>
      <c r="EN28" s="222">
        <v>10.28</v>
      </c>
      <c r="EO28" s="222"/>
      <c r="EP28" s="222"/>
      <c r="EQ28" s="222"/>
      <c r="ER28" s="214" t="s">
        <v>175</v>
      </c>
      <c r="ES28" s="214"/>
      <c r="ET28" s="222">
        <v>8.0299999999999994</v>
      </c>
      <c r="EU28" s="222"/>
      <c r="EV28" s="222"/>
      <c r="EW28" s="222"/>
      <c r="EX28" s="222"/>
      <c r="EY28" s="222">
        <v>4.76</v>
      </c>
      <c r="EZ28" s="222"/>
      <c r="FA28" s="222"/>
      <c r="FB28" s="222"/>
      <c r="FC28" s="222">
        <v>9.17</v>
      </c>
      <c r="FD28" s="214" t="s">
        <v>175</v>
      </c>
      <c r="FE28" s="214"/>
      <c r="FF28" s="222">
        <v>7.76</v>
      </c>
      <c r="FG28" s="222"/>
      <c r="FH28" s="222">
        <v>7.68</v>
      </c>
      <c r="FI28" s="222">
        <v>11.61</v>
      </c>
      <c r="FJ28" s="222"/>
      <c r="FK28" s="213"/>
      <c r="FL28" s="222">
        <v>9.84</v>
      </c>
      <c r="FM28" s="213"/>
      <c r="FN28" s="222">
        <v>8.11</v>
      </c>
      <c r="FO28" s="213"/>
      <c r="FP28" s="222"/>
      <c r="FQ28" s="222"/>
      <c r="FR28" s="222">
        <v>7.95</v>
      </c>
      <c r="FS28" s="222"/>
      <c r="FT28" s="222"/>
      <c r="FU28" s="222">
        <v>10.94</v>
      </c>
      <c r="FV28" s="222"/>
      <c r="FW28" s="222">
        <v>13.94</v>
      </c>
      <c r="FX28" s="222"/>
      <c r="FY28" s="222"/>
      <c r="FZ28" s="214" t="s">
        <v>175</v>
      </c>
      <c r="GA28" s="222"/>
      <c r="GB28" s="222">
        <v>11.14</v>
      </c>
      <c r="GC28" s="222">
        <v>11.3</v>
      </c>
      <c r="GD28" s="222">
        <v>8.23</v>
      </c>
      <c r="GE28" s="222"/>
      <c r="GF28" s="222"/>
      <c r="GG28" s="222"/>
      <c r="GH28" s="222">
        <v>9.4499999999999993</v>
      </c>
      <c r="GI28" s="222">
        <v>6.97</v>
      </c>
      <c r="GJ28" s="222">
        <v>7.99</v>
      </c>
      <c r="GK28" s="222"/>
      <c r="GL28" s="222">
        <v>10.83</v>
      </c>
      <c r="GM28" s="214" t="s">
        <v>175</v>
      </c>
      <c r="GN28" s="222"/>
      <c r="GO28" s="222"/>
      <c r="GP28" s="222"/>
      <c r="GQ28" s="222">
        <v>6.97</v>
      </c>
      <c r="GR28" s="222">
        <v>8.5399999999999991</v>
      </c>
      <c r="GS28" s="222"/>
      <c r="GT28" s="222"/>
      <c r="GU28" s="222">
        <v>6.5</v>
      </c>
      <c r="GV28" s="222">
        <v>9.17</v>
      </c>
      <c r="GW28" s="222">
        <v>12.68</v>
      </c>
      <c r="GX28" s="222">
        <v>13.15</v>
      </c>
      <c r="GY28" s="222">
        <v>11.61</v>
      </c>
      <c r="GZ28" s="222"/>
      <c r="HA28" s="222">
        <v>10.98</v>
      </c>
      <c r="HB28" s="222"/>
      <c r="HC28" s="222">
        <v>11.61</v>
      </c>
      <c r="HD28" s="222"/>
      <c r="HE28" s="222">
        <v>15.87</v>
      </c>
      <c r="HF28" s="222"/>
      <c r="HH28" s="222">
        <v>8.74</v>
      </c>
      <c r="HI28" s="222">
        <v>16.22</v>
      </c>
      <c r="HJ28" s="222">
        <v>13.19</v>
      </c>
      <c r="HK28" s="222">
        <v>11.54</v>
      </c>
      <c r="HL28" s="222">
        <v>14.96</v>
      </c>
      <c r="HM28" s="222">
        <v>14.21</v>
      </c>
      <c r="HN28" s="222">
        <v>17.48</v>
      </c>
      <c r="HO28" s="222">
        <v>15.59</v>
      </c>
      <c r="HP28" s="222">
        <v>12.64</v>
      </c>
      <c r="HQ28" s="222">
        <v>13.03</v>
      </c>
      <c r="HR28" s="222">
        <v>14.41</v>
      </c>
      <c r="HS28" s="222">
        <v>15.08</v>
      </c>
      <c r="HT28" s="222">
        <v>13.35</v>
      </c>
      <c r="HU28" s="222">
        <v>13.78</v>
      </c>
      <c r="HV28" s="222">
        <v>12.76</v>
      </c>
      <c r="HW28" s="222">
        <v>13.27</v>
      </c>
      <c r="HX28" s="222"/>
      <c r="HY28" s="222">
        <v>14.25</v>
      </c>
      <c r="HZ28" s="222">
        <v>11.61</v>
      </c>
      <c r="IA28" s="213"/>
      <c r="IB28" s="222">
        <v>15.47</v>
      </c>
      <c r="IC28" s="222">
        <v>15.24</v>
      </c>
      <c r="ID28" s="222">
        <v>19.920000000000002</v>
      </c>
      <c r="IE28" s="222">
        <v>19.8</v>
      </c>
      <c r="IF28" s="222">
        <v>21.5</v>
      </c>
      <c r="IG28" s="213"/>
      <c r="IH28" s="213"/>
      <c r="II28" s="213"/>
      <c r="IJ28" s="222">
        <v>11.46</v>
      </c>
      <c r="IK28" s="214" t="s">
        <v>175</v>
      </c>
      <c r="IL28" s="213">
        <v>10.91</v>
      </c>
      <c r="IM28" s="214" t="s">
        <v>175</v>
      </c>
      <c r="IN28" s="214"/>
      <c r="IO28" s="213">
        <v>10.039999999999999</v>
      </c>
      <c r="IP28" s="213"/>
      <c r="IQ28" s="222"/>
      <c r="IR28" s="213">
        <v>8.66</v>
      </c>
      <c r="IS28" s="213">
        <v>10.119999999999999</v>
      </c>
      <c r="IT28" s="214" t="s">
        <v>175</v>
      </c>
      <c r="IU28" s="213"/>
      <c r="IV28" s="213">
        <v>10.91</v>
      </c>
      <c r="IW28" s="214" t="s">
        <v>175</v>
      </c>
      <c r="IX28" s="214" t="s">
        <v>175</v>
      </c>
      <c r="IY28" s="214" t="s">
        <v>175</v>
      </c>
      <c r="IZ28" s="214" t="s">
        <v>175</v>
      </c>
      <c r="JA28" s="214"/>
      <c r="JB28" s="214" t="s">
        <v>175</v>
      </c>
      <c r="JC28" s="214" t="s">
        <v>175</v>
      </c>
      <c r="JD28" s="214"/>
      <c r="JE28" s="214"/>
      <c r="JF28" s="213">
        <v>13.23</v>
      </c>
      <c r="JG28" s="213"/>
      <c r="JH28" s="222"/>
      <c r="JI28" s="222">
        <v>14.25</v>
      </c>
      <c r="JJ28" s="222">
        <v>8.23</v>
      </c>
      <c r="JK28" s="222">
        <v>9.09</v>
      </c>
      <c r="JL28" s="222">
        <v>10.47</v>
      </c>
      <c r="JM28" s="222"/>
      <c r="JN28" s="222">
        <v>11.34</v>
      </c>
      <c r="JO28" s="222"/>
      <c r="JP28" s="222">
        <v>11.73</v>
      </c>
      <c r="JQ28" s="222"/>
      <c r="JR28" s="222">
        <v>21.69</v>
      </c>
      <c r="JS28" s="214" t="s">
        <v>175</v>
      </c>
      <c r="JT28" s="214"/>
      <c r="JU28" s="222"/>
      <c r="JV28" s="222"/>
      <c r="JW28" s="222"/>
      <c r="JX28" s="222">
        <v>10.47</v>
      </c>
      <c r="JY28" s="222">
        <v>7.95</v>
      </c>
      <c r="JZ28" s="220" t="s">
        <v>175</v>
      </c>
      <c r="KA28" s="222"/>
      <c r="KB28" s="222">
        <v>10.71</v>
      </c>
      <c r="KC28" s="222"/>
      <c r="KD28" s="222"/>
      <c r="KE28" s="213"/>
      <c r="KF28" s="222">
        <v>10.67</v>
      </c>
      <c r="KG28" s="213"/>
      <c r="KH28" s="222">
        <v>14.88</v>
      </c>
      <c r="KI28" s="222"/>
      <c r="KJ28" s="222">
        <v>7.28</v>
      </c>
      <c r="KK28" s="214" t="s">
        <v>175</v>
      </c>
      <c r="KL28" s="213"/>
      <c r="KM28" s="222">
        <v>9.65</v>
      </c>
      <c r="KN28" s="216" t="s">
        <v>175</v>
      </c>
      <c r="KO28" s="222">
        <v>10.35</v>
      </c>
      <c r="KP28" s="213"/>
      <c r="KQ28" s="213">
        <v>5.39</v>
      </c>
      <c r="KR28" s="222">
        <v>9.41</v>
      </c>
      <c r="KS28" s="213"/>
      <c r="KT28" s="222">
        <v>10</v>
      </c>
      <c r="KU28" s="222"/>
      <c r="KV28" s="222">
        <v>9.09</v>
      </c>
      <c r="KW28" s="222">
        <v>8.27</v>
      </c>
      <c r="KX28" s="222">
        <v>11.65</v>
      </c>
      <c r="KY28" s="222">
        <v>9.3699999999999992</v>
      </c>
      <c r="KZ28" s="222">
        <v>8.07</v>
      </c>
      <c r="LA28" s="213"/>
      <c r="LB28" s="222">
        <v>9.02</v>
      </c>
      <c r="LC28" s="222">
        <v>12.24</v>
      </c>
      <c r="LD28" s="222"/>
      <c r="LE28" s="222"/>
      <c r="LF28" s="222">
        <v>11.42</v>
      </c>
      <c r="LG28" s="222">
        <v>10.55</v>
      </c>
      <c r="LH28" s="213"/>
      <c r="LI28" s="222"/>
      <c r="LJ28" s="213"/>
      <c r="LK28" s="222">
        <v>12.2</v>
      </c>
      <c r="LL28" s="222"/>
      <c r="LM28" s="222"/>
      <c r="LN28" s="222">
        <v>13.31</v>
      </c>
      <c r="LO28" s="213">
        <v>11.02</v>
      </c>
      <c r="LP28" s="213"/>
      <c r="LQ28" s="222">
        <v>10.94</v>
      </c>
      <c r="LR28" s="222">
        <v>13.62</v>
      </c>
      <c r="LS28" s="222"/>
      <c r="LT28" s="213">
        <v>16.260000000000002</v>
      </c>
      <c r="LU28" s="213"/>
      <c r="LV28" s="214"/>
      <c r="LW28" s="214"/>
      <c r="LX28" s="222">
        <v>12.8</v>
      </c>
      <c r="LY28" s="222"/>
      <c r="LZ28" s="222"/>
      <c r="MA28" s="222"/>
      <c r="MB28" s="222"/>
      <c r="MC28" s="213">
        <v>12.2</v>
      </c>
      <c r="MD28" s="213">
        <v>12.99</v>
      </c>
      <c r="ME28" s="222">
        <v>14.69</v>
      </c>
      <c r="MF28" s="222">
        <v>12.48</v>
      </c>
      <c r="MG28" s="222">
        <v>14.25</v>
      </c>
      <c r="MH28" s="222">
        <v>12.87</v>
      </c>
      <c r="MI28" s="222">
        <v>16.18</v>
      </c>
      <c r="MJ28" s="222">
        <v>9.49</v>
      </c>
      <c r="MK28" s="222"/>
      <c r="ML28" s="222">
        <v>11.73</v>
      </c>
      <c r="MM28" s="222">
        <v>11.81</v>
      </c>
      <c r="MN28" s="222">
        <v>10.119999999999999</v>
      </c>
      <c r="MO28" s="222">
        <v>10.08</v>
      </c>
      <c r="MP28" s="222"/>
      <c r="MQ28" s="222"/>
      <c r="MR28" s="222"/>
      <c r="MS28" s="222"/>
      <c r="MT28" s="222"/>
      <c r="MU28" s="222"/>
      <c r="MV28" s="222"/>
      <c r="MW28" s="222">
        <v>7.52</v>
      </c>
      <c r="MX28" s="222">
        <v>7.09</v>
      </c>
      <c r="MY28" s="222">
        <v>9.1300000000000008</v>
      </c>
      <c r="MZ28" s="222">
        <v>10</v>
      </c>
      <c r="NA28" s="222">
        <v>8.98</v>
      </c>
      <c r="NB28" s="222"/>
      <c r="NC28" s="222">
        <v>8.86</v>
      </c>
      <c r="ND28" s="222">
        <v>8.9</v>
      </c>
      <c r="NE28" s="222">
        <v>9.33</v>
      </c>
      <c r="NF28" s="222"/>
      <c r="NG28" s="222"/>
      <c r="NH28" s="222">
        <v>6.97</v>
      </c>
      <c r="NI28" s="222">
        <v>8.0299999999999994</v>
      </c>
      <c r="NJ28" s="222">
        <v>11.34</v>
      </c>
      <c r="NK28" s="222"/>
      <c r="NL28" s="222"/>
      <c r="NM28" s="222">
        <v>7.13</v>
      </c>
      <c r="NN28" s="222"/>
      <c r="NO28" s="222"/>
    </row>
    <row r="29" spans="1:379">
      <c r="A29" s="212">
        <v>1997</v>
      </c>
      <c r="B29" s="221">
        <v>2.17</v>
      </c>
      <c r="C29" s="213">
        <v>19.690000000000001</v>
      </c>
      <c r="D29" s="213">
        <v>8.39</v>
      </c>
      <c r="E29" s="213">
        <v>18.46</v>
      </c>
      <c r="F29" s="213">
        <v>19.920000000000002</v>
      </c>
      <c r="G29" s="213">
        <v>15.94</v>
      </c>
      <c r="H29" s="213">
        <v>7.83</v>
      </c>
      <c r="I29" s="213">
        <v>5.28</v>
      </c>
      <c r="J29" s="213">
        <v>10.75</v>
      </c>
      <c r="K29" s="222"/>
      <c r="L29" s="222">
        <v>3.54</v>
      </c>
      <c r="M29" s="222">
        <v>4.13</v>
      </c>
      <c r="N29" s="213">
        <v>3.94</v>
      </c>
      <c r="O29" s="222">
        <v>4.21</v>
      </c>
      <c r="P29" s="222">
        <v>5.04</v>
      </c>
      <c r="Q29" s="222"/>
      <c r="R29" s="222">
        <v>4.41</v>
      </c>
      <c r="S29" s="221">
        <v>4.58</v>
      </c>
      <c r="T29" s="213"/>
      <c r="U29" s="215">
        <v>3.23</v>
      </c>
      <c r="V29" s="213">
        <v>4.25</v>
      </c>
      <c r="W29" s="222"/>
      <c r="X29" s="213"/>
      <c r="Y29" s="222">
        <v>4.0199999999999996</v>
      </c>
      <c r="Z29" s="213"/>
      <c r="AA29" s="215">
        <v>8.58</v>
      </c>
      <c r="AB29" s="221">
        <v>6.1</v>
      </c>
      <c r="AC29" s="215">
        <v>6.81</v>
      </c>
      <c r="AD29" s="213"/>
      <c r="AE29" s="215">
        <v>14.65</v>
      </c>
      <c r="AF29" s="221">
        <v>12.56</v>
      </c>
      <c r="AG29" s="222">
        <v>4.0599999999999996</v>
      </c>
      <c r="AH29" s="222">
        <v>4.45</v>
      </c>
      <c r="AI29" s="214" t="s">
        <v>175</v>
      </c>
      <c r="AJ29" s="215">
        <v>3.98</v>
      </c>
      <c r="AK29" s="221">
        <v>2.64</v>
      </c>
      <c r="AL29" s="222">
        <v>3.54</v>
      </c>
      <c r="AM29" s="213"/>
      <c r="AN29" s="222">
        <v>3.54</v>
      </c>
      <c r="AO29" s="213">
        <v>2.6</v>
      </c>
      <c r="AP29" s="222">
        <v>3.82</v>
      </c>
      <c r="AQ29" s="222"/>
      <c r="AR29" s="222"/>
      <c r="AS29" s="222">
        <v>3.27</v>
      </c>
      <c r="AT29" s="214" t="s">
        <v>175</v>
      </c>
      <c r="AU29" s="222">
        <v>3.39</v>
      </c>
      <c r="AV29" s="222">
        <v>3.86</v>
      </c>
      <c r="AW29" s="222">
        <v>3.11</v>
      </c>
      <c r="AX29" s="222"/>
      <c r="AY29" s="222">
        <v>4.45</v>
      </c>
      <c r="AZ29" s="222">
        <v>3.11</v>
      </c>
      <c r="BA29" s="214" t="s">
        <v>175</v>
      </c>
      <c r="BB29" s="222">
        <v>3.19</v>
      </c>
      <c r="BC29" s="222"/>
      <c r="BD29" s="214" t="s">
        <v>175</v>
      </c>
      <c r="BE29" s="214" t="s">
        <v>175</v>
      </c>
      <c r="BF29" s="222">
        <v>2.99</v>
      </c>
      <c r="BG29" s="222"/>
      <c r="BH29" s="214" t="s">
        <v>175</v>
      </c>
      <c r="BI29" s="214"/>
      <c r="BJ29" s="213"/>
      <c r="BK29" s="222">
        <v>3.07</v>
      </c>
      <c r="BL29" s="222">
        <v>5.08</v>
      </c>
      <c r="BM29" s="213"/>
      <c r="BN29" s="213">
        <v>3.27</v>
      </c>
      <c r="BO29" s="213"/>
      <c r="BP29" s="213"/>
      <c r="BQ29" s="213">
        <v>8.94</v>
      </c>
      <c r="BR29" s="213">
        <v>12.4</v>
      </c>
      <c r="BS29" s="213">
        <v>15.67</v>
      </c>
      <c r="BT29" s="213">
        <v>13.46</v>
      </c>
      <c r="BU29" s="213">
        <v>10.67</v>
      </c>
      <c r="BV29" s="213">
        <v>9.06</v>
      </c>
      <c r="BW29" s="213">
        <v>12.72</v>
      </c>
      <c r="BX29" s="222">
        <v>10.28</v>
      </c>
      <c r="BY29" s="213">
        <v>9.61</v>
      </c>
      <c r="BZ29" s="213"/>
      <c r="CA29" s="222"/>
      <c r="CB29" s="214"/>
      <c r="CC29" s="214"/>
      <c r="CD29" s="214"/>
      <c r="CE29" s="222">
        <v>3.54</v>
      </c>
      <c r="CF29" s="222"/>
      <c r="CG29" s="222">
        <v>4.45</v>
      </c>
      <c r="CH29" s="213"/>
      <c r="CI29" s="213">
        <v>5.63</v>
      </c>
      <c r="CJ29" s="213">
        <v>6.73</v>
      </c>
      <c r="CK29" s="213">
        <v>11.26</v>
      </c>
      <c r="CL29" s="213"/>
      <c r="CM29" s="213"/>
      <c r="CN29" s="213"/>
      <c r="CO29" s="213"/>
      <c r="CP29" s="213"/>
      <c r="CQ29" s="213"/>
      <c r="CR29" s="213"/>
      <c r="CS29" s="213"/>
      <c r="CT29" s="213"/>
      <c r="CU29" s="213"/>
      <c r="CV29" s="213">
        <v>4.0199999999999996</v>
      </c>
      <c r="CW29" s="213"/>
      <c r="CX29" s="213">
        <v>4.96</v>
      </c>
      <c r="CY29" s="213"/>
      <c r="CZ29" s="213">
        <v>6.26</v>
      </c>
      <c r="DA29" s="213"/>
      <c r="DB29" s="213">
        <v>3.43</v>
      </c>
      <c r="DC29" s="213">
        <v>9.1300000000000008</v>
      </c>
      <c r="DD29" s="213"/>
      <c r="DE29" s="213"/>
      <c r="DF29" s="213">
        <v>8.19</v>
      </c>
      <c r="DG29" s="213"/>
      <c r="DH29" s="213">
        <v>5.24</v>
      </c>
      <c r="DI29" s="213"/>
      <c r="DJ29" s="213"/>
      <c r="DK29" s="213">
        <v>4.57</v>
      </c>
      <c r="DL29" s="213"/>
      <c r="DM29" s="213"/>
      <c r="DN29" s="213">
        <v>10.08</v>
      </c>
      <c r="DO29" s="213"/>
      <c r="DP29" s="213">
        <v>10.98</v>
      </c>
      <c r="DQ29" s="213"/>
      <c r="DR29" s="213">
        <v>8.4600000000000009</v>
      </c>
      <c r="DS29" s="217"/>
      <c r="DT29" s="217"/>
      <c r="DU29" s="217"/>
      <c r="DV29" s="217"/>
      <c r="DW29" s="217"/>
      <c r="DX29" s="217"/>
      <c r="DY29" s="222">
        <v>3.35</v>
      </c>
      <c r="DZ29" s="222"/>
      <c r="EA29" s="213">
        <v>3.11</v>
      </c>
      <c r="EB29" s="213"/>
      <c r="EC29" s="213">
        <v>3.66</v>
      </c>
      <c r="ED29" s="213"/>
      <c r="EE29" s="213"/>
      <c r="EF29" s="213"/>
      <c r="EG29" s="213"/>
      <c r="EH29" s="213">
        <v>2.52</v>
      </c>
      <c r="EI29" s="213">
        <v>2.72</v>
      </c>
      <c r="EJ29" s="222">
        <v>3.03</v>
      </c>
      <c r="EK29" s="222"/>
      <c r="EL29" s="222"/>
      <c r="EM29" s="213">
        <v>2.76</v>
      </c>
      <c r="EN29" s="213">
        <v>2.76</v>
      </c>
      <c r="EO29" s="222"/>
      <c r="EP29" s="222"/>
      <c r="EQ29" s="213"/>
      <c r="ER29" s="222">
        <v>4.8600000000000003</v>
      </c>
      <c r="ES29" s="222"/>
      <c r="ET29" s="222">
        <v>2.52</v>
      </c>
      <c r="EU29" s="222"/>
      <c r="EV29" s="222"/>
      <c r="EW29" s="222"/>
      <c r="EX29" s="222"/>
      <c r="EY29" s="222">
        <v>2.13</v>
      </c>
      <c r="EZ29" s="222"/>
      <c r="FA29" s="222"/>
      <c r="FB29" s="222"/>
      <c r="FC29" s="222">
        <v>4.09</v>
      </c>
      <c r="FD29" s="213"/>
      <c r="FE29" s="213"/>
      <c r="FF29" s="213">
        <v>3.58</v>
      </c>
      <c r="FG29" s="213"/>
      <c r="FH29" s="222">
        <v>2.44</v>
      </c>
      <c r="FI29" s="213">
        <v>4.13</v>
      </c>
      <c r="FJ29" s="213"/>
      <c r="FK29" s="213"/>
      <c r="FL29" s="222">
        <v>3.58</v>
      </c>
      <c r="FM29" s="213"/>
      <c r="FN29" s="222">
        <v>2.95</v>
      </c>
      <c r="FO29" s="213"/>
      <c r="FP29" s="222"/>
      <c r="FQ29" s="222"/>
      <c r="FR29" s="213">
        <v>3.5</v>
      </c>
      <c r="FS29" s="222"/>
      <c r="FT29" s="222"/>
      <c r="FU29" s="213">
        <v>3.78</v>
      </c>
      <c r="FV29" s="213"/>
      <c r="FW29" s="213">
        <v>4.6100000000000003</v>
      </c>
      <c r="FX29" s="213"/>
      <c r="FY29" s="222"/>
      <c r="FZ29" s="222"/>
      <c r="GA29" s="222"/>
      <c r="GB29" s="213">
        <v>5.71</v>
      </c>
      <c r="GC29" s="222">
        <v>5.35</v>
      </c>
      <c r="GD29" s="213">
        <v>5.04</v>
      </c>
      <c r="GE29" s="213"/>
      <c r="GF29" s="213"/>
      <c r="GG29" s="213"/>
      <c r="GH29" s="213">
        <v>5.63</v>
      </c>
      <c r="GI29" s="222">
        <v>5.83</v>
      </c>
      <c r="GJ29" s="222">
        <v>3.93</v>
      </c>
      <c r="GK29" s="222"/>
      <c r="GL29" s="222">
        <v>3.11</v>
      </c>
      <c r="GM29" s="222">
        <v>3.5</v>
      </c>
      <c r="GN29" s="213"/>
      <c r="GO29" s="213"/>
      <c r="GP29" s="213"/>
      <c r="GQ29" s="213">
        <v>7.05</v>
      </c>
      <c r="GR29" s="213">
        <v>6.34</v>
      </c>
      <c r="GS29" s="213"/>
      <c r="GT29" s="213"/>
      <c r="GU29" s="213">
        <v>4.49</v>
      </c>
      <c r="GV29" s="213">
        <v>6.85</v>
      </c>
      <c r="GW29" s="213">
        <v>6.97</v>
      </c>
      <c r="GX29" s="213">
        <v>9.61</v>
      </c>
      <c r="GY29" s="213">
        <v>8.31</v>
      </c>
      <c r="GZ29" s="213"/>
      <c r="HA29" s="213">
        <v>7.72</v>
      </c>
      <c r="HB29" s="213"/>
      <c r="HC29" s="213">
        <v>7.83</v>
      </c>
      <c r="HD29" s="213"/>
      <c r="HE29" s="213">
        <v>8.15</v>
      </c>
      <c r="HF29" s="213"/>
      <c r="HH29" s="222">
        <v>4.49</v>
      </c>
      <c r="HI29" s="222">
        <v>12.48</v>
      </c>
      <c r="HJ29" s="222">
        <v>9.84</v>
      </c>
      <c r="HK29" s="222">
        <v>7.72</v>
      </c>
      <c r="HL29" s="222">
        <v>10.39</v>
      </c>
      <c r="HM29" s="222">
        <v>8.11</v>
      </c>
      <c r="HN29" s="222">
        <v>11.06</v>
      </c>
      <c r="HO29" s="214" t="s">
        <v>175</v>
      </c>
      <c r="HP29" s="213">
        <v>7.91</v>
      </c>
      <c r="HQ29" s="222">
        <v>7.4</v>
      </c>
      <c r="HR29" s="222">
        <v>9.61</v>
      </c>
      <c r="HS29" s="222">
        <v>10.16</v>
      </c>
      <c r="HT29" s="222">
        <v>8.6999999999999993</v>
      </c>
      <c r="HU29" s="222">
        <v>9.8800000000000008</v>
      </c>
      <c r="HV29" s="222">
        <v>7.24</v>
      </c>
      <c r="HW29" s="222">
        <v>6.77</v>
      </c>
      <c r="HX29" s="222"/>
      <c r="HY29" s="222">
        <v>8.58</v>
      </c>
      <c r="HZ29" s="222">
        <v>8.98</v>
      </c>
      <c r="IA29" s="213"/>
      <c r="IB29" s="213">
        <v>10.39</v>
      </c>
      <c r="IC29" s="213">
        <v>12.87</v>
      </c>
      <c r="ID29" s="213">
        <v>12.8</v>
      </c>
      <c r="IE29" s="213">
        <v>13.5</v>
      </c>
      <c r="IF29" s="213">
        <v>13.15</v>
      </c>
      <c r="IG29" s="213"/>
      <c r="IH29" s="213"/>
      <c r="II29" s="213"/>
      <c r="IJ29" s="222">
        <v>7.44</v>
      </c>
      <c r="IK29" s="222"/>
      <c r="IL29" s="213">
        <v>5.35</v>
      </c>
      <c r="IM29" s="222"/>
      <c r="IN29" s="222"/>
      <c r="IO29" s="213">
        <v>5.83</v>
      </c>
      <c r="IP29" s="213"/>
      <c r="IQ29" s="222"/>
      <c r="IR29" s="222">
        <v>4.72</v>
      </c>
      <c r="IS29" s="222">
        <v>3.54</v>
      </c>
      <c r="IT29" s="214" t="s">
        <v>175</v>
      </c>
      <c r="IU29" s="213"/>
      <c r="IV29" s="222">
        <v>5.12</v>
      </c>
      <c r="IW29" s="214"/>
      <c r="IX29" s="222"/>
      <c r="IY29" s="222"/>
      <c r="IZ29" s="222"/>
      <c r="JA29" s="222"/>
      <c r="JB29" s="222"/>
      <c r="JC29" s="222"/>
      <c r="JD29" s="222"/>
      <c r="JE29" s="222"/>
      <c r="JF29" s="213">
        <v>4.84</v>
      </c>
      <c r="JG29" s="213"/>
      <c r="JH29" s="214"/>
      <c r="JI29" s="213">
        <v>5.71</v>
      </c>
      <c r="JJ29" s="214" t="s">
        <v>175</v>
      </c>
      <c r="JK29" s="222">
        <v>3.58</v>
      </c>
      <c r="JL29" s="213">
        <v>2.95</v>
      </c>
      <c r="JM29" s="213"/>
      <c r="JN29" s="213">
        <v>5.35</v>
      </c>
      <c r="JO29" s="213"/>
      <c r="JP29" s="222">
        <v>4.6500000000000004</v>
      </c>
      <c r="JQ29" s="222"/>
      <c r="JR29" s="213">
        <v>15.83</v>
      </c>
      <c r="JS29" s="213"/>
      <c r="JT29" s="213"/>
      <c r="JU29" s="213"/>
      <c r="JV29" s="213"/>
      <c r="JW29" s="213"/>
      <c r="JX29" s="222">
        <v>2.6</v>
      </c>
      <c r="JY29" s="222">
        <v>3.31</v>
      </c>
      <c r="JZ29" s="222"/>
      <c r="KA29" s="214"/>
      <c r="KB29" s="213">
        <v>3.19</v>
      </c>
      <c r="KC29" s="213"/>
      <c r="KD29" s="222"/>
      <c r="KE29" s="213"/>
      <c r="KF29" s="222">
        <v>3.23</v>
      </c>
      <c r="KG29" s="213"/>
      <c r="KH29" s="213">
        <v>7.64</v>
      </c>
      <c r="KI29" s="213"/>
      <c r="KJ29" s="222">
        <v>3.58</v>
      </c>
      <c r="KK29" s="222">
        <v>2.83</v>
      </c>
      <c r="KL29" s="213"/>
      <c r="KM29" s="222">
        <v>3.11</v>
      </c>
      <c r="KN29" s="222">
        <v>4.8</v>
      </c>
      <c r="KO29" s="222">
        <v>5.39</v>
      </c>
      <c r="KP29" s="213"/>
      <c r="KQ29" s="213">
        <v>1.81</v>
      </c>
      <c r="KR29" s="213">
        <v>4.49</v>
      </c>
      <c r="KS29" s="213"/>
      <c r="KT29" s="216" t="s">
        <v>175</v>
      </c>
      <c r="KU29" s="213"/>
      <c r="KV29" s="213">
        <v>3.98</v>
      </c>
      <c r="KW29" s="213">
        <v>3.74</v>
      </c>
      <c r="KX29" s="213">
        <v>3.31</v>
      </c>
      <c r="KY29" s="222">
        <v>2.8</v>
      </c>
      <c r="KZ29" s="222">
        <v>4.0199999999999996</v>
      </c>
      <c r="LA29" s="213"/>
      <c r="LB29" s="213">
        <v>3.78</v>
      </c>
      <c r="LC29" s="222">
        <v>5.08</v>
      </c>
      <c r="LD29" s="222"/>
      <c r="LE29" s="222"/>
      <c r="LF29" s="222">
        <v>5.91</v>
      </c>
      <c r="LG29" s="222">
        <v>5.39</v>
      </c>
      <c r="LH29" s="213"/>
      <c r="LI29" s="222"/>
      <c r="LJ29" s="213"/>
      <c r="LK29" s="213">
        <v>5.79</v>
      </c>
      <c r="LL29" s="213"/>
      <c r="LM29" s="213"/>
      <c r="LN29" s="222">
        <v>4.37</v>
      </c>
      <c r="LO29" s="213">
        <v>2.3199999999999998</v>
      </c>
      <c r="LP29" s="213"/>
      <c r="LQ29" s="213">
        <v>6.73</v>
      </c>
      <c r="LR29" s="213">
        <v>7.28</v>
      </c>
      <c r="LS29" s="213"/>
      <c r="LT29" s="222">
        <v>7.05</v>
      </c>
      <c r="LU29" s="222"/>
      <c r="LV29" s="222"/>
      <c r="LW29" s="222"/>
      <c r="LX29" s="213">
        <v>5.51</v>
      </c>
      <c r="LY29" s="213"/>
      <c r="LZ29" s="213"/>
      <c r="MA29" s="213"/>
      <c r="MB29" s="213"/>
      <c r="MC29" s="216" t="s">
        <v>175</v>
      </c>
      <c r="MD29" s="216" t="s">
        <v>175</v>
      </c>
      <c r="ME29" s="216" t="s">
        <v>175</v>
      </c>
      <c r="MF29" s="213">
        <v>4.8</v>
      </c>
      <c r="MG29" s="216" t="s">
        <v>175</v>
      </c>
      <c r="MH29" s="216" t="s">
        <v>175</v>
      </c>
      <c r="MI29" s="216" t="s">
        <v>175</v>
      </c>
      <c r="MJ29" s="222">
        <v>4.09</v>
      </c>
      <c r="MK29" s="222"/>
      <c r="ML29" s="222">
        <v>3.54</v>
      </c>
      <c r="MM29" s="213">
        <v>3.94</v>
      </c>
      <c r="MN29" s="213">
        <v>2.52</v>
      </c>
      <c r="MO29" s="213">
        <v>4.0199999999999996</v>
      </c>
      <c r="MP29" s="222"/>
      <c r="MQ29" s="222"/>
      <c r="MR29" s="222"/>
      <c r="MS29" s="222"/>
      <c r="MT29" s="213"/>
      <c r="MU29" s="213"/>
      <c r="MV29" s="222"/>
      <c r="MW29" s="213">
        <v>5.04</v>
      </c>
      <c r="MX29" s="222">
        <v>2.83</v>
      </c>
      <c r="MY29" s="213">
        <v>3.39</v>
      </c>
      <c r="MZ29" s="222">
        <v>4.25</v>
      </c>
      <c r="NA29" s="222">
        <v>2.4</v>
      </c>
      <c r="NB29" s="222"/>
      <c r="NC29" s="222">
        <v>3.5</v>
      </c>
      <c r="ND29" s="213">
        <v>2.99</v>
      </c>
      <c r="NE29" s="213">
        <v>3.46</v>
      </c>
      <c r="NF29" s="213"/>
      <c r="NG29" s="222"/>
      <c r="NH29" s="222">
        <v>4.21</v>
      </c>
      <c r="NI29" s="213">
        <v>4.6900000000000004</v>
      </c>
      <c r="NJ29" s="213">
        <v>3.74</v>
      </c>
      <c r="NK29" s="213"/>
      <c r="NL29" s="213"/>
      <c r="NM29" s="222">
        <v>3.62</v>
      </c>
      <c r="NN29" s="222"/>
      <c r="NO29" s="222"/>
    </row>
    <row r="30" spans="1:379">
      <c r="A30" s="212">
        <v>1996</v>
      </c>
      <c r="B30" s="220" t="s">
        <v>175</v>
      </c>
      <c r="C30" s="213">
        <v>18.07</v>
      </c>
      <c r="D30" s="222">
        <v>9.49</v>
      </c>
      <c r="E30" s="222">
        <v>4.8</v>
      </c>
      <c r="F30" s="213">
        <v>9.57</v>
      </c>
      <c r="G30" s="213">
        <v>13.43</v>
      </c>
      <c r="H30" s="214" t="s">
        <v>175</v>
      </c>
      <c r="I30" s="222">
        <v>6.69</v>
      </c>
      <c r="J30" s="222">
        <v>10.63</v>
      </c>
      <c r="K30" s="222"/>
      <c r="L30" s="222">
        <v>5.47</v>
      </c>
      <c r="M30" s="222">
        <v>5.28</v>
      </c>
      <c r="N30" s="222"/>
      <c r="O30" s="222">
        <v>4.88</v>
      </c>
      <c r="P30" s="222">
        <v>4.88</v>
      </c>
      <c r="Q30" s="222"/>
      <c r="R30" s="222">
        <v>4.88</v>
      </c>
      <c r="S30" s="220" t="s">
        <v>175</v>
      </c>
      <c r="T30" s="213"/>
      <c r="U30" s="215">
        <v>4.8</v>
      </c>
      <c r="V30" s="222">
        <v>5.24</v>
      </c>
      <c r="W30" s="214"/>
      <c r="X30" s="222"/>
      <c r="Y30" s="222">
        <v>5.98</v>
      </c>
      <c r="Z30" s="213"/>
      <c r="AA30" s="215">
        <v>4.92</v>
      </c>
      <c r="AB30" s="221">
        <v>3.9</v>
      </c>
      <c r="AC30" s="221">
        <v>6.81</v>
      </c>
      <c r="AD30" s="222"/>
      <c r="AE30" s="221">
        <v>14.06</v>
      </c>
      <c r="AF30" s="221">
        <v>6.14</v>
      </c>
      <c r="AG30" s="222">
        <v>6.06</v>
      </c>
      <c r="AH30" s="214" t="s">
        <v>175</v>
      </c>
      <c r="AI30" s="222">
        <v>7.6</v>
      </c>
      <c r="AJ30" s="220" t="s">
        <v>175</v>
      </c>
      <c r="AK30" s="221">
        <v>7.36</v>
      </c>
      <c r="AL30" s="213">
        <v>6.54</v>
      </c>
      <c r="AM30" s="213"/>
      <c r="AN30" s="222">
        <v>6.57</v>
      </c>
      <c r="AO30" s="214" t="s">
        <v>175</v>
      </c>
      <c r="AP30" s="213">
        <v>7.72</v>
      </c>
      <c r="AQ30" s="213"/>
      <c r="AR30" s="213"/>
      <c r="AS30" s="213">
        <v>4.6500000000000004</v>
      </c>
      <c r="AT30" s="214"/>
      <c r="AU30" s="213">
        <v>6.06</v>
      </c>
      <c r="AV30" s="222">
        <v>4.6100000000000003</v>
      </c>
      <c r="AW30" s="222">
        <v>5.2</v>
      </c>
      <c r="AX30" s="222"/>
      <c r="AY30" s="213">
        <v>4.29</v>
      </c>
      <c r="AZ30" s="213">
        <v>6.1</v>
      </c>
      <c r="BA30" s="222"/>
      <c r="BB30" s="222">
        <v>7.95</v>
      </c>
      <c r="BC30" s="222"/>
      <c r="BD30" s="222">
        <v>5.75</v>
      </c>
      <c r="BE30" s="222"/>
      <c r="BF30" s="222">
        <v>7.8</v>
      </c>
      <c r="BG30" s="222"/>
      <c r="BH30" s="222"/>
      <c r="BI30" s="222"/>
      <c r="BJ30" s="213"/>
      <c r="BK30" s="214" t="s">
        <v>175</v>
      </c>
      <c r="BL30" s="222">
        <v>9.06</v>
      </c>
      <c r="BM30" s="213"/>
      <c r="BN30" s="222">
        <v>5.2</v>
      </c>
      <c r="BO30" s="222"/>
      <c r="BP30" s="222"/>
      <c r="BQ30" s="222">
        <v>5.75</v>
      </c>
      <c r="BR30" s="222">
        <v>7.83</v>
      </c>
      <c r="BS30" s="222">
        <v>13.82</v>
      </c>
      <c r="BT30" s="222">
        <v>7.95</v>
      </c>
      <c r="BU30" s="222">
        <v>9.06</v>
      </c>
      <c r="BV30" s="222">
        <v>4.72</v>
      </c>
      <c r="BW30" s="222">
        <v>7.56</v>
      </c>
      <c r="BX30" s="214" t="s">
        <v>175</v>
      </c>
      <c r="BY30" s="222">
        <v>4.25</v>
      </c>
      <c r="BZ30" s="222"/>
      <c r="CA30" s="222"/>
      <c r="CB30" s="222"/>
      <c r="CC30" s="222"/>
      <c r="CD30" s="222"/>
      <c r="CE30" s="222">
        <v>4.92</v>
      </c>
      <c r="CF30" s="222"/>
      <c r="CG30" s="222">
        <v>8.35</v>
      </c>
      <c r="CH30" s="213"/>
      <c r="CI30" s="214" t="s">
        <v>175</v>
      </c>
      <c r="CJ30" s="222">
        <v>9.8800000000000008</v>
      </c>
      <c r="CK30" s="222">
        <v>8.0299999999999994</v>
      </c>
      <c r="CL30" s="222"/>
      <c r="CM30" s="222"/>
      <c r="CN30" s="222"/>
      <c r="CO30" s="222"/>
      <c r="CP30" s="222"/>
      <c r="CQ30" s="222"/>
      <c r="CR30" s="222"/>
      <c r="CS30" s="222"/>
      <c r="CT30" s="222"/>
      <c r="CU30" s="222"/>
      <c r="CV30" s="222">
        <v>2.8</v>
      </c>
      <c r="CW30" s="222"/>
      <c r="CX30" s="222">
        <v>2.4</v>
      </c>
      <c r="CY30" s="222"/>
      <c r="CZ30" s="222">
        <v>2.4</v>
      </c>
      <c r="DA30" s="222"/>
      <c r="DB30" s="222">
        <v>2.0099999999999998</v>
      </c>
      <c r="DC30" s="222">
        <v>3.23</v>
      </c>
      <c r="DD30" s="222"/>
      <c r="DE30" s="222"/>
      <c r="DF30" s="222">
        <v>3.46</v>
      </c>
      <c r="DG30" s="222"/>
      <c r="DH30" s="213">
        <v>2.64</v>
      </c>
      <c r="DI30" s="222"/>
      <c r="DJ30" s="222"/>
      <c r="DK30" s="222">
        <v>2.44</v>
      </c>
      <c r="DL30" s="222"/>
      <c r="DM30" s="222"/>
      <c r="DN30" s="222">
        <v>2.3199999999999998</v>
      </c>
      <c r="DO30" s="222"/>
      <c r="DP30" s="222">
        <v>4.0599999999999996</v>
      </c>
      <c r="DQ30" s="213"/>
      <c r="DR30" s="222">
        <v>4.0599999999999996</v>
      </c>
      <c r="DS30" s="217"/>
      <c r="DT30" s="217"/>
      <c r="DU30" s="217"/>
      <c r="DV30" s="217"/>
      <c r="DW30" s="217"/>
      <c r="DX30" s="217"/>
      <c r="DY30" s="222">
        <v>4.88</v>
      </c>
      <c r="DZ30" s="222"/>
      <c r="EA30" s="213">
        <v>4.8</v>
      </c>
      <c r="EB30" s="213"/>
      <c r="EC30" s="213">
        <v>4.72</v>
      </c>
      <c r="ED30" s="213"/>
      <c r="EE30" s="213"/>
      <c r="EF30" s="213"/>
      <c r="EG30" s="213"/>
      <c r="EH30" s="213">
        <v>4.33</v>
      </c>
      <c r="EI30" s="214" t="s">
        <v>175</v>
      </c>
      <c r="EJ30" s="222">
        <v>4.72</v>
      </c>
      <c r="EK30" s="222"/>
      <c r="EL30" s="222"/>
      <c r="EM30" s="214" t="s">
        <v>175</v>
      </c>
      <c r="EN30" s="214" t="s">
        <v>175</v>
      </c>
      <c r="EO30" s="222"/>
      <c r="EP30" s="222"/>
      <c r="EQ30" s="213"/>
      <c r="ER30" s="222">
        <v>6.7</v>
      </c>
      <c r="ES30" s="222"/>
      <c r="ET30" s="222">
        <v>4.53</v>
      </c>
      <c r="EU30" s="222"/>
      <c r="EV30" s="222"/>
      <c r="EW30" s="222"/>
      <c r="EX30" s="222"/>
      <c r="EY30" s="222">
        <v>5.35</v>
      </c>
      <c r="EZ30" s="222"/>
      <c r="FA30" s="222"/>
      <c r="FB30" s="222"/>
      <c r="FC30" s="222">
        <v>4.76</v>
      </c>
      <c r="FD30" s="214"/>
      <c r="FE30" s="214"/>
      <c r="FF30" s="213">
        <v>6.81</v>
      </c>
      <c r="FG30" s="213"/>
      <c r="FH30" s="222">
        <v>6.65</v>
      </c>
      <c r="FI30" s="213">
        <v>5.55</v>
      </c>
      <c r="FJ30" s="213"/>
      <c r="FK30" s="213"/>
      <c r="FL30" s="222">
        <v>8.4600000000000009</v>
      </c>
      <c r="FM30" s="213"/>
      <c r="FN30" s="222">
        <v>7.01</v>
      </c>
      <c r="FO30" s="213"/>
      <c r="FP30" s="222"/>
      <c r="FQ30" s="222"/>
      <c r="FR30" s="213">
        <v>7.87</v>
      </c>
      <c r="FS30" s="222"/>
      <c r="FT30" s="222"/>
      <c r="FU30" s="213">
        <v>9.06</v>
      </c>
      <c r="FV30" s="213"/>
      <c r="FW30" s="213">
        <v>5.75</v>
      </c>
      <c r="FX30" s="213"/>
      <c r="FY30" s="214"/>
      <c r="FZ30" s="214"/>
      <c r="GA30" s="222"/>
      <c r="GB30" s="213">
        <v>6.02</v>
      </c>
      <c r="GC30" s="222">
        <v>4.41</v>
      </c>
      <c r="GD30" s="222">
        <v>2.56</v>
      </c>
      <c r="GE30" s="222"/>
      <c r="GF30" s="222"/>
      <c r="GG30" s="222"/>
      <c r="GH30" s="222">
        <v>2.6</v>
      </c>
      <c r="GI30" s="222">
        <v>3.74</v>
      </c>
      <c r="GJ30" s="222">
        <v>3.43</v>
      </c>
      <c r="GK30" s="222"/>
      <c r="GL30" s="214" t="s">
        <v>175</v>
      </c>
      <c r="GM30" s="222">
        <v>4.25</v>
      </c>
      <c r="GN30" s="213"/>
      <c r="GO30" s="213"/>
      <c r="GP30" s="222"/>
      <c r="GQ30" s="222">
        <v>4.6900000000000004</v>
      </c>
      <c r="GR30" s="222">
        <v>5.28</v>
      </c>
      <c r="GS30" s="222"/>
      <c r="GT30" s="222"/>
      <c r="GU30" s="214" t="s">
        <v>175</v>
      </c>
      <c r="GV30" s="213">
        <v>4.25</v>
      </c>
      <c r="GW30" s="213">
        <v>5.87</v>
      </c>
      <c r="GX30" s="213">
        <v>6.73</v>
      </c>
      <c r="GY30" s="213">
        <v>5.63</v>
      </c>
      <c r="GZ30" s="213"/>
      <c r="HA30" s="213">
        <v>5.39</v>
      </c>
      <c r="HB30" s="213"/>
      <c r="HC30" s="213">
        <v>5.63</v>
      </c>
      <c r="HD30" s="213"/>
      <c r="HE30" s="213">
        <v>5.04</v>
      </c>
      <c r="HF30" s="213"/>
      <c r="HH30" s="222">
        <v>6.02</v>
      </c>
      <c r="HI30" s="222">
        <v>7.52</v>
      </c>
      <c r="HJ30" s="222">
        <v>6.14</v>
      </c>
      <c r="HK30" s="222">
        <v>3.35</v>
      </c>
      <c r="HL30" s="222">
        <v>7.72</v>
      </c>
      <c r="HM30" s="222">
        <v>6.06</v>
      </c>
      <c r="HN30" s="222">
        <v>5.2</v>
      </c>
      <c r="HO30" s="222">
        <v>4.84</v>
      </c>
      <c r="HP30" s="222">
        <v>6.1</v>
      </c>
      <c r="HQ30" s="222">
        <v>3.35</v>
      </c>
      <c r="HR30" s="222">
        <v>4.84</v>
      </c>
      <c r="HS30" s="222">
        <v>6.97</v>
      </c>
      <c r="HT30" s="222">
        <v>6.89</v>
      </c>
      <c r="HU30" s="222">
        <v>6.14</v>
      </c>
      <c r="HV30" s="222">
        <v>5.16</v>
      </c>
      <c r="HW30" s="222">
        <v>4.88</v>
      </c>
      <c r="HX30" s="222"/>
      <c r="HY30" s="222">
        <v>5.87</v>
      </c>
      <c r="HZ30" s="214" t="s">
        <v>175</v>
      </c>
      <c r="IA30" s="213"/>
      <c r="IB30" s="213">
        <v>5.28</v>
      </c>
      <c r="IC30" s="213">
        <v>6.89</v>
      </c>
      <c r="ID30" s="213">
        <v>14.25</v>
      </c>
      <c r="IE30" s="213">
        <v>6.93</v>
      </c>
      <c r="IF30" s="213">
        <v>10</v>
      </c>
      <c r="IG30" s="213"/>
      <c r="IH30" s="213"/>
      <c r="II30" s="213"/>
      <c r="IJ30" s="222">
        <v>6.65</v>
      </c>
      <c r="IK30" s="214"/>
      <c r="IL30" s="213">
        <v>7.13</v>
      </c>
      <c r="IM30" s="214"/>
      <c r="IN30" s="214"/>
      <c r="IO30" s="213">
        <v>7.72</v>
      </c>
      <c r="IP30" s="213"/>
      <c r="IQ30" s="222"/>
      <c r="IR30" s="213">
        <v>5.83</v>
      </c>
      <c r="IS30" s="213">
        <v>4.53</v>
      </c>
      <c r="IT30" s="213">
        <v>4.96</v>
      </c>
      <c r="IU30" s="213"/>
      <c r="IV30" s="213">
        <v>7.99</v>
      </c>
      <c r="IW30" s="214"/>
      <c r="IX30" s="222"/>
      <c r="IY30" s="222"/>
      <c r="IZ30" s="222"/>
      <c r="JA30" s="214"/>
      <c r="JB30" s="214"/>
      <c r="JC30" s="214"/>
      <c r="JD30" s="214"/>
      <c r="JE30" s="214"/>
      <c r="JF30" s="213">
        <v>7.4</v>
      </c>
      <c r="JG30" s="213"/>
      <c r="JH30" s="222"/>
      <c r="JI30" s="222">
        <v>9.9600000000000009</v>
      </c>
      <c r="JJ30" s="222">
        <v>5.79</v>
      </c>
      <c r="JK30" s="222">
        <v>9.1300000000000008</v>
      </c>
      <c r="JL30" s="213">
        <v>6.61</v>
      </c>
      <c r="JM30" s="213"/>
      <c r="JN30" s="213">
        <v>5.71</v>
      </c>
      <c r="JO30" s="213"/>
      <c r="JP30" s="222">
        <v>5.55</v>
      </c>
      <c r="JQ30" s="222"/>
      <c r="JR30" s="222">
        <v>12.68</v>
      </c>
      <c r="JS30" s="213"/>
      <c r="JT30" s="213"/>
      <c r="JU30" s="213"/>
      <c r="JV30" s="213"/>
      <c r="JW30" s="213"/>
      <c r="JX30" s="222">
        <v>3.19</v>
      </c>
      <c r="JY30" s="222">
        <v>5.39</v>
      </c>
      <c r="JZ30" s="214"/>
      <c r="KA30" s="222"/>
      <c r="KB30" s="213">
        <v>7.52</v>
      </c>
      <c r="KC30" s="213"/>
      <c r="KD30" s="222"/>
      <c r="KE30" s="213"/>
      <c r="KF30" s="222">
        <v>6.73</v>
      </c>
      <c r="KG30" s="213"/>
      <c r="KH30" s="213">
        <v>6.06</v>
      </c>
      <c r="KI30" s="213"/>
      <c r="KJ30" s="222">
        <v>4.17</v>
      </c>
      <c r="KK30" s="222">
        <v>4.8</v>
      </c>
      <c r="KL30" s="213"/>
      <c r="KM30" s="214" t="s">
        <v>175</v>
      </c>
      <c r="KN30" s="213">
        <v>4.97</v>
      </c>
      <c r="KO30" s="222">
        <v>6.1</v>
      </c>
      <c r="KP30" s="213"/>
      <c r="KQ30" s="213">
        <v>4.37</v>
      </c>
      <c r="KR30" s="222">
        <v>4.41</v>
      </c>
      <c r="KS30" s="213"/>
      <c r="KT30" s="222"/>
      <c r="KU30" s="214"/>
      <c r="KV30" s="216" t="s">
        <v>175</v>
      </c>
      <c r="KW30" s="222">
        <v>3.86</v>
      </c>
      <c r="KX30" s="213">
        <v>4.09</v>
      </c>
      <c r="KY30" s="222">
        <v>4.0199999999999996</v>
      </c>
      <c r="KZ30" s="222">
        <v>5.79</v>
      </c>
      <c r="LA30" s="213"/>
      <c r="LB30" s="216" t="s">
        <v>175</v>
      </c>
      <c r="LC30" s="222">
        <v>4.76</v>
      </c>
      <c r="LD30" s="222"/>
      <c r="LE30" s="222"/>
      <c r="LF30" s="222">
        <v>4.0599999999999996</v>
      </c>
      <c r="LG30" s="222">
        <v>7.48</v>
      </c>
      <c r="LH30" s="213"/>
      <c r="LI30" s="222"/>
      <c r="LJ30" s="213"/>
      <c r="LK30" s="213">
        <v>4.6100000000000003</v>
      </c>
      <c r="LL30" s="213"/>
      <c r="LM30" s="222"/>
      <c r="LN30" s="222">
        <v>5.24</v>
      </c>
      <c r="LO30" s="213">
        <v>5.51</v>
      </c>
      <c r="LP30" s="213"/>
      <c r="LQ30" s="222">
        <v>5.2</v>
      </c>
      <c r="LR30" s="222">
        <v>6.34</v>
      </c>
      <c r="LS30" s="222"/>
      <c r="LT30" s="222">
        <v>7.87</v>
      </c>
      <c r="LU30" s="222"/>
      <c r="LV30" s="222"/>
      <c r="LW30" s="222"/>
      <c r="LX30" s="222">
        <v>7.24</v>
      </c>
      <c r="LY30" s="222"/>
      <c r="LZ30" s="222"/>
      <c r="MA30" s="222"/>
      <c r="MB30" s="222"/>
      <c r="MC30" s="222"/>
      <c r="MD30" s="222"/>
      <c r="ME30" s="222"/>
      <c r="MF30" s="222"/>
      <c r="MG30" s="222"/>
      <c r="MH30" s="222"/>
      <c r="MI30" s="222"/>
      <c r="MJ30" s="222">
        <v>3.82</v>
      </c>
      <c r="MK30" s="222"/>
      <c r="ML30" s="222">
        <v>4.25</v>
      </c>
      <c r="MM30" s="213">
        <v>5.2</v>
      </c>
      <c r="MN30" s="213">
        <v>4.29</v>
      </c>
      <c r="MO30" s="213">
        <v>4.96</v>
      </c>
      <c r="MP30" s="222"/>
      <c r="MQ30" s="222"/>
      <c r="MR30" s="222"/>
      <c r="MS30" s="222"/>
      <c r="MT30" s="222"/>
      <c r="MU30" s="222"/>
      <c r="MV30" s="222"/>
      <c r="MW30" s="213">
        <v>5.28</v>
      </c>
      <c r="MX30" s="222">
        <v>5.91</v>
      </c>
      <c r="MY30" s="213">
        <v>4.0199999999999996</v>
      </c>
      <c r="MZ30" s="222">
        <v>6.42</v>
      </c>
      <c r="NA30" s="222">
        <v>4.0599999999999996</v>
      </c>
      <c r="NB30" s="222"/>
      <c r="NC30" s="222">
        <v>6.34</v>
      </c>
      <c r="ND30" s="222">
        <v>4.17</v>
      </c>
      <c r="NE30" s="216" t="s">
        <v>175</v>
      </c>
      <c r="NF30" s="213"/>
      <c r="NG30" s="222"/>
      <c r="NH30" s="222">
        <v>4.72</v>
      </c>
      <c r="NI30" s="222">
        <v>5.59</v>
      </c>
      <c r="NJ30" s="213">
        <v>4.17</v>
      </c>
      <c r="NK30" s="213"/>
      <c r="NL30" s="213"/>
      <c r="NM30" s="214" t="s">
        <v>175</v>
      </c>
      <c r="NN30" s="214"/>
      <c r="NO30" s="222"/>
    </row>
    <row r="31" spans="1:379">
      <c r="A31" s="212">
        <v>1995</v>
      </c>
      <c r="B31" s="222"/>
      <c r="C31" s="222">
        <v>37.56</v>
      </c>
      <c r="D31" s="222">
        <v>17.399999999999999</v>
      </c>
      <c r="E31" s="222">
        <v>17.440000000000001</v>
      </c>
      <c r="F31" s="213">
        <v>28.03</v>
      </c>
      <c r="G31" s="222">
        <v>20.43</v>
      </c>
      <c r="H31" s="214" t="s">
        <v>175</v>
      </c>
      <c r="I31" s="222">
        <v>11.1</v>
      </c>
      <c r="J31" s="222">
        <v>23.98</v>
      </c>
      <c r="K31" s="222"/>
      <c r="L31" s="213">
        <v>8.86</v>
      </c>
      <c r="M31" s="222">
        <v>8.0299999999999994</v>
      </c>
      <c r="N31" s="213"/>
      <c r="O31" s="222">
        <v>9.65</v>
      </c>
      <c r="P31" s="222">
        <v>10.79</v>
      </c>
      <c r="Q31" s="213"/>
      <c r="R31" s="222">
        <v>10.67</v>
      </c>
      <c r="S31" s="214"/>
      <c r="T31" s="214"/>
      <c r="U31" s="215">
        <v>11.42</v>
      </c>
      <c r="V31" s="213">
        <v>11.14</v>
      </c>
      <c r="W31" s="214"/>
      <c r="X31" s="222"/>
      <c r="Y31" s="222">
        <v>10.94</v>
      </c>
      <c r="Z31" s="222"/>
      <c r="AA31" s="220" t="s">
        <v>175</v>
      </c>
      <c r="AB31" s="221">
        <v>14.69</v>
      </c>
      <c r="AC31" s="221">
        <v>13.31</v>
      </c>
      <c r="AD31" s="213"/>
      <c r="AE31" s="221">
        <v>26.18</v>
      </c>
      <c r="AF31" s="221">
        <v>13.39</v>
      </c>
      <c r="AG31" s="222">
        <v>8.82</v>
      </c>
      <c r="AH31" s="214"/>
      <c r="AI31" s="222">
        <v>8.11</v>
      </c>
      <c r="AJ31" s="220" t="s">
        <v>175</v>
      </c>
      <c r="AK31" s="221">
        <v>9.8000000000000007</v>
      </c>
      <c r="AL31" s="214" t="s">
        <v>175</v>
      </c>
      <c r="AM31" s="213"/>
      <c r="AN31" s="222">
        <v>11.1</v>
      </c>
      <c r="AO31" s="222"/>
      <c r="AP31" s="213">
        <v>11.77</v>
      </c>
      <c r="AQ31" s="213"/>
      <c r="AR31" s="213"/>
      <c r="AS31" s="213">
        <v>10.71</v>
      </c>
      <c r="AT31" s="214"/>
      <c r="AU31" s="213">
        <v>12.48</v>
      </c>
      <c r="AV31" s="222">
        <v>8.7799999999999994</v>
      </c>
      <c r="AW31" s="222">
        <v>10.79</v>
      </c>
      <c r="AX31" s="222"/>
      <c r="AY31" s="213">
        <v>9.02</v>
      </c>
      <c r="AZ31" s="213">
        <v>10.98</v>
      </c>
      <c r="BA31" s="222"/>
      <c r="BB31" s="222">
        <v>7.52</v>
      </c>
      <c r="BC31" s="222"/>
      <c r="BD31" s="222">
        <v>9.76</v>
      </c>
      <c r="BE31" s="222"/>
      <c r="BF31" s="222">
        <v>8.98</v>
      </c>
      <c r="BG31" s="222"/>
      <c r="BH31" s="222"/>
      <c r="BI31" s="222"/>
      <c r="BJ31" s="213"/>
      <c r="BK31" s="222">
        <v>9.1300000000000008</v>
      </c>
      <c r="BL31" s="222">
        <v>12.05</v>
      </c>
      <c r="BM31" s="213"/>
      <c r="BN31" s="222">
        <v>7.72</v>
      </c>
      <c r="BO31" s="222"/>
      <c r="BP31" s="222"/>
      <c r="BQ31" s="222">
        <v>19.29</v>
      </c>
      <c r="BR31" s="222">
        <v>20.350000000000001</v>
      </c>
      <c r="BS31" s="222">
        <v>29.06</v>
      </c>
      <c r="BT31" s="222">
        <v>19.41</v>
      </c>
      <c r="BU31" s="222">
        <v>20.2</v>
      </c>
      <c r="BV31" s="222">
        <v>14.41</v>
      </c>
      <c r="BW31" s="222">
        <v>16.850000000000001</v>
      </c>
      <c r="BX31" s="222">
        <v>16.14</v>
      </c>
      <c r="BY31" s="214" t="s">
        <v>175</v>
      </c>
      <c r="BZ31" s="222"/>
      <c r="CA31" s="222"/>
      <c r="CB31" s="222"/>
      <c r="CC31" s="222"/>
      <c r="CD31" s="222"/>
      <c r="CE31" s="222">
        <v>8.94</v>
      </c>
      <c r="CF31" s="222"/>
      <c r="CG31" s="222">
        <v>15.16</v>
      </c>
      <c r="CH31" s="213"/>
      <c r="CI31" s="222">
        <v>18.190000000000001</v>
      </c>
      <c r="CJ31" s="222">
        <v>18.82</v>
      </c>
      <c r="CK31" s="222">
        <v>22.68</v>
      </c>
      <c r="CL31" s="222"/>
      <c r="CM31" s="222"/>
      <c r="CN31" s="222"/>
      <c r="CO31" s="222"/>
      <c r="CP31" s="222"/>
      <c r="CQ31" s="222"/>
      <c r="CR31" s="222"/>
      <c r="CS31" s="222"/>
      <c r="CT31" s="222"/>
      <c r="CU31" s="222"/>
      <c r="CV31" s="222">
        <v>5.98</v>
      </c>
      <c r="CW31" s="222"/>
      <c r="CX31" s="222">
        <v>4.41</v>
      </c>
      <c r="CY31" s="222"/>
      <c r="CZ31" s="222">
        <v>5.16</v>
      </c>
      <c r="DA31" s="222"/>
      <c r="DB31" s="222">
        <v>7.13</v>
      </c>
      <c r="DC31" s="222">
        <v>10.08</v>
      </c>
      <c r="DD31" s="222"/>
      <c r="DE31" s="222"/>
      <c r="DF31" s="222">
        <v>8.5399999999999991</v>
      </c>
      <c r="DG31" s="222"/>
      <c r="DH31" s="213">
        <v>6.38</v>
      </c>
      <c r="DI31" s="222"/>
      <c r="DJ31" s="222"/>
      <c r="DK31" s="222">
        <v>7.87</v>
      </c>
      <c r="DL31" s="222"/>
      <c r="DM31" s="222"/>
      <c r="DN31" s="222">
        <v>7.24</v>
      </c>
      <c r="DO31" s="222"/>
      <c r="DP31" s="222">
        <v>10.71</v>
      </c>
      <c r="DQ31" s="213"/>
      <c r="DR31" s="222">
        <v>9.57</v>
      </c>
      <c r="DS31" s="217"/>
      <c r="DT31" s="217"/>
      <c r="DU31" s="217"/>
      <c r="DV31" s="217"/>
      <c r="DW31" s="217"/>
      <c r="DX31" s="217"/>
      <c r="DY31" s="222">
        <v>9.4499999999999993</v>
      </c>
      <c r="DZ31" s="222"/>
      <c r="EA31" s="213">
        <v>9.25</v>
      </c>
      <c r="EB31" s="213"/>
      <c r="EC31" s="213">
        <v>9.3699999999999992</v>
      </c>
      <c r="ED31" s="213"/>
      <c r="EE31" s="213"/>
      <c r="EF31" s="213"/>
      <c r="EG31" s="213"/>
      <c r="EH31" s="213">
        <v>8.86</v>
      </c>
      <c r="EI31" s="222"/>
      <c r="EJ31" s="222">
        <v>8.66</v>
      </c>
      <c r="EK31" s="222"/>
      <c r="EL31" s="222"/>
      <c r="EM31" s="222"/>
      <c r="EN31" s="222"/>
      <c r="EO31" s="222"/>
      <c r="EP31" s="222"/>
      <c r="EQ31" s="213"/>
      <c r="ER31" s="214"/>
      <c r="ES31" s="214"/>
      <c r="ET31" s="222">
        <v>8.31</v>
      </c>
      <c r="EU31" s="222"/>
      <c r="EV31" s="222"/>
      <c r="EW31" s="222"/>
      <c r="EX31" s="222"/>
      <c r="EY31" s="222">
        <v>7.83</v>
      </c>
      <c r="EZ31" s="222"/>
      <c r="FA31" s="222"/>
      <c r="FB31" s="222"/>
      <c r="FC31" s="222">
        <v>8.94</v>
      </c>
      <c r="FD31" s="222"/>
      <c r="FE31" s="222"/>
      <c r="FF31" s="222">
        <v>10.16</v>
      </c>
      <c r="FG31" s="222"/>
      <c r="FH31" s="222">
        <v>8.5</v>
      </c>
      <c r="FI31" s="213">
        <v>13.27</v>
      </c>
      <c r="FJ31" s="213"/>
      <c r="FK31" s="213"/>
      <c r="FL31" s="222">
        <v>10.98</v>
      </c>
      <c r="FM31" s="213"/>
      <c r="FN31" s="222">
        <v>8.9</v>
      </c>
      <c r="FO31" s="213"/>
      <c r="FP31" s="222"/>
      <c r="FQ31" s="222"/>
      <c r="FR31" s="213">
        <v>10.51</v>
      </c>
      <c r="FS31" s="222"/>
      <c r="FT31" s="222"/>
      <c r="FU31" s="213">
        <v>13.23</v>
      </c>
      <c r="FV31" s="213"/>
      <c r="FW31" s="213">
        <v>11.54</v>
      </c>
      <c r="FX31" s="213"/>
      <c r="FY31" s="214"/>
      <c r="FZ31" s="214"/>
      <c r="GA31" s="222"/>
      <c r="GB31" s="213">
        <v>5.16</v>
      </c>
      <c r="GC31" s="222">
        <v>5.67</v>
      </c>
      <c r="GD31" s="222">
        <v>5.28</v>
      </c>
      <c r="GE31" s="222"/>
      <c r="GF31" s="222"/>
      <c r="GG31" s="222"/>
      <c r="GH31" s="222">
        <v>6.61</v>
      </c>
      <c r="GI31" s="214" t="s">
        <v>175</v>
      </c>
      <c r="GJ31" s="214" t="s">
        <v>175</v>
      </c>
      <c r="GK31" s="214"/>
      <c r="GL31" s="222">
        <v>8.5</v>
      </c>
      <c r="GM31" s="222">
        <v>6.06</v>
      </c>
      <c r="GN31" s="213"/>
      <c r="GO31" s="213"/>
      <c r="GP31" s="222"/>
      <c r="GQ31" s="222">
        <v>6.3</v>
      </c>
      <c r="GR31" s="222">
        <v>7.17</v>
      </c>
      <c r="GS31" s="222"/>
      <c r="GT31" s="222"/>
      <c r="GU31" s="222">
        <v>7.91</v>
      </c>
      <c r="GV31" s="222">
        <v>7.6</v>
      </c>
      <c r="GW31" s="222">
        <v>12.95</v>
      </c>
      <c r="GX31" s="222">
        <v>12.91</v>
      </c>
      <c r="GY31" s="222">
        <v>12.05</v>
      </c>
      <c r="GZ31" s="222"/>
      <c r="HA31" s="222">
        <v>11.65</v>
      </c>
      <c r="HB31" s="222"/>
      <c r="HC31" s="222">
        <v>10.35</v>
      </c>
      <c r="HD31" s="222"/>
      <c r="HE31" s="222">
        <v>14.57</v>
      </c>
      <c r="HF31" s="213"/>
      <c r="HH31" s="222">
        <v>6.89</v>
      </c>
      <c r="HI31" s="222">
        <v>18.43</v>
      </c>
      <c r="HJ31" s="214" t="s">
        <v>175</v>
      </c>
      <c r="HK31" s="214" t="s">
        <v>175</v>
      </c>
      <c r="HL31" s="222">
        <v>13.66</v>
      </c>
      <c r="HM31" s="214" t="s">
        <v>175</v>
      </c>
      <c r="HN31" s="214" t="s">
        <v>175</v>
      </c>
      <c r="HO31" s="304" t="s">
        <v>208</v>
      </c>
      <c r="HP31" s="214" t="s">
        <v>175</v>
      </c>
      <c r="HQ31" s="222">
        <v>11.54</v>
      </c>
      <c r="HR31" s="222">
        <v>12.64</v>
      </c>
      <c r="HS31" s="214" t="s">
        <v>175</v>
      </c>
      <c r="HT31" s="213">
        <v>12.8</v>
      </c>
      <c r="HU31" s="222">
        <v>12.72</v>
      </c>
      <c r="HV31" s="222">
        <v>10.75</v>
      </c>
      <c r="HW31" s="214" t="s">
        <v>175</v>
      </c>
      <c r="HX31" s="214"/>
      <c r="HY31" s="213">
        <v>11.77</v>
      </c>
      <c r="HZ31" s="222"/>
      <c r="IA31" s="213"/>
      <c r="IB31" s="214" t="s">
        <v>175</v>
      </c>
      <c r="IC31" s="222">
        <v>15.87</v>
      </c>
      <c r="ID31" s="222">
        <v>23.31</v>
      </c>
      <c r="IE31" s="222">
        <v>18.27</v>
      </c>
      <c r="IF31" s="222">
        <v>20.239999999999998</v>
      </c>
      <c r="IG31" s="213"/>
      <c r="IH31" s="213"/>
      <c r="II31" s="213"/>
      <c r="IJ31" s="222">
        <v>9.49</v>
      </c>
      <c r="IK31" s="214"/>
      <c r="IL31" s="214" t="s">
        <v>175</v>
      </c>
      <c r="IM31" s="214"/>
      <c r="IN31" s="214"/>
      <c r="IO31" s="214" t="s">
        <v>175</v>
      </c>
      <c r="IP31" s="214"/>
      <c r="IQ31" s="222"/>
      <c r="IR31" s="213">
        <v>9.49</v>
      </c>
      <c r="IS31" s="213">
        <v>7.8</v>
      </c>
      <c r="IT31" s="213">
        <v>10.75</v>
      </c>
      <c r="IU31" s="213"/>
      <c r="IV31" s="213">
        <v>10.55</v>
      </c>
      <c r="IW31" s="214"/>
      <c r="IX31" s="214"/>
      <c r="IY31" s="214"/>
      <c r="IZ31" s="214"/>
      <c r="JA31" s="214"/>
      <c r="JB31" s="214"/>
      <c r="JC31" s="214"/>
      <c r="JD31" s="214"/>
      <c r="JE31" s="214"/>
      <c r="JF31" s="213">
        <v>13.54</v>
      </c>
      <c r="JG31" s="213"/>
      <c r="JH31" s="222"/>
      <c r="JI31" s="222">
        <v>16.809999999999999</v>
      </c>
      <c r="JJ31" s="222">
        <v>8.15</v>
      </c>
      <c r="JK31" s="222">
        <v>8.58</v>
      </c>
      <c r="JL31" s="213">
        <v>12.83</v>
      </c>
      <c r="JM31" s="213"/>
      <c r="JN31" s="222">
        <v>14.02</v>
      </c>
      <c r="JO31" s="222"/>
      <c r="JP31" s="222">
        <v>13.9</v>
      </c>
      <c r="JQ31" s="222"/>
      <c r="JR31" s="222">
        <v>30.2</v>
      </c>
      <c r="JS31" s="213"/>
      <c r="JT31" s="213"/>
      <c r="JU31" s="213"/>
      <c r="JV31" s="213"/>
      <c r="JW31" s="213"/>
      <c r="JX31" s="213">
        <v>8.74</v>
      </c>
      <c r="JY31" s="213">
        <v>8.4600000000000009</v>
      </c>
      <c r="JZ31" s="222"/>
      <c r="KA31" s="222"/>
      <c r="KB31" s="222">
        <v>10.31</v>
      </c>
      <c r="KC31" s="222"/>
      <c r="KD31" s="222"/>
      <c r="KE31" s="213"/>
      <c r="KF31" s="222">
        <v>10.75</v>
      </c>
      <c r="KG31" s="213"/>
      <c r="KH31" s="214" t="s">
        <v>175</v>
      </c>
      <c r="KI31" s="214"/>
      <c r="KJ31" s="222">
        <v>6.93</v>
      </c>
      <c r="KK31" s="222">
        <v>7.6</v>
      </c>
      <c r="KL31" s="213"/>
      <c r="KM31" s="214"/>
      <c r="KN31" s="214" t="s">
        <v>175</v>
      </c>
      <c r="KO31" s="214" t="s">
        <v>175</v>
      </c>
      <c r="KP31" s="213"/>
      <c r="KQ31" s="213">
        <v>10.39</v>
      </c>
      <c r="KR31" s="222">
        <v>11.42</v>
      </c>
      <c r="KS31" s="213"/>
      <c r="KT31" s="222"/>
      <c r="KU31" s="222"/>
      <c r="KV31" s="222"/>
      <c r="KW31" s="222">
        <v>8.0299999999999994</v>
      </c>
      <c r="KX31" s="213">
        <v>6.69</v>
      </c>
      <c r="KY31" s="222">
        <v>5.12</v>
      </c>
      <c r="KZ31" s="222">
        <v>7.83</v>
      </c>
      <c r="LA31" s="213"/>
      <c r="LB31" s="213">
        <v>6.1</v>
      </c>
      <c r="LC31" s="222">
        <v>10.31</v>
      </c>
      <c r="LD31" s="222"/>
      <c r="LE31" s="222"/>
      <c r="LF31" s="222">
        <v>12.95</v>
      </c>
      <c r="LG31" s="222">
        <v>9.2899999999999991</v>
      </c>
      <c r="LH31" s="213"/>
      <c r="LI31" s="222"/>
      <c r="LJ31" s="213"/>
      <c r="LK31" s="213">
        <v>10.55</v>
      </c>
      <c r="LL31" s="213"/>
      <c r="LM31" s="222"/>
      <c r="LN31" s="222">
        <v>8.11</v>
      </c>
      <c r="LO31" s="213">
        <v>10.59</v>
      </c>
      <c r="LP31" s="213"/>
      <c r="LQ31" s="222">
        <v>12.36</v>
      </c>
      <c r="LR31" s="222">
        <v>13.9</v>
      </c>
      <c r="LS31" s="222"/>
      <c r="LT31" s="222">
        <v>18.309999999999999</v>
      </c>
      <c r="LU31" s="222"/>
      <c r="LV31" s="222"/>
      <c r="LW31" s="222"/>
      <c r="LX31" s="222">
        <v>13.11</v>
      </c>
      <c r="LY31" s="222"/>
      <c r="LZ31" s="222"/>
      <c r="MA31" s="222"/>
      <c r="MB31" s="222"/>
      <c r="MC31" s="222"/>
      <c r="MD31" s="222"/>
      <c r="ME31" s="222"/>
      <c r="MF31" s="222"/>
      <c r="MG31" s="222"/>
      <c r="MH31" s="222"/>
      <c r="MI31" s="222"/>
      <c r="MJ31" s="222">
        <v>12.17</v>
      </c>
      <c r="MK31" s="222"/>
      <c r="ML31" s="222">
        <v>12.52</v>
      </c>
      <c r="MM31" s="222">
        <v>13.46</v>
      </c>
      <c r="MN31" s="222">
        <v>10.35</v>
      </c>
      <c r="MO31" s="213">
        <v>12.09</v>
      </c>
      <c r="MP31" s="222"/>
      <c r="MQ31" s="222"/>
      <c r="MR31" s="222"/>
      <c r="MS31" s="222"/>
      <c r="MT31" s="222"/>
      <c r="MU31" s="222"/>
      <c r="MV31" s="222"/>
      <c r="MW31" s="216" t="s">
        <v>175</v>
      </c>
      <c r="MX31" s="222">
        <v>7.4</v>
      </c>
      <c r="MY31" s="213">
        <v>9.92</v>
      </c>
      <c r="MZ31" s="222">
        <v>8.74</v>
      </c>
      <c r="NA31" s="222">
        <v>7.76</v>
      </c>
      <c r="NB31" s="222"/>
      <c r="NC31" s="222">
        <v>6.77</v>
      </c>
      <c r="ND31" s="222">
        <v>6.73</v>
      </c>
      <c r="NE31" s="222"/>
      <c r="NF31" s="222"/>
      <c r="NG31" s="222"/>
      <c r="NH31" s="222">
        <v>9.5299999999999994</v>
      </c>
      <c r="NI31" s="214" t="s">
        <v>175</v>
      </c>
      <c r="NJ31" s="222">
        <v>9.1300000000000008</v>
      </c>
      <c r="NK31" s="222"/>
      <c r="NL31" s="222"/>
      <c r="NM31" s="222">
        <v>7.95</v>
      </c>
      <c r="NN31" s="222"/>
      <c r="NO31" s="222"/>
    </row>
    <row r="32" spans="1:379">
      <c r="A32" s="212">
        <v>1994</v>
      </c>
      <c r="B32" s="222"/>
      <c r="C32" s="213">
        <v>22.72</v>
      </c>
      <c r="D32" s="222">
        <v>8.9</v>
      </c>
      <c r="E32" s="214" t="s">
        <v>175</v>
      </c>
      <c r="F32" s="213">
        <v>13.03</v>
      </c>
      <c r="G32" s="214" t="s">
        <v>175</v>
      </c>
      <c r="H32" s="213">
        <v>8.86</v>
      </c>
      <c r="I32" s="213">
        <v>9.33</v>
      </c>
      <c r="J32" s="213">
        <v>17.05</v>
      </c>
      <c r="K32" s="222"/>
      <c r="L32" s="222">
        <v>6.73</v>
      </c>
      <c r="M32" s="222">
        <v>7.28</v>
      </c>
      <c r="N32" s="222"/>
      <c r="O32" s="222">
        <v>7.64</v>
      </c>
      <c r="P32" s="222">
        <v>8.9</v>
      </c>
      <c r="Q32" s="214"/>
      <c r="R32" s="222">
        <v>6.54</v>
      </c>
      <c r="S32" s="222"/>
      <c r="T32" s="213"/>
      <c r="U32" s="215">
        <v>9.33</v>
      </c>
      <c r="V32" s="214" t="s">
        <v>175</v>
      </c>
      <c r="W32" s="222"/>
      <c r="X32" s="222"/>
      <c r="Y32" s="222">
        <v>7.72</v>
      </c>
      <c r="Z32" s="213"/>
      <c r="AA32" s="213"/>
      <c r="AB32" s="221">
        <v>6.26</v>
      </c>
      <c r="AC32" s="215">
        <v>10.55</v>
      </c>
      <c r="AD32" s="214"/>
      <c r="AE32" s="215">
        <v>15.39</v>
      </c>
      <c r="AF32" s="221">
        <v>10.43</v>
      </c>
      <c r="AG32" s="222">
        <v>6.5</v>
      </c>
      <c r="AH32" s="222"/>
      <c r="AI32" s="222">
        <v>7.13</v>
      </c>
      <c r="AJ32" s="213"/>
      <c r="AK32" s="221">
        <v>8.35</v>
      </c>
      <c r="AL32" s="222"/>
      <c r="AM32" s="213"/>
      <c r="AN32" s="222">
        <v>10.51</v>
      </c>
      <c r="AO32" s="214"/>
      <c r="AP32" s="214" t="s">
        <v>175</v>
      </c>
      <c r="AQ32" s="214"/>
      <c r="AR32" s="214"/>
      <c r="AS32" s="214" t="s">
        <v>175</v>
      </c>
      <c r="AT32" s="222"/>
      <c r="AU32" s="214" t="s">
        <v>175</v>
      </c>
      <c r="AV32" s="222">
        <v>7.76</v>
      </c>
      <c r="AW32" s="222">
        <v>9.76</v>
      </c>
      <c r="AX32" s="222"/>
      <c r="AY32" s="214" t="s">
        <v>175</v>
      </c>
      <c r="AZ32" s="214" t="s">
        <v>175</v>
      </c>
      <c r="BA32" s="222"/>
      <c r="BB32" s="214" t="s">
        <v>175</v>
      </c>
      <c r="BC32" s="214"/>
      <c r="BD32" s="222">
        <v>8.27</v>
      </c>
      <c r="BE32" s="222"/>
      <c r="BF32" s="222">
        <v>7.95</v>
      </c>
      <c r="BG32" s="222"/>
      <c r="BH32" s="222"/>
      <c r="BI32" s="222"/>
      <c r="BJ32" s="213"/>
      <c r="BK32" s="222">
        <v>7.32</v>
      </c>
      <c r="BL32" s="222">
        <v>5.55</v>
      </c>
      <c r="BM32" s="213"/>
      <c r="BN32" s="214" t="s">
        <v>175</v>
      </c>
      <c r="BO32" s="213"/>
      <c r="BP32" s="213"/>
      <c r="BQ32" s="213">
        <v>13.23</v>
      </c>
      <c r="BR32" s="213">
        <v>12.72</v>
      </c>
      <c r="BS32" s="214" t="s">
        <v>175</v>
      </c>
      <c r="BT32" s="213">
        <v>19.57</v>
      </c>
      <c r="BU32" s="213">
        <v>12.36</v>
      </c>
      <c r="BV32" s="213">
        <v>9.8000000000000007</v>
      </c>
      <c r="BW32" s="213">
        <v>11.42</v>
      </c>
      <c r="BX32" s="222">
        <v>13.66</v>
      </c>
      <c r="BY32" s="213">
        <v>11.38</v>
      </c>
      <c r="BZ32" s="222"/>
      <c r="CA32" s="222"/>
      <c r="CB32" s="222"/>
      <c r="CC32" s="222"/>
      <c r="CD32" s="222"/>
      <c r="CE32" s="222">
        <v>4.45</v>
      </c>
      <c r="CF32" s="222"/>
      <c r="CG32" s="222">
        <v>7.68</v>
      </c>
      <c r="CH32" s="213"/>
      <c r="CI32" s="213">
        <v>7.56</v>
      </c>
      <c r="CJ32" s="222">
        <v>5.98</v>
      </c>
      <c r="CK32" s="222">
        <v>13.86</v>
      </c>
      <c r="CL32" s="222"/>
      <c r="CM32" s="222"/>
      <c r="CN32" s="222"/>
      <c r="CO32" s="222"/>
      <c r="CP32" s="222"/>
      <c r="CQ32" s="222"/>
      <c r="CR32" s="222"/>
      <c r="CS32" s="222"/>
      <c r="CT32" s="222"/>
      <c r="CU32" s="222"/>
      <c r="CV32" s="222">
        <v>6.38</v>
      </c>
      <c r="CW32" s="222"/>
      <c r="CX32" s="222">
        <v>4.6900000000000004</v>
      </c>
      <c r="CY32" s="222"/>
      <c r="CZ32" s="222">
        <v>5</v>
      </c>
      <c r="DA32" s="222"/>
      <c r="DB32" s="222">
        <v>5.28</v>
      </c>
      <c r="DC32" s="214" t="s">
        <v>175</v>
      </c>
      <c r="DD32" s="214"/>
      <c r="DE32" s="214"/>
      <c r="DF32" s="214" t="s">
        <v>175</v>
      </c>
      <c r="DG32" s="214"/>
      <c r="DH32" s="214" t="s">
        <v>175</v>
      </c>
      <c r="DI32" s="222"/>
      <c r="DJ32" s="214"/>
      <c r="DK32" s="214" t="s">
        <v>175</v>
      </c>
      <c r="DL32" s="214"/>
      <c r="DM32" s="214"/>
      <c r="DN32" s="222">
        <v>4.33</v>
      </c>
      <c r="DO32" s="222"/>
      <c r="DP32" s="222">
        <v>4.33</v>
      </c>
      <c r="DQ32" s="213"/>
      <c r="DR32" s="214" t="s">
        <v>175</v>
      </c>
      <c r="DS32" s="217"/>
      <c r="DT32" s="217"/>
      <c r="DU32" s="217"/>
      <c r="DV32" s="217"/>
      <c r="DW32" s="217"/>
      <c r="DX32" s="217"/>
      <c r="DY32" s="222">
        <v>7.32</v>
      </c>
      <c r="DZ32" s="222"/>
      <c r="EA32" s="213">
        <v>6.42</v>
      </c>
      <c r="EB32" s="213"/>
      <c r="EC32" s="213">
        <v>6.69</v>
      </c>
      <c r="ED32" s="213"/>
      <c r="EE32" s="213"/>
      <c r="EF32" s="213"/>
      <c r="EG32" s="213"/>
      <c r="EH32" s="213">
        <v>5.91</v>
      </c>
      <c r="EI32" s="213"/>
      <c r="EJ32" s="222">
        <v>6.22</v>
      </c>
      <c r="EK32" s="222"/>
      <c r="EL32" s="222"/>
      <c r="EM32" s="214"/>
      <c r="EN32" s="214"/>
      <c r="EO32" s="222"/>
      <c r="EP32" s="222"/>
      <c r="EQ32" s="213"/>
      <c r="ER32" s="222"/>
      <c r="ES32" s="222"/>
      <c r="ET32" s="222">
        <v>5.04</v>
      </c>
      <c r="EU32" s="222"/>
      <c r="EV32" s="222"/>
      <c r="EW32" s="222"/>
      <c r="EX32" s="222"/>
      <c r="EY32" s="222">
        <v>5.71</v>
      </c>
      <c r="EZ32" s="222"/>
      <c r="FA32" s="222"/>
      <c r="FB32" s="222"/>
      <c r="FC32" s="222">
        <v>7.72</v>
      </c>
      <c r="FD32" s="214"/>
      <c r="FE32" s="214"/>
      <c r="FF32" s="213">
        <v>7.44</v>
      </c>
      <c r="FG32" s="213"/>
      <c r="FH32" s="222">
        <v>7.17</v>
      </c>
      <c r="FI32" s="213">
        <v>9.33</v>
      </c>
      <c r="FJ32" s="213"/>
      <c r="FK32" s="213"/>
      <c r="FL32" s="222">
        <v>7.87</v>
      </c>
      <c r="FM32" s="213"/>
      <c r="FN32" s="222">
        <v>6.85</v>
      </c>
      <c r="FO32" s="213"/>
      <c r="FP32" s="222"/>
      <c r="FQ32" s="222"/>
      <c r="FR32" s="213">
        <v>9.06</v>
      </c>
      <c r="FS32" s="222"/>
      <c r="FT32" s="222"/>
      <c r="FU32" s="213">
        <v>10.51</v>
      </c>
      <c r="FV32" s="213"/>
      <c r="FW32" s="213">
        <v>10.24</v>
      </c>
      <c r="FX32" s="213"/>
      <c r="FY32" s="222"/>
      <c r="FZ32" s="222"/>
      <c r="GA32" s="222"/>
      <c r="GB32" s="213">
        <v>8.31</v>
      </c>
      <c r="GC32" s="222">
        <v>7.36</v>
      </c>
      <c r="GD32" s="222">
        <v>6.85</v>
      </c>
      <c r="GE32" s="222"/>
      <c r="GF32" s="222"/>
      <c r="GG32" s="222"/>
      <c r="GH32" s="222">
        <v>3.62</v>
      </c>
      <c r="GI32" s="222"/>
      <c r="GJ32" s="222"/>
      <c r="GK32" s="222"/>
      <c r="GL32" s="222">
        <v>6.81</v>
      </c>
      <c r="GM32" s="222">
        <v>5.08</v>
      </c>
      <c r="GN32" s="213"/>
      <c r="GO32" s="213"/>
      <c r="GP32" s="214"/>
      <c r="GQ32" s="222">
        <v>5.83</v>
      </c>
      <c r="GR32" s="214" t="s">
        <v>175</v>
      </c>
      <c r="GS32" s="214"/>
      <c r="GT32" s="214"/>
      <c r="GU32" s="213">
        <v>6.1</v>
      </c>
      <c r="GV32" s="213">
        <v>4.0599999999999996</v>
      </c>
      <c r="GW32" s="213">
        <v>10.75</v>
      </c>
      <c r="GX32" s="214" t="s">
        <v>175</v>
      </c>
      <c r="GY32" s="213">
        <v>5.16</v>
      </c>
      <c r="GZ32" s="213"/>
      <c r="HA32" s="213">
        <v>5.67</v>
      </c>
      <c r="HB32" s="213"/>
      <c r="HC32" s="213">
        <v>6.38</v>
      </c>
      <c r="HD32" s="213"/>
      <c r="HE32" s="213">
        <v>8.07</v>
      </c>
      <c r="HF32" s="213"/>
      <c r="HH32" s="222">
        <v>5.08</v>
      </c>
      <c r="HI32" s="214" t="s">
        <v>175</v>
      </c>
      <c r="HJ32" s="222"/>
      <c r="HK32" s="222"/>
      <c r="HL32" s="214" t="s">
        <v>175</v>
      </c>
      <c r="HM32" s="214"/>
      <c r="HN32" s="214"/>
      <c r="HO32" s="222"/>
      <c r="HP32" s="222"/>
      <c r="HQ32" s="214" t="s">
        <v>175</v>
      </c>
      <c r="HR32" s="214" t="s">
        <v>175</v>
      </c>
      <c r="HS32" s="214"/>
      <c r="HT32" s="214" t="s">
        <v>175</v>
      </c>
      <c r="HU32" s="214" t="s">
        <v>175</v>
      </c>
      <c r="HV32" s="214" t="s">
        <v>175</v>
      </c>
      <c r="HW32" s="214"/>
      <c r="HX32" s="214"/>
      <c r="HY32" s="214" t="s">
        <v>175</v>
      </c>
      <c r="HZ32" s="222"/>
      <c r="IA32" s="213"/>
      <c r="IB32" s="213">
        <v>7.72</v>
      </c>
      <c r="IC32" s="213">
        <v>10.79</v>
      </c>
      <c r="ID32" s="213">
        <v>15</v>
      </c>
      <c r="IE32" s="213">
        <v>9.49</v>
      </c>
      <c r="IF32" s="213">
        <v>11.26</v>
      </c>
      <c r="IG32" s="213"/>
      <c r="IH32" s="213"/>
      <c r="II32" s="213"/>
      <c r="IJ32" s="222">
        <v>5.55</v>
      </c>
      <c r="IK32" s="222"/>
      <c r="IL32" s="214" t="s">
        <v>175</v>
      </c>
      <c r="IM32" s="222"/>
      <c r="IN32" s="222"/>
      <c r="IO32" s="213">
        <v>6.06</v>
      </c>
      <c r="IP32" s="213"/>
      <c r="IQ32" s="222"/>
      <c r="IR32" s="222">
        <v>7.8</v>
      </c>
      <c r="IS32" s="214" t="s">
        <v>175</v>
      </c>
      <c r="IT32" s="213">
        <v>8.39</v>
      </c>
      <c r="IU32" s="213"/>
      <c r="IV32" s="222">
        <v>9.76</v>
      </c>
      <c r="IW32" s="222"/>
      <c r="IX32" s="222"/>
      <c r="IY32" s="222"/>
      <c r="IZ32" s="222"/>
      <c r="JA32" s="222"/>
      <c r="JB32" s="222"/>
      <c r="JC32" s="222"/>
      <c r="JD32" s="222"/>
      <c r="JE32" s="222"/>
      <c r="JF32" s="213">
        <v>10.43</v>
      </c>
      <c r="JG32" s="213"/>
      <c r="JH32" s="222"/>
      <c r="JI32" s="222">
        <v>12.44</v>
      </c>
      <c r="JJ32" s="222">
        <v>8.43</v>
      </c>
      <c r="JK32" s="214" t="s">
        <v>175</v>
      </c>
      <c r="JL32" s="213">
        <v>9.7200000000000006</v>
      </c>
      <c r="JM32" s="213"/>
      <c r="JN32" s="213">
        <v>7.56</v>
      </c>
      <c r="JO32" s="213"/>
      <c r="JP32" s="222">
        <v>7.36</v>
      </c>
      <c r="JQ32" s="222"/>
      <c r="JR32" s="213">
        <v>14.25</v>
      </c>
      <c r="JS32" s="213"/>
      <c r="JT32" s="213"/>
      <c r="JU32" s="213"/>
      <c r="JV32" s="213"/>
      <c r="JW32" s="213"/>
      <c r="JX32" s="214" t="s">
        <v>175</v>
      </c>
      <c r="JY32" s="214" t="s">
        <v>175</v>
      </c>
      <c r="JZ32" s="222"/>
      <c r="KA32" s="222"/>
      <c r="KB32" s="213">
        <v>7.99</v>
      </c>
      <c r="KC32" s="213"/>
      <c r="KD32" s="222"/>
      <c r="KE32" s="213"/>
      <c r="KF32" s="222">
        <v>6.42</v>
      </c>
      <c r="KG32" s="213"/>
      <c r="KH32" s="214" t="s">
        <v>175</v>
      </c>
      <c r="KI32" s="214"/>
      <c r="KJ32" s="222">
        <v>6.34</v>
      </c>
      <c r="KK32" s="222">
        <v>6.85</v>
      </c>
      <c r="KL32" s="213"/>
      <c r="KM32" s="222"/>
      <c r="KN32" s="222"/>
      <c r="KO32" s="222"/>
      <c r="KP32" s="213"/>
      <c r="KQ32" s="213">
        <v>7.68</v>
      </c>
      <c r="KR32" s="213">
        <v>8.43</v>
      </c>
      <c r="KS32" s="213"/>
      <c r="KT32" s="213"/>
      <c r="KU32" s="213"/>
      <c r="KV32" s="214"/>
      <c r="KW32" s="222">
        <v>8.58</v>
      </c>
      <c r="KX32" s="213">
        <v>5.79</v>
      </c>
      <c r="KY32" s="222">
        <v>5.79</v>
      </c>
      <c r="KZ32" s="222">
        <v>4.33</v>
      </c>
      <c r="LA32" s="213"/>
      <c r="LB32" s="213">
        <v>3.46</v>
      </c>
      <c r="LC32" s="222">
        <v>6.22</v>
      </c>
      <c r="LD32" s="222"/>
      <c r="LE32" s="222"/>
      <c r="LF32" s="222">
        <v>5.51</v>
      </c>
      <c r="LG32" s="222">
        <v>4.8</v>
      </c>
      <c r="LH32" s="213"/>
      <c r="LI32" s="222"/>
      <c r="LJ32" s="213"/>
      <c r="LK32" s="213">
        <v>7.72</v>
      </c>
      <c r="LL32" s="213"/>
      <c r="LM32" s="213"/>
      <c r="LN32" s="222">
        <v>11.1</v>
      </c>
      <c r="LO32" s="213">
        <v>9.2100000000000009</v>
      </c>
      <c r="LP32" s="213"/>
      <c r="LQ32" s="213">
        <v>7.6</v>
      </c>
      <c r="LR32" s="213">
        <v>11.5</v>
      </c>
      <c r="LS32" s="213"/>
      <c r="LT32" s="222">
        <v>11.46</v>
      </c>
      <c r="LU32" s="222"/>
      <c r="LV32" s="222"/>
      <c r="LW32" s="222"/>
      <c r="LX32" s="216" t="s">
        <v>175</v>
      </c>
      <c r="LY32" s="216"/>
      <c r="LZ32" s="216"/>
      <c r="MA32" s="214"/>
      <c r="MB32" s="214"/>
      <c r="MC32" s="213"/>
      <c r="MD32" s="213"/>
      <c r="ME32" s="213"/>
      <c r="MF32" s="213"/>
      <c r="MG32" s="213"/>
      <c r="MH32" s="213"/>
      <c r="MI32" s="213"/>
      <c r="MJ32" s="222">
        <v>7.28</v>
      </c>
      <c r="MK32" s="222"/>
      <c r="ML32" s="222">
        <v>7.68</v>
      </c>
      <c r="MM32" s="216" t="s">
        <v>175</v>
      </c>
      <c r="MN32" s="213">
        <v>7.01</v>
      </c>
      <c r="MO32" s="213">
        <v>7.8</v>
      </c>
      <c r="MP32" s="222"/>
      <c r="MQ32" s="222"/>
      <c r="MR32" s="222"/>
      <c r="MS32" s="222"/>
      <c r="MT32" s="213"/>
      <c r="MU32" s="213"/>
      <c r="MV32" s="222"/>
      <c r="MW32" s="213"/>
      <c r="MX32" s="222">
        <v>5.83</v>
      </c>
      <c r="MY32" s="213">
        <v>6.06</v>
      </c>
      <c r="MZ32" s="222">
        <v>6.1</v>
      </c>
      <c r="NA32" s="222">
        <v>4.76</v>
      </c>
      <c r="NB32" s="222"/>
      <c r="NC32" s="213">
        <v>6.61</v>
      </c>
      <c r="ND32" s="216" t="s">
        <v>175</v>
      </c>
      <c r="NE32" s="214"/>
      <c r="NF32" s="213"/>
      <c r="NG32" s="222"/>
      <c r="NH32" s="222">
        <v>7.09</v>
      </c>
      <c r="NI32" s="214"/>
      <c r="NJ32" s="213">
        <v>5.31</v>
      </c>
      <c r="NK32" s="213"/>
      <c r="NL32" s="213"/>
      <c r="NM32" s="222">
        <v>4.57</v>
      </c>
      <c r="NN32" s="222"/>
      <c r="NO32" s="222"/>
    </row>
    <row r="33" spans="1:380">
      <c r="A33" s="212">
        <v>1993</v>
      </c>
      <c r="B33" s="222"/>
      <c r="C33" s="213">
        <v>37.44</v>
      </c>
      <c r="D33" s="222">
        <v>19.57</v>
      </c>
      <c r="E33" s="222"/>
      <c r="F33" s="213">
        <v>26.85</v>
      </c>
      <c r="G33" s="213">
        <v>25.71</v>
      </c>
      <c r="H33" s="213">
        <v>24.25</v>
      </c>
      <c r="I33" s="222">
        <v>16.3</v>
      </c>
      <c r="J33" s="222">
        <v>32.049999999999997</v>
      </c>
      <c r="K33" s="222"/>
      <c r="L33" s="222">
        <v>11.93</v>
      </c>
      <c r="M33" s="222">
        <v>10.75</v>
      </c>
      <c r="N33" s="222"/>
      <c r="O33" s="222">
        <v>11.02</v>
      </c>
      <c r="P33" s="222">
        <v>13.43</v>
      </c>
      <c r="Q33" s="222"/>
      <c r="R33" s="222">
        <v>10.87</v>
      </c>
      <c r="S33" s="222"/>
      <c r="T33" s="213"/>
      <c r="U33" s="215">
        <v>12.6</v>
      </c>
      <c r="V33" s="222"/>
      <c r="W33" s="222"/>
      <c r="X33" s="222"/>
      <c r="Y33" s="222">
        <v>12.64</v>
      </c>
      <c r="Z33" s="213"/>
      <c r="AA33" s="214"/>
      <c r="AB33" s="221">
        <v>16.89</v>
      </c>
      <c r="AC33" s="215">
        <v>17.32</v>
      </c>
      <c r="AD33" s="222"/>
      <c r="AE33" s="221">
        <v>30.87</v>
      </c>
      <c r="AF33" s="221">
        <v>13.78</v>
      </c>
      <c r="AG33" s="222">
        <v>12.83</v>
      </c>
      <c r="AH33" s="222"/>
      <c r="AI33" s="222">
        <v>12.05</v>
      </c>
      <c r="AJ33" s="222"/>
      <c r="AK33" s="220" t="s">
        <v>175</v>
      </c>
      <c r="AL33" s="222"/>
      <c r="AM33" s="213"/>
      <c r="AN33" s="222">
        <v>12.87</v>
      </c>
      <c r="AO33" s="222"/>
      <c r="AP33" s="222"/>
      <c r="AQ33" s="222"/>
      <c r="AR33" s="222"/>
      <c r="AS33" s="222"/>
      <c r="AT33" s="222"/>
      <c r="AU33" s="222"/>
      <c r="AV33" s="222">
        <v>12.4</v>
      </c>
      <c r="AW33" s="222">
        <v>13.74</v>
      </c>
      <c r="AX33" s="222"/>
      <c r="AY33" s="222"/>
      <c r="AZ33" s="222"/>
      <c r="BA33" s="222"/>
      <c r="BB33" s="222">
        <v>12.4</v>
      </c>
      <c r="BC33" s="222"/>
      <c r="BD33" s="222">
        <v>12.01</v>
      </c>
      <c r="BE33" s="222"/>
      <c r="BF33" s="222">
        <v>12.28</v>
      </c>
      <c r="BG33" s="222"/>
      <c r="BH33" s="222"/>
      <c r="BI33" s="222"/>
      <c r="BJ33" s="222"/>
      <c r="BK33" s="222">
        <v>11.77</v>
      </c>
      <c r="BL33" s="222">
        <v>14.41</v>
      </c>
      <c r="BM33" s="213"/>
      <c r="BN33" s="222"/>
      <c r="BO33" s="222"/>
      <c r="BP33" s="222"/>
      <c r="BQ33" s="222">
        <v>24.21</v>
      </c>
      <c r="BR33" s="222">
        <v>26.06</v>
      </c>
      <c r="BS33" s="222">
        <v>35.79</v>
      </c>
      <c r="BT33" s="222">
        <v>28.82</v>
      </c>
      <c r="BU33" s="222">
        <v>23.19</v>
      </c>
      <c r="BV33" s="222">
        <v>19.329999999999998</v>
      </c>
      <c r="BW33" s="222">
        <v>21.06</v>
      </c>
      <c r="BX33" s="222">
        <v>22.91</v>
      </c>
      <c r="BY33" s="222">
        <v>19.920000000000002</v>
      </c>
      <c r="BZ33" s="222"/>
      <c r="CA33" s="222"/>
      <c r="CB33" s="222"/>
      <c r="CC33" s="222"/>
      <c r="CD33" s="222"/>
      <c r="CE33" s="222">
        <v>11.06</v>
      </c>
      <c r="CF33" s="222"/>
      <c r="CG33" s="214" t="s">
        <v>175</v>
      </c>
      <c r="CH33" s="222"/>
      <c r="CI33" s="214" t="s">
        <v>175</v>
      </c>
      <c r="CJ33" s="222">
        <v>16.22</v>
      </c>
      <c r="CK33" s="222">
        <v>29.69</v>
      </c>
      <c r="CL33" s="222"/>
      <c r="CM33" s="222"/>
      <c r="CN33" s="222"/>
      <c r="CO33" s="222"/>
      <c r="CP33" s="222"/>
      <c r="CQ33" s="222"/>
      <c r="CR33" s="222"/>
      <c r="CS33" s="222"/>
      <c r="CT33" s="222"/>
      <c r="CU33" s="222"/>
      <c r="CV33" s="222">
        <v>10.98</v>
      </c>
      <c r="CW33" s="222"/>
      <c r="CX33" s="222">
        <v>8.5</v>
      </c>
      <c r="CY33" s="222"/>
      <c r="CZ33" s="222">
        <v>5.55</v>
      </c>
      <c r="DA33" s="222"/>
      <c r="DB33" s="214" t="s">
        <v>175</v>
      </c>
      <c r="DC33" s="213">
        <v>13.66</v>
      </c>
      <c r="DD33" s="213"/>
      <c r="DE33" s="213"/>
      <c r="DF33" s="214"/>
      <c r="DG33" s="214"/>
      <c r="DH33" s="214"/>
      <c r="DI33" s="222"/>
      <c r="DJ33" s="214"/>
      <c r="DK33" s="214"/>
      <c r="DL33" s="214"/>
      <c r="DM33" s="214"/>
      <c r="DN33" s="222">
        <v>13.39</v>
      </c>
      <c r="DO33" s="222"/>
      <c r="DP33" s="222">
        <v>12.17</v>
      </c>
      <c r="DQ33" s="222"/>
      <c r="DR33" s="222">
        <v>19.72</v>
      </c>
      <c r="DY33" s="222">
        <v>12.91</v>
      </c>
      <c r="DZ33" s="222"/>
      <c r="EA33" s="213">
        <v>12.24</v>
      </c>
      <c r="EB33" s="213"/>
      <c r="EC33" s="213">
        <v>13.46</v>
      </c>
      <c r="ED33" s="213"/>
      <c r="EE33" s="213"/>
      <c r="EF33" s="213"/>
      <c r="EG33" s="213"/>
      <c r="EH33" s="213">
        <v>9.1300000000000008</v>
      </c>
      <c r="EI33" s="222"/>
      <c r="EJ33" s="222">
        <v>11.26</v>
      </c>
      <c r="EK33" s="222"/>
      <c r="EL33" s="222"/>
      <c r="EM33" s="222"/>
      <c r="EN33" s="222"/>
      <c r="EO33" s="222"/>
      <c r="EP33" s="222"/>
      <c r="EQ33" s="213"/>
      <c r="ER33" s="222"/>
      <c r="ES33" s="222"/>
      <c r="ET33" s="222">
        <v>11.57</v>
      </c>
      <c r="EU33" s="222"/>
      <c r="EV33" s="222"/>
      <c r="EW33" s="222"/>
      <c r="EX33" s="222"/>
      <c r="EY33" s="222">
        <v>10.47</v>
      </c>
      <c r="EZ33" s="222"/>
      <c r="FA33" s="222"/>
      <c r="FB33" s="222"/>
      <c r="FC33" s="222">
        <v>11.14</v>
      </c>
      <c r="FD33" s="222"/>
      <c r="FE33" s="222"/>
      <c r="FF33" s="222">
        <v>12.64</v>
      </c>
      <c r="FG33" s="222"/>
      <c r="FH33" s="214" t="s">
        <v>175</v>
      </c>
      <c r="FI33" s="214" t="s">
        <v>175</v>
      </c>
      <c r="FJ33" s="214"/>
      <c r="FK33" s="222"/>
      <c r="FL33" s="222">
        <v>13.43</v>
      </c>
      <c r="FM33" s="222"/>
      <c r="FN33" s="222">
        <v>13.03</v>
      </c>
      <c r="FO33" s="222"/>
      <c r="FP33" s="222"/>
      <c r="FQ33" s="222"/>
      <c r="FR33" s="214" t="s">
        <v>175</v>
      </c>
      <c r="FS33" s="222"/>
      <c r="FT33" s="222"/>
      <c r="FU33" s="213">
        <v>16.34</v>
      </c>
      <c r="FV33" s="213"/>
      <c r="FW33" s="213">
        <v>20.59</v>
      </c>
      <c r="FX33" s="213"/>
      <c r="FY33" s="222"/>
      <c r="FZ33" s="222"/>
      <c r="GA33" s="222"/>
      <c r="GB33" s="213">
        <v>9.5299999999999994</v>
      </c>
      <c r="GC33" s="222">
        <v>9.7200000000000006</v>
      </c>
      <c r="GD33" s="222">
        <v>8.98</v>
      </c>
      <c r="GE33" s="222"/>
      <c r="GF33" s="222"/>
      <c r="GG33" s="222"/>
      <c r="GH33" s="222">
        <v>10.119999999999999</v>
      </c>
      <c r="GI33" s="222"/>
      <c r="GJ33" s="222"/>
      <c r="GK33" s="222"/>
      <c r="GL33" s="222">
        <v>10.67</v>
      </c>
      <c r="GM33" s="214" t="s">
        <v>175</v>
      </c>
      <c r="GN33" s="213"/>
      <c r="GO33" s="213"/>
      <c r="GP33" s="222"/>
      <c r="GQ33" s="222">
        <v>11.34</v>
      </c>
      <c r="GR33" s="214" t="s">
        <v>175</v>
      </c>
      <c r="GS33" s="214"/>
      <c r="GT33" s="214"/>
      <c r="GU33" s="214" t="s">
        <v>175</v>
      </c>
      <c r="GV33" s="213">
        <v>17.36</v>
      </c>
      <c r="GW33" s="213">
        <v>16.100000000000001</v>
      </c>
      <c r="GX33" s="214"/>
      <c r="GY33" s="213">
        <v>9.49</v>
      </c>
      <c r="GZ33" s="213"/>
      <c r="HA33" s="213">
        <v>12.52</v>
      </c>
      <c r="HB33" s="213"/>
      <c r="HC33" s="213">
        <v>11.97</v>
      </c>
      <c r="HD33" s="213"/>
      <c r="HE33" s="213">
        <v>15.94</v>
      </c>
      <c r="HF33" s="213"/>
      <c r="HH33" s="214" t="s">
        <v>175</v>
      </c>
      <c r="HI33" s="222"/>
      <c r="HJ33" s="222"/>
      <c r="HK33" s="222"/>
      <c r="HL33" s="222"/>
      <c r="HM33" s="222"/>
      <c r="HN33" s="222"/>
      <c r="HO33" s="222"/>
      <c r="HP33" s="222"/>
      <c r="HQ33" s="222"/>
      <c r="HR33" s="222"/>
      <c r="HS33" s="222"/>
      <c r="HT33" s="222"/>
      <c r="HU33" s="222"/>
      <c r="HV33" s="222"/>
      <c r="HW33" s="222"/>
      <c r="HX33" s="222"/>
      <c r="HY33" s="222"/>
      <c r="HZ33" s="222"/>
      <c r="IA33" s="222"/>
      <c r="IB33" s="213">
        <v>16.18</v>
      </c>
      <c r="IC33" s="213">
        <v>21.38</v>
      </c>
      <c r="ID33" s="213">
        <v>26.02</v>
      </c>
      <c r="IE33" s="213">
        <v>24.41</v>
      </c>
      <c r="IF33" s="213">
        <v>20.87</v>
      </c>
      <c r="IG33" s="222"/>
      <c r="IH33" s="222"/>
      <c r="II33" s="222"/>
      <c r="IJ33" s="222">
        <v>11.26</v>
      </c>
      <c r="IK33" s="222"/>
      <c r="IL33" s="213">
        <v>13.07</v>
      </c>
      <c r="IM33" s="222"/>
      <c r="IN33" s="222"/>
      <c r="IO33" s="213">
        <v>12.91</v>
      </c>
      <c r="IP33" s="213"/>
      <c r="IQ33" s="222"/>
      <c r="IR33" s="222">
        <v>11.69</v>
      </c>
      <c r="IS33" s="222"/>
      <c r="IT33" s="213">
        <v>12.05</v>
      </c>
      <c r="IU33" s="222"/>
      <c r="IV33" s="214" t="s">
        <v>175</v>
      </c>
      <c r="IW33" s="222"/>
      <c r="IX33" s="222"/>
      <c r="IY33" s="222"/>
      <c r="IZ33" s="222"/>
      <c r="JA33" s="222"/>
      <c r="JB33" s="222"/>
      <c r="JC33" s="222"/>
      <c r="JD33" s="222"/>
      <c r="JE33" s="222"/>
      <c r="JF33" s="214" t="s">
        <v>175</v>
      </c>
      <c r="JG33" s="214"/>
      <c r="JH33" s="222"/>
      <c r="JI33" s="214" t="s">
        <v>175</v>
      </c>
      <c r="JJ33" s="222">
        <v>9.2899999999999991</v>
      </c>
      <c r="JK33" s="222">
        <v>10.47</v>
      </c>
      <c r="JL33" s="222">
        <v>13.43</v>
      </c>
      <c r="JM33" s="222"/>
      <c r="JN33" s="222">
        <v>20.309999999999999</v>
      </c>
      <c r="JO33" s="222"/>
      <c r="JP33" s="214" t="s">
        <v>175</v>
      </c>
      <c r="JQ33" s="214"/>
      <c r="JR33" s="222">
        <v>32.99</v>
      </c>
      <c r="JS33" s="214"/>
      <c r="JT33" s="214"/>
      <c r="JU33" s="213"/>
      <c r="JV33" s="213"/>
      <c r="JW33" s="213"/>
      <c r="JX33" s="222"/>
      <c r="JY33" s="222"/>
      <c r="JZ33" s="222"/>
      <c r="KA33" s="222"/>
      <c r="KB33" s="222">
        <v>13.62</v>
      </c>
      <c r="KC33" s="222"/>
      <c r="KD33" s="222"/>
      <c r="KE33" s="213"/>
      <c r="KF33" s="222">
        <v>13.82</v>
      </c>
      <c r="KG33" s="213"/>
      <c r="KH33" s="222">
        <v>19.53</v>
      </c>
      <c r="KI33" s="222"/>
      <c r="KJ33" s="222">
        <v>11.85</v>
      </c>
      <c r="KK33" s="222">
        <v>11.65</v>
      </c>
      <c r="KL33" s="213"/>
      <c r="KM33" s="222"/>
      <c r="KN33" s="222"/>
      <c r="KO33" s="222"/>
      <c r="KP33" s="213"/>
      <c r="KQ33" s="213">
        <v>10.91</v>
      </c>
      <c r="KR33" s="222">
        <v>13.11</v>
      </c>
      <c r="KS33" s="213"/>
      <c r="KT33" s="222"/>
      <c r="KU33" s="222"/>
      <c r="KV33" s="222"/>
      <c r="KW33" s="216" t="s">
        <v>175</v>
      </c>
      <c r="KX33" s="216" t="s">
        <v>175</v>
      </c>
      <c r="KY33" s="222">
        <v>8.58</v>
      </c>
      <c r="KZ33" s="222">
        <v>14.17</v>
      </c>
      <c r="LA33" s="213"/>
      <c r="LB33" s="213">
        <v>14.76</v>
      </c>
      <c r="LC33" s="222">
        <v>12.8</v>
      </c>
      <c r="LD33" s="222"/>
      <c r="LE33" s="222"/>
      <c r="LF33" s="222">
        <v>13.54</v>
      </c>
      <c r="LG33" s="216" t="s">
        <v>175</v>
      </c>
      <c r="LH33" s="213"/>
      <c r="LI33" s="214"/>
      <c r="LJ33" s="213"/>
      <c r="LK33" s="213">
        <v>17.36</v>
      </c>
      <c r="LL33" s="213"/>
      <c r="LM33" s="222"/>
      <c r="LN33" s="222">
        <v>11.89</v>
      </c>
      <c r="LO33" s="213">
        <v>15.51</v>
      </c>
      <c r="LP33" s="213"/>
      <c r="LQ33" s="222">
        <v>17.05</v>
      </c>
      <c r="LR33" s="222">
        <v>21.73</v>
      </c>
      <c r="LS33" s="222"/>
      <c r="LT33" s="222">
        <v>21.38</v>
      </c>
      <c r="LU33" s="222"/>
      <c r="LV33" s="222"/>
      <c r="LW33" s="222"/>
      <c r="LX33" s="222"/>
      <c r="LY33" s="222"/>
      <c r="LZ33" s="222"/>
      <c r="MA33" s="222"/>
      <c r="MB33" s="222"/>
      <c r="MC33" s="222"/>
      <c r="MD33" s="222"/>
      <c r="ME33" s="222"/>
      <c r="MF33" s="222"/>
      <c r="MG33" s="222"/>
      <c r="MH33" s="222"/>
      <c r="MI33" s="222"/>
      <c r="MJ33" s="222">
        <v>14.84</v>
      </c>
      <c r="MK33" s="222"/>
      <c r="ML33" s="222">
        <v>16.38</v>
      </c>
      <c r="MM33" s="222"/>
      <c r="MN33" s="222">
        <v>13.62</v>
      </c>
      <c r="MO33" s="222">
        <v>15</v>
      </c>
      <c r="MP33" s="222"/>
      <c r="MQ33" s="222"/>
      <c r="MR33" s="222"/>
      <c r="MS33" s="222"/>
      <c r="MT33" s="222"/>
      <c r="MU33" s="222"/>
      <c r="MV33" s="222"/>
      <c r="MW33" s="213"/>
      <c r="MX33" s="222">
        <v>12.56</v>
      </c>
      <c r="MY33" s="213">
        <v>9.61</v>
      </c>
      <c r="MZ33" s="216" t="s">
        <v>175</v>
      </c>
      <c r="NA33" s="222">
        <v>10.28</v>
      </c>
      <c r="NB33" s="222"/>
      <c r="NC33" s="222">
        <v>14.72</v>
      </c>
      <c r="ND33" s="214"/>
      <c r="NE33" s="214"/>
      <c r="NF33" s="213"/>
      <c r="NG33" s="222"/>
      <c r="NH33" s="214" t="s">
        <v>175</v>
      </c>
      <c r="NI33" s="222"/>
      <c r="NJ33" s="213">
        <v>12.95</v>
      </c>
      <c r="NK33" s="213"/>
      <c r="NL33" s="213"/>
      <c r="NM33" s="222">
        <v>11.3</v>
      </c>
      <c r="NN33" s="222"/>
      <c r="NO33" s="222"/>
    </row>
    <row r="34" spans="1:380">
      <c r="A34" s="212">
        <v>1992</v>
      </c>
      <c r="B34" s="222"/>
      <c r="C34" s="213">
        <v>32.520000000000003</v>
      </c>
      <c r="D34" s="214" t="s">
        <v>175</v>
      </c>
      <c r="E34" s="222"/>
      <c r="F34" s="214" t="s">
        <v>175</v>
      </c>
      <c r="G34" s="214" t="s">
        <v>175</v>
      </c>
      <c r="H34" s="214" t="s">
        <v>175</v>
      </c>
      <c r="I34" s="214" t="s">
        <v>175</v>
      </c>
      <c r="J34" s="222">
        <v>31.93</v>
      </c>
      <c r="K34" s="222"/>
      <c r="L34" s="222">
        <v>13.74</v>
      </c>
      <c r="M34" s="222">
        <v>13.94</v>
      </c>
      <c r="N34" s="222"/>
      <c r="O34" s="222">
        <v>14.06</v>
      </c>
      <c r="P34" s="222">
        <v>14.76</v>
      </c>
      <c r="Q34" s="222"/>
      <c r="R34" s="222">
        <v>14.06</v>
      </c>
      <c r="S34" s="222"/>
      <c r="T34" s="213"/>
      <c r="U34" s="215">
        <v>15.08</v>
      </c>
      <c r="V34" s="222"/>
      <c r="W34" s="222"/>
      <c r="X34" s="214"/>
      <c r="Y34" s="222">
        <v>15.2</v>
      </c>
      <c r="Z34" s="222"/>
      <c r="AA34" s="222"/>
      <c r="AB34" s="221">
        <v>17.48</v>
      </c>
      <c r="AC34" s="221">
        <v>16.14</v>
      </c>
      <c r="AD34" s="222"/>
      <c r="AE34" s="221">
        <v>26.61</v>
      </c>
      <c r="AF34" s="221">
        <v>18.46</v>
      </c>
      <c r="AG34" s="222">
        <v>16.3</v>
      </c>
      <c r="AH34" s="222"/>
      <c r="AI34" s="222">
        <v>18.350000000000001</v>
      </c>
      <c r="AJ34" s="222"/>
      <c r="AK34" s="222"/>
      <c r="AL34" s="222"/>
      <c r="AM34" s="222"/>
      <c r="AN34" s="222">
        <v>17.13</v>
      </c>
      <c r="AO34" s="222"/>
      <c r="AP34" s="222"/>
      <c r="AQ34" s="222"/>
      <c r="AR34" s="222"/>
      <c r="AS34" s="222"/>
      <c r="AT34" s="222"/>
      <c r="AU34" s="222"/>
      <c r="AV34" s="222">
        <v>16.38</v>
      </c>
      <c r="AW34" s="222">
        <v>16.100000000000001</v>
      </c>
      <c r="AX34" s="222"/>
      <c r="AY34" s="222"/>
      <c r="AZ34" s="222"/>
      <c r="BA34" s="222"/>
      <c r="BB34" s="222">
        <v>13.5</v>
      </c>
      <c r="BC34" s="222"/>
      <c r="BD34" s="222">
        <v>16.61</v>
      </c>
      <c r="BE34" s="222"/>
      <c r="BF34" s="222">
        <v>16.5</v>
      </c>
      <c r="BG34" s="222"/>
      <c r="BH34" s="222"/>
      <c r="BI34" s="222"/>
      <c r="BJ34" s="222"/>
      <c r="BK34" s="222">
        <v>13.39</v>
      </c>
      <c r="BL34" s="222">
        <v>15.59</v>
      </c>
      <c r="BM34" s="213"/>
      <c r="BN34" s="222"/>
      <c r="BO34" s="214"/>
      <c r="BP34" s="214"/>
      <c r="BQ34" s="213">
        <v>22.68</v>
      </c>
      <c r="BR34" s="222">
        <v>23.03</v>
      </c>
      <c r="BS34" s="222">
        <v>33.35</v>
      </c>
      <c r="BT34" s="222">
        <v>22.48</v>
      </c>
      <c r="BU34" s="222">
        <v>21.42</v>
      </c>
      <c r="BV34" s="222">
        <v>20.2</v>
      </c>
      <c r="BW34" s="222">
        <v>18.7</v>
      </c>
      <c r="BX34" s="222">
        <v>21.06</v>
      </c>
      <c r="BY34" s="222">
        <v>22.44</v>
      </c>
      <c r="BZ34" s="222"/>
      <c r="CA34" s="222"/>
      <c r="CB34" s="222"/>
      <c r="CC34" s="222"/>
      <c r="CD34" s="222"/>
      <c r="CE34" s="222">
        <v>9.33</v>
      </c>
      <c r="CF34" s="222"/>
      <c r="CG34" s="222"/>
      <c r="CH34" s="222"/>
      <c r="CI34" s="222"/>
      <c r="CJ34" s="222">
        <v>17.32</v>
      </c>
      <c r="CK34" s="214" t="s">
        <v>175</v>
      </c>
      <c r="CL34" s="214"/>
      <c r="CM34" s="214"/>
      <c r="CN34" s="213"/>
      <c r="CO34" s="222"/>
      <c r="CP34" s="222"/>
      <c r="CQ34" s="222"/>
      <c r="CR34" s="222"/>
      <c r="CS34" s="222"/>
      <c r="CT34" s="222"/>
      <c r="CU34" s="222"/>
      <c r="CV34" s="222">
        <v>9.02</v>
      </c>
      <c r="CW34" s="222"/>
      <c r="CX34" s="214" t="s">
        <v>175</v>
      </c>
      <c r="CY34" s="222"/>
      <c r="CZ34" s="222">
        <v>6.89</v>
      </c>
      <c r="DA34" s="222"/>
      <c r="DB34" s="222"/>
      <c r="DC34" s="222">
        <v>10.199999999999999</v>
      </c>
      <c r="DD34" s="222"/>
      <c r="DE34" s="222"/>
      <c r="DF34" s="222"/>
      <c r="DG34" s="222"/>
      <c r="DH34" s="222"/>
      <c r="DI34" s="222"/>
      <c r="DJ34" s="222"/>
      <c r="DK34" s="222"/>
      <c r="DL34" s="222"/>
      <c r="DM34" s="222"/>
      <c r="DN34" s="222">
        <v>12.09</v>
      </c>
      <c r="DO34" s="222"/>
      <c r="DP34" s="214" t="s">
        <v>175</v>
      </c>
      <c r="DQ34" s="222"/>
      <c r="DR34" s="214" t="s">
        <v>175</v>
      </c>
      <c r="DY34" s="222">
        <v>17.87</v>
      </c>
      <c r="DZ34" s="222"/>
      <c r="EA34" s="213">
        <v>15.16</v>
      </c>
      <c r="EB34" s="213"/>
      <c r="EC34" s="213">
        <v>15.47</v>
      </c>
      <c r="ED34" s="213"/>
      <c r="EE34" s="213"/>
      <c r="EF34" s="213"/>
      <c r="EG34" s="213"/>
      <c r="EH34" s="213">
        <v>14.69</v>
      </c>
      <c r="EI34" s="222"/>
      <c r="EJ34" s="222">
        <v>15.28</v>
      </c>
      <c r="EK34" s="222"/>
      <c r="EL34" s="222"/>
      <c r="EM34" s="222"/>
      <c r="EN34" s="222"/>
      <c r="EO34" s="222"/>
      <c r="EP34" s="222"/>
      <c r="EQ34" s="222"/>
      <c r="ER34" s="222"/>
      <c r="ES34" s="222"/>
      <c r="ET34" s="222">
        <v>13.39</v>
      </c>
      <c r="EU34" s="222"/>
      <c r="EV34" s="222"/>
      <c r="EW34" s="222"/>
      <c r="EX34" s="222"/>
      <c r="EY34" s="222">
        <v>11.85</v>
      </c>
      <c r="EZ34" s="222"/>
      <c r="FA34" s="222"/>
      <c r="FB34" s="222"/>
      <c r="FC34" s="222">
        <v>13.98</v>
      </c>
      <c r="FD34" s="222"/>
      <c r="FE34" s="222"/>
      <c r="FF34" s="222">
        <v>14.65</v>
      </c>
      <c r="FG34" s="222"/>
      <c r="FH34" s="222"/>
      <c r="FI34" s="222"/>
      <c r="FJ34" s="222"/>
      <c r="FK34" s="222"/>
      <c r="FL34" s="222">
        <v>17.95</v>
      </c>
      <c r="FM34" s="222"/>
      <c r="FN34" s="222">
        <v>17.600000000000001</v>
      </c>
      <c r="FO34" s="222"/>
      <c r="FP34" s="222"/>
      <c r="FQ34" s="222"/>
      <c r="FR34" s="222"/>
      <c r="FS34" s="222"/>
      <c r="FT34" s="222"/>
      <c r="FU34" s="222">
        <v>19.37</v>
      </c>
      <c r="FV34" s="222"/>
      <c r="FW34" s="222">
        <v>16.89</v>
      </c>
      <c r="FX34" s="222"/>
      <c r="FY34" s="222"/>
      <c r="FZ34" s="222"/>
      <c r="GA34" s="222"/>
      <c r="GB34" s="222">
        <v>7.28</v>
      </c>
      <c r="GC34" s="222">
        <v>8.11</v>
      </c>
      <c r="GD34" s="213">
        <v>7.28</v>
      </c>
      <c r="GE34" s="213"/>
      <c r="GF34" s="213"/>
      <c r="GG34" s="213"/>
      <c r="GH34" s="222">
        <v>7.09</v>
      </c>
      <c r="GI34" s="222"/>
      <c r="GJ34" s="222"/>
      <c r="GK34" s="222"/>
      <c r="GL34" s="222">
        <v>16.14</v>
      </c>
      <c r="GM34" s="222"/>
      <c r="GN34" s="222"/>
      <c r="GO34" s="222"/>
      <c r="GP34" s="214"/>
      <c r="GQ34" s="222">
        <v>9.33</v>
      </c>
      <c r="GR34" s="222"/>
      <c r="GS34" s="222"/>
      <c r="GT34" s="222"/>
      <c r="GU34" s="222"/>
      <c r="GV34" s="222">
        <v>10.59</v>
      </c>
      <c r="GW34" s="214" t="s">
        <v>175</v>
      </c>
      <c r="GX34" s="222"/>
      <c r="GY34" s="222">
        <v>11.42</v>
      </c>
      <c r="GZ34" s="222"/>
      <c r="HA34" s="222">
        <v>13.03</v>
      </c>
      <c r="HB34" s="222"/>
      <c r="HC34" s="222">
        <v>15.83</v>
      </c>
      <c r="HD34" s="222"/>
      <c r="HE34" s="222">
        <v>14.88</v>
      </c>
      <c r="HF34" s="214"/>
      <c r="HH34" s="222"/>
      <c r="HI34" s="222"/>
      <c r="HJ34" s="222"/>
      <c r="HK34" s="222"/>
      <c r="HL34" s="222"/>
      <c r="HM34" s="222"/>
      <c r="HN34" s="222"/>
      <c r="HO34" s="222"/>
      <c r="HP34" s="222"/>
      <c r="HQ34" s="222"/>
      <c r="HR34" s="222"/>
      <c r="HS34" s="222"/>
      <c r="HT34" s="222"/>
      <c r="HU34" s="222"/>
      <c r="HV34" s="222"/>
      <c r="HW34" s="222"/>
      <c r="HX34" s="222"/>
      <c r="HY34" s="222"/>
      <c r="HZ34" s="222"/>
      <c r="IA34" s="222"/>
      <c r="IB34" s="214" t="s">
        <v>175</v>
      </c>
      <c r="IC34" s="213">
        <v>18.98</v>
      </c>
      <c r="ID34" s="213">
        <v>26.69</v>
      </c>
      <c r="IE34" s="213">
        <v>22.09</v>
      </c>
      <c r="IF34" s="213">
        <v>19.68</v>
      </c>
      <c r="IG34" s="222"/>
      <c r="IH34" s="222"/>
      <c r="II34" s="222"/>
      <c r="IJ34" s="222">
        <v>11.26</v>
      </c>
      <c r="IK34" s="222"/>
      <c r="IL34" s="214" t="s">
        <v>175</v>
      </c>
      <c r="IM34" s="222"/>
      <c r="IN34" s="222"/>
      <c r="IO34" s="213">
        <v>13.39</v>
      </c>
      <c r="IP34" s="213"/>
      <c r="IQ34" s="222"/>
      <c r="IR34" s="222">
        <v>14.3</v>
      </c>
      <c r="IS34" s="222"/>
      <c r="IT34" s="213">
        <v>14.76</v>
      </c>
      <c r="IU34" s="222"/>
      <c r="IV34" s="222">
        <v>16.34</v>
      </c>
      <c r="IW34" s="222"/>
      <c r="IX34" s="222"/>
      <c r="IY34" s="222"/>
      <c r="IZ34" s="222"/>
      <c r="JA34" s="222"/>
      <c r="JB34" s="222"/>
      <c r="JC34" s="222"/>
      <c r="JD34" s="222"/>
      <c r="JE34" s="222"/>
      <c r="JF34" s="222"/>
      <c r="JG34" s="222"/>
      <c r="JH34" s="222"/>
      <c r="JI34" s="222"/>
      <c r="JJ34" s="222">
        <v>14.61</v>
      </c>
      <c r="JK34" s="222">
        <v>12.09</v>
      </c>
      <c r="JL34" s="222">
        <v>13.43</v>
      </c>
      <c r="JM34" s="222"/>
      <c r="JN34" s="222">
        <v>17.64</v>
      </c>
      <c r="JO34" s="222"/>
      <c r="JP34" s="222"/>
      <c r="JQ34" s="222"/>
      <c r="JR34" s="214" t="s">
        <v>175</v>
      </c>
      <c r="JS34" s="222"/>
      <c r="JT34" s="222"/>
      <c r="JU34" s="222"/>
      <c r="JV34" s="222"/>
      <c r="JW34" s="222"/>
      <c r="JX34" s="222"/>
      <c r="JY34" s="222"/>
      <c r="JZ34" s="222"/>
      <c r="KA34" s="222"/>
      <c r="KB34" s="222">
        <v>15.94</v>
      </c>
      <c r="KC34" s="222"/>
      <c r="KD34" s="222"/>
      <c r="KE34" s="213"/>
      <c r="KF34" s="222">
        <v>14.02</v>
      </c>
      <c r="KG34" s="213"/>
      <c r="KH34" s="222">
        <v>19.72</v>
      </c>
      <c r="KI34" s="222"/>
      <c r="KJ34" s="222">
        <v>11.06</v>
      </c>
      <c r="KK34" s="222">
        <v>13.58</v>
      </c>
      <c r="KL34" s="213"/>
      <c r="KM34" s="222"/>
      <c r="KN34" s="222"/>
      <c r="KO34" s="222"/>
      <c r="KP34" s="213"/>
      <c r="KQ34" s="216" t="s">
        <v>175</v>
      </c>
      <c r="KR34" s="222">
        <v>13.39</v>
      </c>
      <c r="KS34" s="213"/>
      <c r="KT34" s="222"/>
      <c r="KU34" s="222"/>
      <c r="KV34" s="222"/>
      <c r="KW34" s="222"/>
      <c r="KX34" s="222">
        <v>12.95</v>
      </c>
      <c r="KY34" s="222">
        <v>6.65</v>
      </c>
      <c r="KZ34" s="216" t="s">
        <v>175</v>
      </c>
      <c r="LA34" s="213"/>
      <c r="LB34" s="213">
        <v>12.48</v>
      </c>
      <c r="LC34" s="216" t="s">
        <v>175</v>
      </c>
      <c r="LD34" s="216"/>
      <c r="LE34" s="214"/>
      <c r="LF34" s="216" t="s">
        <v>175</v>
      </c>
      <c r="LG34" s="213"/>
      <c r="LH34" s="213"/>
      <c r="LI34" s="213"/>
      <c r="LJ34" s="213"/>
      <c r="LK34" s="213">
        <v>13.27</v>
      </c>
      <c r="LL34" s="213"/>
      <c r="LM34" s="213"/>
      <c r="LN34" s="222">
        <v>11.54</v>
      </c>
      <c r="LO34" s="213">
        <v>16.38</v>
      </c>
      <c r="LP34" s="213"/>
      <c r="LQ34" s="222">
        <v>17.989999999999998</v>
      </c>
      <c r="LR34" s="222">
        <v>19.09</v>
      </c>
      <c r="LS34" s="222"/>
      <c r="LT34" s="222">
        <v>22.24</v>
      </c>
      <c r="LU34" s="222"/>
      <c r="LV34" s="222"/>
      <c r="LW34" s="222"/>
      <c r="LX34" s="222"/>
      <c r="LY34" s="222"/>
      <c r="LZ34" s="222"/>
      <c r="MA34" s="222"/>
      <c r="MB34" s="222"/>
      <c r="MC34" s="222"/>
      <c r="MD34" s="222"/>
      <c r="ME34" s="222"/>
      <c r="MF34" s="222"/>
      <c r="MG34" s="222"/>
      <c r="MH34" s="222"/>
      <c r="MI34" s="222"/>
      <c r="MJ34" s="222">
        <v>16.77</v>
      </c>
      <c r="MK34" s="222"/>
      <c r="ML34" s="222">
        <v>17.2</v>
      </c>
      <c r="MM34" s="222"/>
      <c r="MN34" s="222">
        <v>16.02</v>
      </c>
      <c r="MO34" s="216" t="s">
        <v>175</v>
      </c>
      <c r="MP34" s="222"/>
      <c r="MQ34" s="222"/>
      <c r="MR34" s="222"/>
      <c r="MS34" s="222"/>
      <c r="MT34" s="222"/>
      <c r="MU34" s="222"/>
      <c r="MV34" s="222"/>
      <c r="MW34" s="222"/>
      <c r="MX34" s="222">
        <v>9.02</v>
      </c>
      <c r="MY34" s="222">
        <v>12.2</v>
      </c>
      <c r="MZ34" s="222"/>
      <c r="NA34" s="222">
        <v>10.51</v>
      </c>
      <c r="NB34" s="222"/>
      <c r="NC34" s="222">
        <v>13.7</v>
      </c>
      <c r="ND34" s="222"/>
      <c r="NE34" s="222"/>
      <c r="NF34" s="222"/>
      <c r="NG34" s="214"/>
      <c r="NH34" s="222"/>
      <c r="NI34" s="222"/>
      <c r="NJ34" s="222">
        <v>11.61</v>
      </c>
      <c r="NK34" s="222"/>
      <c r="NL34" s="222"/>
      <c r="NM34" s="222">
        <v>9.9600000000000009</v>
      </c>
      <c r="NN34" s="222"/>
      <c r="NO34" s="222"/>
    </row>
    <row r="35" spans="1:380">
      <c r="A35" s="212">
        <v>1991</v>
      </c>
      <c r="B35" s="222"/>
      <c r="C35" s="222">
        <v>26.46</v>
      </c>
      <c r="D35" s="222">
        <v>8.43</v>
      </c>
      <c r="E35" s="222"/>
      <c r="F35" s="222">
        <v>11.77</v>
      </c>
      <c r="G35" s="222"/>
      <c r="H35" s="222">
        <v>5.98</v>
      </c>
      <c r="I35" s="214" t="s">
        <v>175</v>
      </c>
      <c r="J35" s="222">
        <v>20.239999999999998</v>
      </c>
      <c r="K35" s="222"/>
      <c r="L35" s="222">
        <v>3.43</v>
      </c>
      <c r="M35" s="214" t="s">
        <v>175</v>
      </c>
      <c r="N35" s="222"/>
      <c r="O35" s="214" t="s">
        <v>175</v>
      </c>
      <c r="P35" s="222">
        <v>4.6900000000000004</v>
      </c>
      <c r="Q35" s="222"/>
      <c r="R35" s="222">
        <v>3.94</v>
      </c>
      <c r="S35" s="222"/>
      <c r="T35" s="213"/>
      <c r="U35" s="215">
        <v>6.22</v>
      </c>
      <c r="V35" s="222"/>
      <c r="W35" s="222"/>
      <c r="X35" s="222"/>
      <c r="Y35" s="214" t="s">
        <v>175</v>
      </c>
      <c r="Z35" s="222"/>
      <c r="AA35" s="222"/>
      <c r="AB35" s="220" t="s">
        <v>175</v>
      </c>
      <c r="AC35" s="221">
        <v>10.039999999999999</v>
      </c>
      <c r="AD35" s="222"/>
      <c r="AE35" s="221">
        <v>13.43</v>
      </c>
      <c r="AF35" s="221">
        <v>9.9600000000000009</v>
      </c>
      <c r="AG35" s="222">
        <v>4.72</v>
      </c>
      <c r="AH35" s="222"/>
      <c r="AI35" s="222">
        <v>5.16</v>
      </c>
      <c r="AJ35" s="222"/>
      <c r="AK35" s="222"/>
      <c r="AL35" s="222"/>
      <c r="AM35" s="222"/>
      <c r="AN35" s="214" t="s">
        <v>175</v>
      </c>
      <c r="AO35" s="222"/>
      <c r="AP35" s="222"/>
      <c r="AQ35" s="222"/>
      <c r="AR35" s="222"/>
      <c r="AS35" s="222"/>
      <c r="AT35" s="222"/>
      <c r="AU35" s="222"/>
      <c r="AV35" s="222">
        <v>6.02</v>
      </c>
      <c r="AW35" s="222">
        <v>5.75</v>
      </c>
      <c r="AX35" s="222"/>
      <c r="AY35" s="222"/>
      <c r="AZ35" s="222"/>
      <c r="BA35" s="222"/>
      <c r="BB35" s="214" t="s">
        <v>175</v>
      </c>
      <c r="BC35" s="214"/>
      <c r="BD35" s="214" t="s">
        <v>175</v>
      </c>
      <c r="BE35" s="222"/>
      <c r="BF35" s="214" t="s">
        <v>175</v>
      </c>
      <c r="BG35" s="214"/>
      <c r="BH35" s="222"/>
      <c r="BI35" s="222"/>
      <c r="BJ35" s="222"/>
      <c r="BK35" s="222">
        <v>5.35</v>
      </c>
      <c r="BL35" s="214" t="s">
        <v>175</v>
      </c>
      <c r="BM35" s="222"/>
      <c r="BN35" s="222"/>
      <c r="BO35" s="222"/>
      <c r="BP35" s="222"/>
      <c r="BQ35" s="222">
        <v>15.98</v>
      </c>
      <c r="BR35" s="222">
        <v>10.43</v>
      </c>
      <c r="BS35" s="222">
        <v>16.14</v>
      </c>
      <c r="BT35" s="222">
        <v>12.87</v>
      </c>
      <c r="BU35" s="222">
        <v>15.47</v>
      </c>
      <c r="BV35" s="222">
        <v>16.14</v>
      </c>
      <c r="BW35" s="222">
        <v>11.69</v>
      </c>
      <c r="BX35" s="222">
        <v>13.9</v>
      </c>
      <c r="BY35" s="222">
        <v>12.68</v>
      </c>
      <c r="BZ35" s="222"/>
      <c r="CA35" s="222"/>
      <c r="CB35" s="222"/>
      <c r="CC35" s="222"/>
      <c r="CD35" s="222"/>
      <c r="CE35" s="222">
        <v>5.51</v>
      </c>
      <c r="CF35" s="222"/>
      <c r="CG35" s="222"/>
      <c r="CH35" s="222"/>
      <c r="CI35" s="222"/>
      <c r="CJ35" s="222">
        <v>10.55</v>
      </c>
      <c r="CK35" s="222">
        <v>12.87</v>
      </c>
      <c r="CL35" s="222"/>
      <c r="CM35" s="222"/>
      <c r="CN35" s="222"/>
      <c r="CO35" s="222"/>
      <c r="CP35" s="222"/>
      <c r="CQ35" s="222"/>
      <c r="CR35" s="222"/>
      <c r="CS35" s="222"/>
      <c r="CT35" s="222"/>
      <c r="CU35" s="222"/>
      <c r="CV35" s="222">
        <v>4.21</v>
      </c>
      <c r="CW35" s="222"/>
      <c r="CX35" s="222">
        <v>4.53</v>
      </c>
      <c r="CY35" s="222"/>
      <c r="CZ35" s="222">
        <v>4.72</v>
      </c>
      <c r="DA35" s="222"/>
      <c r="DB35" s="222"/>
      <c r="DC35" s="222">
        <v>5.55</v>
      </c>
      <c r="DD35" s="222"/>
      <c r="DE35" s="222"/>
      <c r="DF35" s="222"/>
      <c r="DG35" s="222"/>
      <c r="DH35" s="222"/>
      <c r="DI35" s="222"/>
      <c r="DJ35" s="222"/>
      <c r="DK35" s="222"/>
      <c r="DL35" s="222"/>
      <c r="DM35" s="222"/>
      <c r="DN35" s="222">
        <v>4.76</v>
      </c>
      <c r="DO35" s="222"/>
      <c r="DP35" s="222">
        <v>5.2</v>
      </c>
      <c r="DQ35" s="222"/>
      <c r="DR35" s="222">
        <v>3.35</v>
      </c>
      <c r="DY35" s="214" t="s">
        <v>175</v>
      </c>
      <c r="DZ35" s="214"/>
      <c r="EA35" s="214" t="s">
        <v>175</v>
      </c>
      <c r="EB35" s="214"/>
      <c r="EC35" s="214" t="s">
        <v>175</v>
      </c>
      <c r="ED35" s="214"/>
      <c r="EE35" s="214"/>
      <c r="EF35" s="213"/>
      <c r="EG35" s="213"/>
      <c r="EH35" s="214" t="s">
        <v>175</v>
      </c>
      <c r="EI35" s="222"/>
      <c r="EJ35" s="222">
        <v>6.18</v>
      </c>
      <c r="EK35" s="222"/>
      <c r="EL35" s="222"/>
      <c r="EM35" s="222"/>
      <c r="EN35" s="222"/>
      <c r="EO35" s="222"/>
      <c r="EP35" s="222"/>
      <c r="EQ35" s="222"/>
      <c r="ER35" s="222"/>
      <c r="ES35" s="222"/>
      <c r="ET35" s="222">
        <v>6.77</v>
      </c>
      <c r="EU35" s="222"/>
      <c r="EV35" s="222"/>
      <c r="EW35" s="222"/>
      <c r="EX35" s="222"/>
      <c r="EY35" s="222">
        <v>5.87</v>
      </c>
      <c r="EZ35" s="222"/>
      <c r="FA35" s="222"/>
      <c r="FB35" s="222"/>
      <c r="FC35" s="222">
        <v>6.42</v>
      </c>
      <c r="FD35" s="222"/>
      <c r="FE35" s="222"/>
      <c r="FF35" s="222">
        <v>6.14</v>
      </c>
      <c r="FG35" s="222"/>
      <c r="FH35" s="222"/>
      <c r="FI35" s="222"/>
      <c r="FJ35" s="222"/>
      <c r="FK35" s="222"/>
      <c r="FL35" s="222">
        <v>6.85</v>
      </c>
      <c r="FM35" s="222"/>
      <c r="FN35" s="222">
        <v>7.87</v>
      </c>
      <c r="FO35" s="222"/>
      <c r="FP35" s="222"/>
      <c r="FQ35" s="222"/>
      <c r="FR35" s="222"/>
      <c r="FS35" s="222"/>
      <c r="FT35" s="222"/>
      <c r="FU35" s="222">
        <v>9.5299999999999994</v>
      </c>
      <c r="FV35" s="222"/>
      <c r="FW35" s="222">
        <v>10.98</v>
      </c>
      <c r="FX35" s="222"/>
      <c r="FY35" s="222"/>
      <c r="FZ35" s="222"/>
      <c r="GA35" s="222"/>
      <c r="GB35" s="222">
        <v>5.08</v>
      </c>
      <c r="GC35" s="222">
        <v>4.53</v>
      </c>
      <c r="GD35" s="222">
        <v>3.15</v>
      </c>
      <c r="GE35" s="222"/>
      <c r="GF35" s="222"/>
      <c r="GG35" s="222"/>
      <c r="GH35" s="222">
        <v>4.72</v>
      </c>
      <c r="GI35" s="222"/>
      <c r="GJ35" s="222"/>
      <c r="GK35" s="222"/>
      <c r="GL35" s="222">
        <v>9.2899999999999991</v>
      </c>
      <c r="GM35" s="222"/>
      <c r="GN35" s="222"/>
      <c r="GO35" s="222"/>
      <c r="GP35" s="222"/>
      <c r="GQ35" s="222">
        <v>7.56</v>
      </c>
      <c r="GR35" s="222"/>
      <c r="GS35" s="222"/>
      <c r="GT35" s="222"/>
      <c r="GU35" s="222"/>
      <c r="GV35" s="222">
        <v>7.32</v>
      </c>
      <c r="GW35" s="222"/>
      <c r="GX35" s="222"/>
      <c r="GY35" s="222">
        <v>7.72</v>
      </c>
      <c r="GZ35" s="222"/>
      <c r="HA35" s="222">
        <v>6.34</v>
      </c>
      <c r="HB35" s="222"/>
      <c r="HC35" s="222">
        <v>7.91</v>
      </c>
      <c r="HD35" s="222"/>
      <c r="HE35" s="222">
        <v>8.5</v>
      </c>
      <c r="HF35" s="222"/>
      <c r="HH35" s="222"/>
      <c r="HI35" s="222"/>
      <c r="HJ35" s="222"/>
      <c r="HK35" s="222"/>
      <c r="HL35" s="222"/>
      <c r="HM35" s="222"/>
      <c r="HN35" s="222"/>
      <c r="HO35" s="222"/>
      <c r="HP35" s="222"/>
      <c r="HQ35" s="222"/>
      <c r="HR35" s="222"/>
      <c r="HS35" s="222"/>
      <c r="HT35" s="222"/>
      <c r="HU35" s="222"/>
      <c r="HV35" s="222"/>
      <c r="HW35" s="222"/>
      <c r="HX35" s="222"/>
      <c r="HY35" s="222"/>
      <c r="HZ35" s="222"/>
      <c r="IA35" s="222"/>
      <c r="IB35" s="222">
        <v>8.6199999999999992</v>
      </c>
      <c r="IC35" s="222">
        <v>14.17</v>
      </c>
      <c r="ID35" s="222">
        <v>15.71</v>
      </c>
      <c r="IE35" s="222">
        <v>15.87</v>
      </c>
      <c r="IF35" s="222">
        <v>14.69</v>
      </c>
      <c r="IG35" s="222"/>
      <c r="IH35" s="222"/>
      <c r="II35" s="222"/>
      <c r="IJ35" s="222">
        <v>4.6100000000000003</v>
      </c>
      <c r="IK35" s="222"/>
      <c r="IL35" s="222"/>
      <c r="IM35" s="222"/>
      <c r="IN35" s="222"/>
      <c r="IO35" s="213">
        <v>5.51</v>
      </c>
      <c r="IP35" s="213"/>
      <c r="IQ35" s="214"/>
      <c r="IR35" s="222">
        <v>6.3</v>
      </c>
      <c r="IS35" s="222"/>
      <c r="IT35" s="214" t="s">
        <v>175</v>
      </c>
      <c r="IU35" s="222"/>
      <c r="IV35" s="222">
        <v>7.56</v>
      </c>
      <c r="IW35" s="222"/>
      <c r="IX35" s="222"/>
      <c r="IY35" s="222"/>
      <c r="IZ35" s="222"/>
      <c r="JA35" s="222"/>
      <c r="JB35" s="222"/>
      <c r="JC35" s="222"/>
      <c r="JD35" s="222"/>
      <c r="JE35" s="222"/>
      <c r="JF35" s="222"/>
      <c r="JG35" s="222"/>
      <c r="JH35" s="222"/>
      <c r="JI35" s="222"/>
      <c r="JJ35" s="222">
        <v>4.6900000000000004</v>
      </c>
      <c r="JK35" s="222">
        <v>6.54</v>
      </c>
      <c r="JL35" s="222">
        <v>6.3</v>
      </c>
      <c r="JM35" s="222"/>
      <c r="JN35" s="222">
        <v>8.98</v>
      </c>
      <c r="JO35" s="222"/>
      <c r="JP35" s="222"/>
      <c r="JQ35" s="222"/>
      <c r="JR35" s="222">
        <v>19.61</v>
      </c>
      <c r="JS35" s="222"/>
      <c r="JT35" s="222"/>
      <c r="JU35" s="222"/>
      <c r="JV35" s="222"/>
      <c r="JW35" s="222"/>
      <c r="JX35" s="222"/>
      <c r="JY35" s="222"/>
      <c r="JZ35" s="222"/>
      <c r="KA35" s="222"/>
      <c r="KB35" s="222">
        <v>6.22</v>
      </c>
      <c r="KC35" s="222"/>
      <c r="KD35" s="214"/>
      <c r="KE35" s="213"/>
      <c r="KF35" s="222">
        <v>7.09</v>
      </c>
      <c r="KG35" s="213"/>
      <c r="KH35" s="222">
        <v>10.43</v>
      </c>
      <c r="KI35" s="222"/>
      <c r="KJ35" s="222">
        <v>4.17</v>
      </c>
      <c r="KK35" s="214" t="s">
        <v>175</v>
      </c>
      <c r="KL35" s="213"/>
      <c r="KM35" s="222"/>
      <c r="KN35" s="222"/>
      <c r="KO35" s="222"/>
      <c r="KP35" s="213"/>
      <c r="KQ35" s="213">
        <v>5.24</v>
      </c>
      <c r="KR35" s="222">
        <v>5.04</v>
      </c>
      <c r="KS35" s="213"/>
      <c r="KT35" s="222"/>
      <c r="KU35" s="222"/>
      <c r="KV35" s="222"/>
      <c r="KW35" s="222"/>
      <c r="KX35" s="222">
        <v>4.92</v>
      </c>
      <c r="KY35" s="222">
        <v>4.6100000000000003</v>
      </c>
      <c r="KZ35" s="222"/>
      <c r="LA35" s="213"/>
      <c r="LB35" s="222">
        <v>6.1</v>
      </c>
      <c r="LC35" s="222"/>
      <c r="LD35" s="222"/>
      <c r="LE35" s="222"/>
      <c r="LF35" s="222"/>
      <c r="LG35" s="222"/>
      <c r="LH35" s="213"/>
      <c r="LI35" s="222"/>
      <c r="LJ35" s="213"/>
      <c r="LK35" s="222">
        <v>8.23</v>
      </c>
      <c r="LL35" s="222"/>
      <c r="LM35" s="222"/>
      <c r="LN35" s="222">
        <v>6.85</v>
      </c>
      <c r="LO35" s="213">
        <v>7.64</v>
      </c>
      <c r="LP35" s="213"/>
      <c r="LQ35" s="222">
        <v>10.35</v>
      </c>
      <c r="LR35" s="222">
        <v>12.2</v>
      </c>
      <c r="LS35" s="222"/>
      <c r="LT35" s="222">
        <v>10.83</v>
      </c>
      <c r="LU35" s="222"/>
      <c r="LV35" s="222"/>
      <c r="LW35" s="222"/>
      <c r="LX35" s="222"/>
      <c r="LY35" s="222"/>
      <c r="LZ35" s="222"/>
      <c r="MA35" s="222"/>
      <c r="MB35" s="222"/>
      <c r="MC35" s="222"/>
      <c r="MD35" s="222"/>
      <c r="ME35" s="222"/>
      <c r="MF35" s="222"/>
      <c r="MG35" s="222"/>
      <c r="MH35" s="222"/>
      <c r="MI35" s="222"/>
      <c r="MJ35" s="222">
        <v>7.87</v>
      </c>
      <c r="MK35" s="222"/>
      <c r="ML35" s="222">
        <v>10.28</v>
      </c>
      <c r="MM35" s="222"/>
      <c r="MN35" s="222">
        <v>6.5</v>
      </c>
      <c r="MO35" s="222">
        <v>7.52</v>
      </c>
      <c r="MP35" s="222"/>
      <c r="MQ35" s="222"/>
      <c r="MR35" s="222"/>
      <c r="MS35" s="222"/>
      <c r="MT35" s="222"/>
      <c r="MU35" s="222"/>
      <c r="MV35" s="222"/>
      <c r="MW35" s="222"/>
      <c r="MX35" s="222">
        <v>5.94</v>
      </c>
      <c r="MY35" s="222">
        <v>4.92</v>
      </c>
      <c r="MZ35" s="222"/>
      <c r="NA35" s="222">
        <v>4.72</v>
      </c>
      <c r="NB35" s="222"/>
      <c r="NC35" s="222">
        <v>5.39</v>
      </c>
      <c r="ND35" s="222"/>
      <c r="NE35" s="222"/>
      <c r="NF35" s="222"/>
      <c r="NG35" s="222"/>
      <c r="NH35" s="222"/>
      <c r="NI35" s="222"/>
      <c r="NJ35" s="222">
        <v>5.39</v>
      </c>
      <c r="NK35" s="222"/>
      <c r="NL35" s="222"/>
      <c r="NM35" s="222">
        <v>4.8</v>
      </c>
      <c r="NN35" s="222"/>
      <c r="NO35" s="222"/>
    </row>
    <row r="36" spans="1:380">
      <c r="A36" s="212">
        <v>1990</v>
      </c>
      <c r="B36" s="222"/>
      <c r="C36" s="222">
        <v>18.579999999999998</v>
      </c>
      <c r="D36" s="214" t="s">
        <v>175</v>
      </c>
      <c r="E36" s="222"/>
      <c r="F36" s="222">
        <v>11.34</v>
      </c>
      <c r="G36" s="222"/>
      <c r="H36" s="222">
        <v>5.04</v>
      </c>
      <c r="I36" s="214" t="s">
        <v>175</v>
      </c>
      <c r="J36" s="214" t="s">
        <v>175</v>
      </c>
      <c r="K36" s="214"/>
      <c r="L36" s="222">
        <v>10.79</v>
      </c>
      <c r="M36" s="222"/>
      <c r="N36" s="222"/>
      <c r="O36" s="222"/>
      <c r="P36" s="214" t="s">
        <v>175</v>
      </c>
      <c r="Q36" s="222"/>
      <c r="R36" s="214" t="s">
        <v>175</v>
      </c>
      <c r="S36" s="222"/>
      <c r="T36" s="213"/>
      <c r="U36" s="215">
        <v>10.63</v>
      </c>
      <c r="V36" s="222"/>
      <c r="W36" s="222"/>
      <c r="X36" s="222"/>
      <c r="Y36" s="222"/>
      <c r="Z36" s="222"/>
      <c r="AA36" s="222"/>
      <c r="AB36" s="222"/>
      <c r="AC36" s="221">
        <v>7.83</v>
      </c>
      <c r="AD36" s="222"/>
      <c r="AE36" s="220" t="s">
        <v>175</v>
      </c>
      <c r="AF36" s="221">
        <v>11.61</v>
      </c>
      <c r="AG36" s="222">
        <v>8.27</v>
      </c>
      <c r="AH36" s="222"/>
      <c r="AI36" s="222">
        <v>9.76</v>
      </c>
      <c r="AJ36" s="214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>
        <v>6.93</v>
      </c>
      <c r="AW36" s="222">
        <v>11.5</v>
      </c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14" t="s">
        <v>175</v>
      </c>
      <c r="BL36" s="222"/>
      <c r="BM36" s="222"/>
      <c r="BN36" s="222"/>
      <c r="BO36" s="214"/>
      <c r="BP36" s="214"/>
      <c r="BQ36" s="213">
        <v>16.260000000000002</v>
      </c>
      <c r="BR36" s="222">
        <v>13.11</v>
      </c>
      <c r="BS36" s="222">
        <v>15.59</v>
      </c>
      <c r="BT36" s="222">
        <v>8.6199999999999992</v>
      </c>
      <c r="BU36" s="222">
        <v>13.54</v>
      </c>
      <c r="BV36" s="222">
        <v>13.11</v>
      </c>
      <c r="BW36" s="222">
        <v>11.42</v>
      </c>
      <c r="BX36" s="222">
        <v>15</v>
      </c>
      <c r="BY36" s="222">
        <v>12.36</v>
      </c>
      <c r="BZ36" s="222"/>
      <c r="CA36" s="222"/>
      <c r="CB36" s="222"/>
      <c r="CC36" s="222"/>
      <c r="CD36" s="222"/>
      <c r="CE36" s="222">
        <v>4.84</v>
      </c>
      <c r="CF36" s="222"/>
      <c r="CG36" s="222"/>
      <c r="CH36" s="222"/>
      <c r="CI36" s="222"/>
      <c r="CJ36" s="222">
        <v>10.119999999999999</v>
      </c>
      <c r="CK36" s="214" t="s">
        <v>175</v>
      </c>
      <c r="CL36" s="214"/>
      <c r="CM36" s="214"/>
      <c r="CN36" s="222"/>
      <c r="CO36" s="222"/>
      <c r="CP36" s="222"/>
      <c r="CQ36" s="222"/>
      <c r="CR36" s="222"/>
      <c r="CS36" s="222"/>
      <c r="CT36" s="222"/>
      <c r="CU36" s="222"/>
      <c r="CV36" s="214" t="s">
        <v>175</v>
      </c>
      <c r="CW36" s="214"/>
      <c r="CX36" s="213">
        <v>3.62</v>
      </c>
      <c r="CY36" s="213"/>
      <c r="CZ36" s="222">
        <v>6.02</v>
      </c>
      <c r="DA36" s="222"/>
      <c r="DB36" s="222"/>
      <c r="DC36" s="222">
        <v>7.68</v>
      </c>
      <c r="DD36" s="222"/>
      <c r="DE36" s="222"/>
      <c r="DF36" s="222"/>
      <c r="DG36" s="222"/>
      <c r="DH36" s="222"/>
      <c r="DI36" s="222"/>
      <c r="DJ36" s="222"/>
      <c r="DK36" s="222"/>
      <c r="DL36" s="222"/>
      <c r="DM36" s="222"/>
      <c r="DN36" s="222">
        <v>6.65</v>
      </c>
      <c r="DO36" s="222"/>
      <c r="DP36" s="222">
        <v>6.1</v>
      </c>
      <c r="DQ36" s="222"/>
      <c r="DR36" s="222">
        <v>8.19</v>
      </c>
      <c r="DY36" s="222"/>
      <c r="DZ36" s="222"/>
      <c r="EA36" s="222"/>
      <c r="EB36" s="222"/>
      <c r="EC36" s="222"/>
      <c r="ED36" s="222"/>
      <c r="EE36" s="222"/>
      <c r="EF36" s="213"/>
      <c r="EG36" s="213"/>
      <c r="EH36" s="213"/>
      <c r="EI36" s="214"/>
      <c r="EJ36" s="213">
        <v>6.57</v>
      </c>
      <c r="EK36" s="222"/>
      <c r="EL36" s="222"/>
      <c r="EM36" s="222"/>
      <c r="EN36" s="222"/>
      <c r="EO36" s="222"/>
      <c r="EP36" s="222"/>
      <c r="EQ36" s="222"/>
      <c r="ER36" s="222"/>
      <c r="ES36" s="222"/>
      <c r="ET36" s="222">
        <v>6.73</v>
      </c>
      <c r="EU36" s="222"/>
      <c r="EV36" s="222"/>
      <c r="EW36" s="222"/>
      <c r="EX36" s="222"/>
      <c r="EY36" s="222">
        <v>6.1</v>
      </c>
      <c r="EZ36" s="222"/>
      <c r="FA36" s="222"/>
      <c r="FB36" s="222"/>
      <c r="FC36" s="222">
        <v>9.76</v>
      </c>
      <c r="FD36" s="222"/>
      <c r="FE36" s="222"/>
      <c r="FF36" s="222">
        <v>9.69</v>
      </c>
      <c r="FG36" s="222"/>
      <c r="FH36" s="222"/>
      <c r="FI36" s="222"/>
      <c r="FJ36" s="222"/>
      <c r="FK36" s="222"/>
      <c r="FL36" s="222">
        <v>8.5399999999999991</v>
      </c>
      <c r="FM36" s="222"/>
      <c r="FN36" s="222">
        <v>6.42</v>
      </c>
      <c r="FO36" s="222"/>
      <c r="FP36" s="222"/>
      <c r="FQ36" s="222"/>
      <c r="FR36" s="222"/>
      <c r="FS36" s="222"/>
      <c r="FT36" s="222"/>
      <c r="FU36" s="222">
        <v>9.09</v>
      </c>
      <c r="FV36" s="222"/>
      <c r="FW36" s="222">
        <v>11.42</v>
      </c>
      <c r="FX36" s="222"/>
      <c r="FY36" s="222"/>
      <c r="FZ36" s="222"/>
      <c r="GA36" s="214"/>
      <c r="GB36" s="222">
        <v>7.68</v>
      </c>
      <c r="GC36" s="222">
        <v>7.09</v>
      </c>
      <c r="GD36" s="222">
        <v>4.72</v>
      </c>
      <c r="GE36" s="222"/>
      <c r="GF36" s="222"/>
      <c r="GG36" s="222"/>
      <c r="GH36" s="222">
        <v>3.07</v>
      </c>
      <c r="GI36" s="222"/>
      <c r="GJ36" s="222"/>
      <c r="GK36" s="222"/>
      <c r="GL36" s="222">
        <v>10.98</v>
      </c>
      <c r="GM36" s="222"/>
      <c r="GN36" s="222"/>
      <c r="GO36" s="222"/>
      <c r="GP36" s="222"/>
      <c r="GQ36" s="222">
        <v>8.74</v>
      </c>
      <c r="GR36" s="222"/>
      <c r="GS36" s="222"/>
      <c r="GT36" s="222"/>
      <c r="GU36" s="222"/>
      <c r="GV36" s="222">
        <v>5.04</v>
      </c>
      <c r="GW36" s="222"/>
      <c r="GX36" s="222"/>
      <c r="GY36" s="222">
        <v>8.5399999999999991</v>
      </c>
      <c r="GZ36" s="222"/>
      <c r="HA36" s="222">
        <v>8.0299999999999994</v>
      </c>
      <c r="HB36" s="222"/>
      <c r="HC36" s="222">
        <v>6.26</v>
      </c>
      <c r="HD36" s="222"/>
      <c r="HE36" s="222">
        <v>8.98</v>
      </c>
      <c r="HF36" s="222"/>
      <c r="HH36" s="222"/>
      <c r="HI36" s="222"/>
      <c r="HJ36" s="222"/>
      <c r="HK36" s="222"/>
      <c r="HL36" s="222"/>
      <c r="HM36" s="222"/>
      <c r="HN36" s="222"/>
      <c r="HO36" s="222"/>
      <c r="HP36" s="222"/>
      <c r="HQ36" s="222"/>
      <c r="HR36" s="222"/>
      <c r="HS36" s="222"/>
      <c r="HT36" s="222"/>
      <c r="HU36" s="222"/>
      <c r="HV36" s="222"/>
      <c r="HW36" s="222"/>
      <c r="HX36" s="222"/>
      <c r="HY36" s="222"/>
      <c r="HZ36" s="222"/>
      <c r="IA36" s="222"/>
      <c r="IB36" s="214" t="s">
        <v>175</v>
      </c>
      <c r="IC36" s="222">
        <v>10.83</v>
      </c>
      <c r="ID36" s="222">
        <v>19.13</v>
      </c>
      <c r="IE36" s="222">
        <v>16.100000000000001</v>
      </c>
      <c r="IF36" s="222">
        <v>15.91</v>
      </c>
      <c r="IG36" s="222"/>
      <c r="IH36" s="222"/>
      <c r="II36" s="222"/>
      <c r="IJ36" s="222">
        <v>6.18</v>
      </c>
      <c r="IK36" s="222"/>
      <c r="IL36" s="222"/>
      <c r="IM36" s="222"/>
      <c r="IN36" s="222"/>
      <c r="IO36" s="213">
        <v>8.27</v>
      </c>
      <c r="IP36" s="213"/>
      <c r="IQ36" s="222"/>
      <c r="IR36" s="222">
        <v>10.91</v>
      </c>
      <c r="IS36" s="222"/>
      <c r="IT36" s="222"/>
      <c r="IU36" s="222"/>
      <c r="IV36" s="214" t="s">
        <v>175</v>
      </c>
      <c r="IW36" s="222"/>
      <c r="IX36" s="222"/>
      <c r="IY36" s="222"/>
      <c r="IZ36" s="222"/>
      <c r="JA36" s="222"/>
      <c r="JB36" s="222"/>
      <c r="JC36" s="222"/>
      <c r="JD36" s="222"/>
      <c r="JE36" s="222"/>
      <c r="JF36" s="222"/>
      <c r="JG36" s="222"/>
      <c r="JH36" s="222"/>
      <c r="JI36" s="222"/>
      <c r="JJ36" s="214" t="s">
        <v>175</v>
      </c>
      <c r="JK36" s="214" t="s">
        <v>175</v>
      </c>
      <c r="JL36" s="222">
        <v>9.61</v>
      </c>
      <c r="JM36" s="222"/>
      <c r="JN36" s="222">
        <v>11.65</v>
      </c>
      <c r="JO36" s="222"/>
      <c r="JP36" s="222"/>
      <c r="JQ36" s="222"/>
      <c r="JR36" s="214" t="s">
        <v>175</v>
      </c>
      <c r="JS36" s="222"/>
      <c r="JT36" s="222"/>
      <c r="JU36" s="222"/>
      <c r="JV36" s="222"/>
      <c r="JW36" s="222"/>
      <c r="JX36" s="222"/>
      <c r="JY36" s="222"/>
      <c r="JZ36" s="222"/>
      <c r="KA36" s="222"/>
      <c r="KB36" s="222">
        <v>14.09</v>
      </c>
      <c r="KC36" s="222"/>
      <c r="KD36" s="222"/>
      <c r="KE36" s="213"/>
      <c r="KF36" s="214" t="s">
        <v>175</v>
      </c>
      <c r="KG36" s="213"/>
      <c r="KH36" s="222">
        <v>13.78</v>
      </c>
      <c r="KI36" s="222"/>
      <c r="KJ36" s="214" t="s">
        <v>175</v>
      </c>
      <c r="KK36" s="222"/>
      <c r="KL36" s="213"/>
      <c r="KM36" s="222"/>
      <c r="KN36" s="222"/>
      <c r="KO36" s="222"/>
      <c r="KP36" s="213"/>
      <c r="KQ36" s="213">
        <v>8.74</v>
      </c>
      <c r="KR36" s="213">
        <v>9.02</v>
      </c>
      <c r="KS36" s="213"/>
      <c r="KT36" s="214"/>
      <c r="KU36" s="214"/>
      <c r="KV36" s="222"/>
      <c r="KW36" s="222"/>
      <c r="KX36" s="222">
        <v>8.9</v>
      </c>
      <c r="KY36" s="216" t="s">
        <v>175</v>
      </c>
      <c r="KZ36" s="222"/>
      <c r="LA36" s="213"/>
      <c r="LB36" s="222">
        <v>4.37</v>
      </c>
      <c r="LC36" s="222"/>
      <c r="LD36" s="222"/>
      <c r="LE36" s="222"/>
      <c r="LF36" s="222"/>
      <c r="LG36" s="222"/>
      <c r="LH36" s="213"/>
      <c r="LI36" s="222"/>
      <c r="LJ36" s="213"/>
      <c r="LK36" s="222">
        <v>7.32</v>
      </c>
      <c r="LL36" s="222"/>
      <c r="LM36" s="213"/>
      <c r="LN36" s="216" t="s">
        <v>175</v>
      </c>
      <c r="LO36" s="213">
        <v>9.2100000000000009</v>
      </c>
      <c r="LP36" s="213"/>
      <c r="LQ36" s="216" t="s">
        <v>175</v>
      </c>
      <c r="LR36" s="216" t="s">
        <v>175</v>
      </c>
      <c r="LS36" s="214"/>
      <c r="LT36" s="213">
        <v>12.72</v>
      </c>
      <c r="LU36" s="213"/>
      <c r="LV36" s="214"/>
      <c r="LW36" s="214"/>
      <c r="LX36" s="214"/>
      <c r="LY36" s="214"/>
      <c r="LZ36" s="214"/>
      <c r="MA36" s="214"/>
      <c r="MB36" s="214"/>
      <c r="MC36" s="214"/>
      <c r="MD36" s="214"/>
      <c r="ME36" s="214"/>
      <c r="MF36" s="214"/>
      <c r="MG36" s="214"/>
      <c r="MH36" s="214"/>
      <c r="MI36" s="214"/>
      <c r="MJ36" s="222">
        <v>7.48</v>
      </c>
      <c r="MK36" s="222"/>
      <c r="ML36" s="222">
        <v>10.79</v>
      </c>
      <c r="MM36" s="222"/>
      <c r="MN36" s="222">
        <v>7.91</v>
      </c>
      <c r="MO36" s="222">
        <v>7.32</v>
      </c>
      <c r="MP36" s="222"/>
      <c r="MQ36" s="222"/>
      <c r="MR36" s="222"/>
      <c r="MS36" s="222"/>
      <c r="MT36" s="214"/>
      <c r="MU36" s="214"/>
      <c r="MV36" s="222"/>
      <c r="MW36" s="222"/>
      <c r="MX36" s="222">
        <v>8.7799999999999994</v>
      </c>
      <c r="MY36" s="222">
        <v>6.97</v>
      </c>
      <c r="MZ36" s="222"/>
      <c r="NA36" s="222">
        <v>7.83</v>
      </c>
      <c r="NB36" s="222"/>
      <c r="NC36" s="222">
        <v>8.9</v>
      </c>
      <c r="ND36" s="222"/>
      <c r="NE36" s="222"/>
      <c r="NF36" s="214"/>
      <c r="NG36" s="222"/>
      <c r="NH36" s="222"/>
      <c r="NI36" s="222"/>
      <c r="NJ36" s="214" t="s">
        <v>175</v>
      </c>
      <c r="NK36" s="214"/>
      <c r="NL36" s="214"/>
      <c r="NM36" s="222">
        <v>5.63</v>
      </c>
      <c r="NN36" s="222"/>
      <c r="NO36" s="222"/>
    </row>
    <row r="37" spans="1:380">
      <c r="A37" s="212">
        <v>1989</v>
      </c>
      <c r="B37" s="222"/>
      <c r="C37" s="222">
        <v>11.54</v>
      </c>
      <c r="D37" s="222">
        <v>10.39</v>
      </c>
      <c r="E37" s="222"/>
      <c r="F37" s="222">
        <v>10.16</v>
      </c>
      <c r="G37" s="222"/>
      <c r="H37" s="222">
        <v>3.58</v>
      </c>
      <c r="I37" s="214" t="s">
        <v>175</v>
      </c>
      <c r="J37" s="222">
        <v>12.17</v>
      </c>
      <c r="K37" s="222"/>
      <c r="L37" s="222">
        <v>4.68</v>
      </c>
      <c r="M37" s="222"/>
      <c r="N37" s="222"/>
      <c r="O37" s="222"/>
      <c r="P37" s="222"/>
      <c r="Q37" s="222"/>
      <c r="R37" s="222"/>
      <c r="S37" s="222"/>
      <c r="T37" s="214"/>
      <c r="U37" s="220" t="s">
        <v>175</v>
      </c>
      <c r="V37" s="222"/>
      <c r="W37" s="222"/>
      <c r="X37" s="222"/>
      <c r="Y37" s="222"/>
      <c r="Z37" s="222"/>
      <c r="AA37" s="222"/>
      <c r="AB37" s="222"/>
      <c r="AC37" s="221">
        <v>6.73</v>
      </c>
      <c r="AD37" s="222"/>
      <c r="AE37" s="221">
        <v>13.19</v>
      </c>
      <c r="AF37" s="221">
        <v>6.93</v>
      </c>
      <c r="AG37" s="214" t="s">
        <v>175</v>
      </c>
      <c r="AH37" s="222"/>
      <c r="AI37" s="214" t="s">
        <v>175</v>
      </c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14" t="s">
        <v>175</v>
      </c>
      <c r="AW37" s="222">
        <v>5.55</v>
      </c>
      <c r="AX37" s="214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2"/>
      <c r="BL37" s="222"/>
      <c r="BM37" s="222"/>
      <c r="BN37" s="222"/>
      <c r="BO37" s="214"/>
      <c r="BP37" s="214"/>
      <c r="BQ37" s="213">
        <v>9.49</v>
      </c>
      <c r="BR37" s="222">
        <v>9.8800000000000008</v>
      </c>
      <c r="BS37" s="222">
        <v>9.5299999999999994</v>
      </c>
      <c r="BT37" s="222">
        <v>7.24</v>
      </c>
      <c r="BU37" s="222">
        <v>8.9</v>
      </c>
      <c r="BV37" s="222">
        <v>10.39</v>
      </c>
      <c r="BW37" s="222">
        <v>7.36</v>
      </c>
      <c r="BX37" s="222">
        <v>10.94</v>
      </c>
      <c r="BY37" s="222">
        <v>8.07</v>
      </c>
      <c r="BZ37" s="222"/>
      <c r="CA37" s="222"/>
      <c r="CB37" s="222"/>
      <c r="CC37" s="222"/>
      <c r="CD37" s="222"/>
      <c r="CE37" s="222">
        <v>1.54</v>
      </c>
      <c r="CF37" s="222"/>
      <c r="CG37" s="222"/>
      <c r="CH37" s="222"/>
      <c r="CI37" s="222"/>
      <c r="CJ37" s="222">
        <v>12.36</v>
      </c>
      <c r="CK37" s="214" t="s">
        <v>175</v>
      </c>
      <c r="CL37" s="214"/>
      <c r="CM37" s="214"/>
      <c r="CN37" s="222"/>
      <c r="CO37" s="222"/>
      <c r="CP37" s="222"/>
      <c r="CQ37" s="222"/>
      <c r="CR37" s="222"/>
      <c r="CS37" s="222"/>
      <c r="CT37" s="222"/>
      <c r="CU37" s="222"/>
      <c r="CV37" s="222"/>
      <c r="CW37" s="222"/>
      <c r="CX37" s="214" t="s">
        <v>175</v>
      </c>
      <c r="CY37" s="214"/>
      <c r="CZ37" s="222">
        <v>3.19</v>
      </c>
      <c r="DA37" s="222"/>
      <c r="DB37" s="222"/>
      <c r="DC37" s="214" t="s">
        <v>175</v>
      </c>
      <c r="DD37" s="214"/>
      <c r="DE37" s="214"/>
      <c r="DF37" s="222"/>
      <c r="DG37" s="222"/>
      <c r="DH37" s="222"/>
      <c r="DI37" s="222"/>
      <c r="DJ37" s="222"/>
      <c r="DK37" s="222"/>
      <c r="DL37" s="222"/>
      <c r="DM37" s="222"/>
      <c r="DN37" s="222">
        <v>3.78</v>
      </c>
      <c r="DO37" s="222"/>
      <c r="DP37" s="222">
        <v>3.5</v>
      </c>
      <c r="DQ37" s="222"/>
      <c r="DR37" s="222">
        <v>4.09</v>
      </c>
      <c r="DY37" s="222"/>
      <c r="DZ37" s="222"/>
      <c r="EA37" s="222"/>
      <c r="EB37" s="222"/>
      <c r="EC37" s="222"/>
      <c r="ED37" s="222"/>
      <c r="EE37" s="222"/>
      <c r="EF37" s="213"/>
      <c r="EG37" s="213"/>
      <c r="EH37" s="222"/>
      <c r="EI37" s="222"/>
      <c r="EJ37" s="214" t="s">
        <v>175</v>
      </c>
      <c r="EK37" s="214"/>
      <c r="EL37" s="214"/>
      <c r="EM37" s="222"/>
      <c r="EN37" s="222"/>
      <c r="EO37" s="222"/>
      <c r="EP37" s="222"/>
      <c r="EQ37" s="222"/>
      <c r="ER37" s="222"/>
      <c r="ES37" s="222"/>
      <c r="ET37" s="214" t="s">
        <v>175</v>
      </c>
      <c r="EU37" s="214"/>
      <c r="EV37" s="214"/>
      <c r="EW37" s="214"/>
      <c r="EX37" s="214"/>
      <c r="EY37" s="214" t="s">
        <v>175</v>
      </c>
      <c r="EZ37" s="214"/>
      <c r="FA37" s="214"/>
      <c r="FB37" s="214"/>
      <c r="FC37" s="214" t="s">
        <v>175</v>
      </c>
      <c r="FD37" s="222"/>
      <c r="FE37" s="222"/>
      <c r="FF37" s="222">
        <v>3.94</v>
      </c>
      <c r="FG37" s="222"/>
      <c r="FH37" s="222"/>
      <c r="FI37" s="222"/>
      <c r="FJ37" s="222"/>
      <c r="FK37" s="222"/>
      <c r="FL37" s="222">
        <v>5.39</v>
      </c>
      <c r="FM37" s="222"/>
      <c r="FN37" s="222">
        <v>5.83</v>
      </c>
      <c r="FO37" s="222"/>
      <c r="FP37" s="222"/>
      <c r="FQ37" s="222"/>
      <c r="FR37" s="222"/>
      <c r="FS37" s="214"/>
      <c r="FT37" s="214"/>
      <c r="FU37" s="222">
        <v>5.87</v>
      </c>
      <c r="FV37" s="222"/>
      <c r="FW37" s="222">
        <v>4.88</v>
      </c>
      <c r="FX37" s="222"/>
      <c r="FY37" s="222"/>
      <c r="FZ37" s="222"/>
      <c r="GA37" s="222"/>
      <c r="GB37" s="222">
        <v>4.21</v>
      </c>
      <c r="GC37" s="222">
        <v>3.98</v>
      </c>
      <c r="GD37" s="222">
        <v>5.28</v>
      </c>
      <c r="GE37" s="222"/>
      <c r="GF37" s="222"/>
      <c r="GG37" s="222"/>
      <c r="GH37" s="222">
        <v>3.15</v>
      </c>
      <c r="GI37" s="222"/>
      <c r="GJ37" s="222"/>
      <c r="GK37" s="222"/>
      <c r="GL37" s="214" t="s">
        <v>175</v>
      </c>
      <c r="GM37" s="222"/>
      <c r="GN37" s="222"/>
      <c r="GO37" s="222"/>
      <c r="GP37" s="222"/>
      <c r="GQ37" s="222">
        <v>4.13</v>
      </c>
      <c r="GR37" s="222"/>
      <c r="GS37" s="222"/>
      <c r="GT37" s="222"/>
      <c r="GU37" s="222"/>
      <c r="GV37" s="222">
        <v>5.91</v>
      </c>
      <c r="GW37" s="222"/>
      <c r="GX37" s="222"/>
      <c r="GY37" s="214" t="s">
        <v>175</v>
      </c>
      <c r="GZ37" s="214"/>
      <c r="HA37" s="222">
        <v>4.41</v>
      </c>
      <c r="HB37" s="222"/>
      <c r="HC37" s="222">
        <v>5.59</v>
      </c>
      <c r="HD37" s="222"/>
      <c r="HE37" s="222">
        <v>6.34</v>
      </c>
      <c r="HF37" s="222"/>
      <c r="HH37" s="222"/>
      <c r="HI37" s="222"/>
      <c r="HJ37" s="222"/>
      <c r="HK37" s="222"/>
      <c r="HL37" s="222"/>
      <c r="HM37" s="222"/>
      <c r="HN37" s="222"/>
      <c r="HO37" s="222"/>
      <c r="HP37" s="222"/>
      <c r="HQ37" s="222"/>
      <c r="HR37" s="222"/>
      <c r="HS37" s="222"/>
      <c r="HT37" s="222"/>
      <c r="HU37" s="222"/>
      <c r="HV37" s="222"/>
      <c r="HW37" s="222"/>
      <c r="HX37" s="222"/>
      <c r="HY37" s="222"/>
      <c r="HZ37" s="222"/>
      <c r="IA37" s="222"/>
      <c r="IB37" s="214" t="s">
        <v>175</v>
      </c>
      <c r="IC37" s="213">
        <v>10.119999999999999</v>
      </c>
      <c r="ID37" s="222">
        <v>6.85</v>
      </c>
      <c r="IE37" s="214" t="s">
        <v>175</v>
      </c>
      <c r="IF37" s="222">
        <v>9.3699999999999992</v>
      </c>
      <c r="IG37" s="222"/>
      <c r="IH37" s="222"/>
      <c r="II37" s="222"/>
      <c r="IJ37" s="222">
        <v>6.02</v>
      </c>
      <c r="IK37" s="222"/>
      <c r="IL37" s="222"/>
      <c r="IM37" s="222"/>
      <c r="IN37" s="222"/>
      <c r="IO37" s="214" t="s">
        <v>175</v>
      </c>
      <c r="IP37" s="214"/>
      <c r="IQ37" s="222"/>
      <c r="IR37" s="222">
        <v>5.04</v>
      </c>
      <c r="IS37" s="222"/>
      <c r="IT37" s="222"/>
      <c r="IU37" s="222"/>
      <c r="IV37" s="222"/>
      <c r="IW37" s="222"/>
      <c r="IX37" s="222"/>
      <c r="IY37" s="222"/>
      <c r="IZ37" s="222"/>
      <c r="JA37" s="222"/>
      <c r="JB37" s="222"/>
      <c r="JC37" s="222"/>
      <c r="JD37" s="222"/>
      <c r="JE37" s="222"/>
      <c r="JF37" s="222"/>
      <c r="JG37" s="222"/>
      <c r="JH37" s="222"/>
      <c r="JI37" s="222"/>
      <c r="JJ37" s="222"/>
      <c r="JK37" s="222"/>
      <c r="JL37" s="222">
        <v>7.13</v>
      </c>
      <c r="JM37" s="222"/>
      <c r="JN37" s="222">
        <v>9.76</v>
      </c>
      <c r="JO37" s="222"/>
      <c r="JP37" s="222"/>
      <c r="JQ37" s="222"/>
      <c r="JR37" s="214" t="s">
        <v>175</v>
      </c>
      <c r="JS37" s="222"/>
      <c r="JT37" s="222"/>
      <c r="JU37" s="222"/>
      <c r="JV37" s="222"/>
      <c r="JW37" s="222"/>
      <c r="JX37" s="222"/>
      <c r="JY37" s="222"/>
      <c r="JZ37" s="222"/>
      <c r="KA37" s="222"/>
      <c r="KB37" s="222">
        <v>7.24</v>
      </c>
      <c r="KC37" s="222"/>
      <c r="KD37" s="222"/>
      <c r="KE37" s="213"/>
      <c r="KF37" s="222"/>
      <c r="KG37" s="213"/>
      <c r="KH37" s="222">
        <v>7.95</v>
      </c>
      <c r="KI37" s="222"/>
      <c r="KJ37" s="222"/>
      <c r="KK37" s="222"/>
      <c r="KL37" s="213"/>
      <c r="KM37" s="222"/>
      <c r="KN37" s="222"/>
      <c r="KO37" s="222"/>
      <c r="KP37" s="213"/>
      <c r="KQ37" s="216" t="s">
        <v>175</v>
      </c>
      <c r="KR37" s="222">
        <v>5.51</v>
      </c>
      <c r="KS37" s="213"/>
      <c r="KT37" s="222"/>
      <c r="KU37" s="222"/>
      <c r="KV37" s="222"/>
      <c r="KW37" s="222"/>
      <c r="KX37" s="216" t="s">
        <v>175</v>
      </c>
      <c r="KY37" s="222"/>
      <c r="KZ37" s="222"/>
      <c r="LA37" s="213"/>
      <c r="LB37" s="222">
        <v>2.0099999999999998</v>
      </c>
      <c r="LC37" s="222"/>
      <c r="LD37" s="222"/>
      <c r="LE37" s="222"/>
      <c r="LF37" s="222"/>
      <c r="LG37" s="222"/>
      <c r="LH37" s="213"/>
      <c r="LI37" s="222"/>
      <c r="LJ37" s="213"/>
      <c r="LK37" s="222">
        <v>6.18</v>
      </c>
      <c r="LL37" s="222"/>
      <c r="LM37" s="213"/>
      <c r="LN37" s="222"/>
      <c r="LO37" s="213">
        <v>7.44</v>
      </c>
      <c r="LP37" s="213"/>
      <c r="LQ37" s="222"/>
      <c r="LR37" s="222"/>
      <c r="LS37" s="222"/>
      <c r="LT37" s="216" t="s">
        <v>175</v>
      </c>
      <c r="LU37" s="216"/>
      <c r="LV37" s="214"/>
      <c r="LW37" s="214"/>
      <c r="LX37" s="222"/>
      <c r="LY37" s="222"/>
      <c r="LZ37" s="222"/>
      <c r="MA37" s="222"/>
      <c r="MB37" s="222"/>
      <c r="MC37" s="222"/>
      <c r="MD37" s="222"/>
      <c r="ME37" s="222"/>
      <c r="MF37" s="222"/>
      <c r="MG37" s="222"/>
      <c r="MH37" s="222"/>
      <c r="MI37" s="222"/>
      <c r="MJ37" s="222">
        <v>5</v>
      </c>
      <c r="MK37" s="222"/>
      <c r="ML37" s="222">
        <v>7.01</v>
      </c>
      <c r="MM37" s="222"/>
      <c r="MN37" s="222">
        <v>5</v>
      </c>
      <c r="MO37" s="222">
        <v>3.98</v>
      </c>
      <c r="MP37" s="222"/>
      <c r="MQ37" s="222"/>
      <c r="MR37" s="222"/>
      <c r="MS37" s="222"/>
      <c r="MT37" s="222"/>
      <c r="MU37" s="222"/>
      <c r="MV37" s="222"/>
      <c r="MW37" s="222"/>
      <c r="MX37" s="216" t="s">
        <v>175</v>
      </c>
      <c r="MY37" s="222">
        <v>3.82</v>
      </c>
      <c r="MZ37" s="222"/>
      <c r="NA37" s="222">
        <v>4.09</v>
      </c>
      <c r="NB37" s="222"/>
      <c r="NC37" s="213">
        <v>4.0199999999999996</v>
      </c>
      <c r="ND37" s="222"/>
      <c r="NE37" s="222"/>
      <c r="NF37" s="222"/>
      <c r="NG37" s="222"/>
      <c r="NH37" s="222"/>
      <c r="NI37" s="222"/>
      <c r="NJ37" s="222">
        <v>4.72</v>
      </c>
      <c r="NK37" s="222"/>
      <c r="NL37" s="222"/>
      <c r="NM37" s="222">
        <v>2.8</v>
      </c>
      <c r="NN37" s="222"/>
      <c r="NO37" s="214"/>
    </row>
    <row r="38" spans="1:380">
      <c r="A38" s="212">
        <v>1988</v>
      </c>
      <c r="B38" s="222"/>
      <c r="C38" s="214" t="s">
        <v>175</v>
      </c>
      <c r="D38" s="214" t="s">
        <v>175</v>
      </c>
      <c r="E38" s="214"/>
      <c r="F38" s="214" t="s">
        <v>175</v>
      </c>
      <c r="G38" s="214"/>
      <c r="H38" s="214" t="s">
        <v>175</v>
      </c>
      <c r="I38" s="214"/>
      <c r="J38" s="214" t="s">
        <v>175</v>
      </c>
      <c r="K38" s="222"/>
      <c r="L38" s="213">
        <v>7.37</v>
      </c>
      <c r="M38" s="214"/>
      <c r="N38" s="214"/>
      <c r="O38" s="214"/>
      <c r="P38" s="214"/>
      <c r="Q38" s="222"/>
      <c r="R38" s="214"/>
      <c r="S38" s="222"/>
      <c r="T38" s="214"/>
      <c r="U38" s="222"/>
      <c r="V38" s="214"/>
      <c r="W38" s="222"/>
      <c r="X38" s="214"/>
      <c r="Y38" s="214"/>
      <c r="Z38" s="214"/>
      <c r="AA38" s="214"/>
      <c r="AB38" s="214"/>
      <c r="AC38" s="220" t="s">
        <v>175</v>
      </c>
      <c r="AD38" s="214"/>
      <c r="AE38" s="220" t="s">
        <v>175</v>
      </c>
      <c r="AF38" s="220" t="s">
        <v>175</v>
      </c>
      <c r="AG38" s="214"/>
      <c r="AH38" s="222"/>
      <c r="AI38" s="222"/>
      <c r="AJ38" s="214"/>
      <c r="AK38" s="214"/>
      <c r="AL38" s="222"/>
      <c r="AM38" s="214"/>
      <c r="AN38" s="222"/>
      <c r="AO38" s="222"/>
      <c r="AP38" s="222"/>
      <c r="AQ38" s="222"/>
      <c r="AR38" s="222"/>
      <c r="AS38" s="222"/>
      <c r="AT38" s="222"/>
      <c r="AU38" s="222"/>
      <c r="AV38" s="222"/>
      <c r="AW38" s="214" t="s">
        <v>175</v>
      </c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22"/>
      <c r="BK38" s="222"/>
      <c r="BL38" s="214"/>
      <c r="BM38" s="214"/>
      <c r="BN38" s="222"/>
      <c r="BO38" s="214"/>
      <c r="BP38" s="214"/>
      <c r="BQ38" s="214" t="s">
        <v>175</v>
      </c>
      <c r="BR38" s="214" t="s">
        <v>175</v>
      </c>
      <c r="BS38" s="214" t="s">
        <v>175</v>
      </c>
      <c r="BT38" s="214" t="s">
        <v>175</v>
      </c>
      <c r="BU38" s="214" t="s">
        <v>175</v>
      </c>
      <c r="BV38" s="214" t="s">
        <v>175</v>
      </c>
      <c r="BW38" s="214" t="s">
        <v>175</v>
      </c>
      <c r="BX38" s="214" t="s">
        <v>175</v>
      </c>
      <c r="BY38" s="214" t="s">
        <v>175</v>
      </c>
      <c r="BZ38" s="214"/>
      <c r="CA38" s="214"/>
      <c r="CB38" s="222"/>
      <c r="CC38" s="222"/>
      <c r="CD38" s="222"/>
      <c r="CE38" s="214" t="s">
        <v>175</v>
      </c>
      <c r="CF38" s="214"/>
      <c r="CG38" s="214"/>
      <c r="CH38" s="222"/>
      <c r="CI38" s="222"/>
      <c r="CJ38" s="214" t="s">
        <v>175</v>
      </c>
      <c r="CK38" s="214" t="s">
        <v>175</v>
      </c>
      <c r="CL38" s="214"/>
      <c r="CM38" s="214"/>
      <c r="CN38" s="214"/>
      <c r="CO38" s="214"/>
      <c r="CP38" s="214"/>
      <c r="CQ38" s="214"/>
      <c r="CR38" s="214"/>
      <c r="CS38" s="214"/>
      <c r="CT38" s="214"/>
      <c r="CU38" s="214"/>
      <c r="CV38" s="214"/>
      <c r="CW38" s="214"/>
      <c r="CX38" s="214"/>
      <c r="CY38" s="214"/>
      <c r="CZ38" s="214" t="s">
        <v>175</v>
      </c>
      <c r="DA38" s="214"/>
      <c r="DB38" s="214"/>
      <c r="DC38" s="214" t="s">
        <v>175</v>
      </c>
      <c r="DD38" s="214"/>
      <c r="DE38" s="214"/>
      <c r="DF38" s="214"/>
      <c r="DG38" s="214"/>
      <c r="DH38" s="214"/>
      <c r="DI38" s="214"/>
      <c r="DJ38" s="214"/>
      <c r="DK38" s="214"/>
      <c r="DL38" s="214"/>
      <c r="DM38" s="214"/>
      <c r="DN38" s="214" t="s">
        <v>175</v>
      </c>
      <c r="DO38" s="214"/>
      <c r="DP38" s="214" t="s">
        <v>175</v>
      </c>
      <c r="DQ38" s="222"/>
      <c r="DR38" s="214" t="s">
        <v>175</v>
      </c>
      <c r="DY38" s="222"/>
      <c r="DZ38" s="222"/>
      <c r="EA38" s="222"/>
      <c r="EB38" s="222"/>
      <c r="EC38" s="222"/>
      <c r="ED38" s="222"/>
      <c r="EE38" s="222"/>
      <c r="EF38" s="214"/>
      <c r="EG38" s="214"/>
      <c r="EH38" s="214"/>
      <c r="EI38" s="214"/>
      <c r="EJ38" s="214"/>
      <c r="EK38" s="222"/>
      <c r="EL38" s="222"/>
      <c r="EM38" s="222"/>
      <c r="EN38" s="222"/>
      <c r="EO38" s="214"/>
      <c r="EP38" s="214"/>
      <c r="EQ38" s="214"/>
      <c r="ER38" s="222"/>
      <c r="ES38" s="222"/>
      <c r="ET38" s="222"/>
      <c r="EU38" s="222"/>
      <c r="EV38" s="222"/>
      <c r="EW38" s="222"/>
      <c r="EX38" s="222"/>
      <c r="EY38" s="222"/>
      <c r="EZ38" s="222"/>
      <c r="FA38" s="222"/>
      <c r="FB38" s="222"/>
      <c r="FC38" s="222"/>
      <c r="FD38" s="222"/>
      <c r="FE38" s="222"/>
      <c r="FF38" s="214" t="s">
        <v>175</v>
      </c>
      <c r="FG38" s="214"/>
      <c r="FH38" s="214"/>
      <c r="FI38" s="214"/>
      <c r="FJ38" s="214"/>
      <c r="FK38" s="222"/>
      <c r="FL38" s="214" t="s">
        <v>175</v>
      </c>
      <c r="FM38" s="222"/>
      <c r="FN38" s="214" t="s">
        <v>175</v>
      </c>
      <c r="FO38" s="222"/>
      <c r="FP38" s="214"/>
      <c r="FQ38" s="214"/>
      <c r="FR38" s="214"/>
      <c r="FS38" s="214"/>
      <c r="FT38" s="214"/>
      <c r="FU38" s="214" t="s">
        <v>175</v>
      </c>
      <c r="FV38" s="214"/>
      <c r="FW38" s="214" t="s">
        <v>175</v>
      </c>
      <c r="FX38" s="214"/>
      <c r="FY38" s="222"/>
      <c r="FZ38" s="222"/>
      <c r="GA38" s="214"/>
      <c r="GB38" s="214" t="s">
        <v>175</v>
      </c>
      <c r="GC38" s="214" t="s">
        <v>175</v>
      </c>
      <c r="GD38" s="214" t="s">
        <v>175</v>
      </c>
      <c r="GE38" s="214"/>
      <c r="GF38" s="214"/>
      <c r="GG38" s="214"/>
      <c r="GH38" s="214" t="s">
        <v>175</v>
      </c>
      <c r="GI38" s="222"/>
      <c r="GJ38" s="222"/>
      <c r="GK38" s="222"/>
      <c r="GL38" s="214"/>
      <c r="GM38" s="214"/>
      <c r="GN38" s="214"/>
      <c r="GO38" s="214"/>
      <c r="GP38" s="214"/>
      <c r="GQ38" s="214" t="s">
        <v>175</v>
      </c>
      <c r="GR38" s="214"/>
      <c r="GS38" s="214"/>
      <c r="GT38" s="214"/>
      <c r="GU38" s="214"/>
      <c r="GV38" s="214" t="s">
        <v>175</v>
      </c>
      <c r="GW38" s="214"/>
      <c r="GX38" s="214"/>
      <c r="GY38" s="214"/>
      <c r="GZ38" s="214"/>
      <c r="HA38" s="214" t="s">
        <v>175</v>
      </c>
      <c r="HB38" s="214"/>
      <c r="HC38" s="214" t="s">
        <v>175</v>
      </c>
      <c r="HD38" s="214"/>
      <c r="HE38" s="214" t="s">
        <v>175</v>
      </c>
      <c r="HF38" s="214"/>
      <c r="HH38" s="214"/>
      <c r="HI38" s="214"/>
      <c r="HJ38" s="214"/>
      <c r="HK38" s="214"/>
      <c r="HL38" s="214"/>
      <c r="HM38" s="214"/>
      <c r="HN38" s="214"/>
      <c r="HO38" s="222"/>
      <c r="HP38" s="222"/>
      <c r="HQ38" s="222"/>
      <c r="HR38" s="222"/>
      <c r="HS38" s="222"/>
      <c r="HT38" s="222"/>
      <c r="HU38" s="222"/>
      <c r="HV38" s="222"/>
      <c r="HW38" s="222"/>
      <c r="HX38" s="222"/>
      <c r="HY38" s="222"/>
      <c r="HZ38" s="222"/>
      <c r="IA38" s="222"/>
      <c r="IB38" s="214" t="s">
        <v>175</v>
      </c>
      <c r="IC38" s="214" t="s">
        <v>175</v>
      </c>
      <c r="ID38" s="214" t="s">
        <v>175</v>
      </c>
      <c r="IE38" s="214" t="s">
        <v>175</v>
      </c>
      <c r="IF38" s="214" t="s">
        <v>175</v>
      </c>
      <c r="IG38" s="222"/>
      <c r="IH38" s="222"/>
      <c r="II38" s="222"/>
      <c r="IJ38" s="214" t="s">
        <v>175</v>
      </c>
      <c r="IK38" s="222"/>
      <c r="IL38" s="222"/>
      <c r="IM38" s="222"/>
      <c r="IN38" s="222"/>
      <c r="IO38" s="214" t="s">
        <v>175</v>
      </c>
      <c r="IP38" s="214"/>
      <c r="IQ38" s="214"/>
      <c r="IR38" s="214" t="s">
        <v>175</v>
      </c>
      <c r="IS38" s="222"/>
      <c r="IT38" s="222"/>
      <c r="IU38" s="222"/>
      <c r="IV38" s="222"/>
      <c r="IW38" s="222"/>
      <c r="IX38" s="222"/>
      <c r="IY38" s="222"/>
      <c r="IZ38" s="222"/>
      <c r="JA38" s="222"/>
      <c r="JB38" s="222"/>
      <c r="JC38" s="222"/>
      <c r="JD38" s="222"/>
      <c r="JE38" s="222"/>
      <c r="JF38" s="222"/>
      <c r="JG38" s="222"/>
      <c r="JH38" s="222"/>
      <c r="JI38" s="214"/>
      <c r="JJ38" s="222"/>
      <c r="JK38" s="214"/>
      <c r="JL38" s="214" t="s">
        <v>175</v>
      </c>
      <c r="JM38" s="214"/>
      <c r="JN38" s="214" t="s">
        <v>175</v>
      </c>
      <c r="JO38" s="214"/>
      <c r="JP38" s="214"/>
      <c r="JQ38" s="214"/>
      <c r="JR38" s="214" t="s">
        <v>175</v>
      </c>
      <c r="JS38" s="214"/>
      <c r="JT38" s="214"/>
      <c r="JU38" s="214"/>
      <c r="JV38" s="214"/>
      <c r="JW38" s="214"/>
      <c r="JX38" s="222"/>
      <c r="JY38" s="222"/>
      <c r="JZ38" s="222"/>
      <c r="KA38" s="222"/>
      <c r="KB38" s="214" t="s">
        <v>175</v>
      </c>
      <c r="KC38" s="214"/>
      <c r="KD38" s="214"/>
      <c r="KE38" s="213"/>
      <c r="KF38" s="214"/>
      <c r="KG38" s="213"/>
      <c r="KH38" s="214" t="s">
        <v>175</v>
      </c>
      <c r="KI38" s="214"/>
      <c r="KJ38" s="222"/>
      <c r="KK38" s="222"/>
      <c r="KL38" s="213"/>
      <c r="KM38" s="222"/>
      <c r="KN38" s="222"/>
      <c r="KO38" s="222"/>
      <c r="KP38" s="214"/>
      <c r="KQ38" s="214"/>
      <c r="KR38" s="216" t="s">
        <v>175</v>
      </c>
      <c r="KS38" s="213"/>
      <c r="KT38" s="214"/>
      <c r="KU38" s="214"/>
      <c r="KV38" s="222"/>
      <c r="KW38" s="222"/>
      <c r="KX38" s="214"/>
      <c r="KY38" s="214"/>
      <c r="KZ38" s="214"/>
      <c r="LA38" s="213"/>
      <c r="LB38" s="216" t="s">
        <v>175</v>
      </c>
      <c r="LC38" s="214"/>
      <c r="LD38" s="214"/>
      <c r="LE38" s="214"/>
      <c r="LF38" s="214"/>
      <c r="LG38" s="214"/>
      <c r="LH38" s="213"/>
      <c r="LI38" s="214"/>
      <c r="LJ38" s="213"/>
      <c r="LK38" s="216" t="s">
        <v>175</v>
      </c>
      <c r="LL38" s="214"/>
      <c r="LM38" s="214"/>
      <c r="LN38" s="214"/>
      <c r="LO38" s="216" t="s">
        <v>175</v>
      </c>
      <c r="LP38" s="214"/>
      <c r="LQ38" s="214"/>
      <c r="LR38" s="214"/>
      <c r="LS38" s="214"/>
      <c r="LT38" s="214"/>
      <c r="LU38" s="214"/>
      <c r="LV38" s="214"/>
      <c r="LW38" s="214"/>
      <c r="LX38" s="214"/>
      <c r="LY38" s="214"/>
      <c r="LZ38" s="214"/>
      <c r="MA38" s="214"/>
      <c r="MB38" s="214"/>
      <c r="MC38" s="214"/>
      <c r="MD38" s="214"/>
      <c r="ME38" s="214"/>
      <c r="MF38" s="214"/>
      <c r="MG38" s="214"/>
      <c r="MH38" s="214"/>
      <c r="MI38" s="214"/>
      <c r="MJ38" s="216" t="s">
        <v>175</v>
      </c>
      <c r="MK38" s="214"/>
      <c r="ML38" s="216" t="s">
        <v>175</v>
      </c>
      <c r="MM38" s="222"/>
      <c r="MN38" s="216" t="s">
        <v>175</v>
      </c>
      <c r="MO38" s="216" t="s">
        <v>175</v>
      </c>
      <c r="MP38" s="214"/>
      <c r="MQ38" s="214"/>
      <c r="MR38" s="214"/>
      <c r="MS38" s="214"/>
      <c r="MT38" s="214"/>
      <c r="MU38" s="214"/>
      <c r="MV38" s="214"/>
      <c r="MW38" s="214"/>
      <c r="MX38" s="214"/>
      <c r="MY38" s="216" t="s">
        <v>175</v>
      </c>
      <c r="MZ38" s="214"/>
      <c r="NA38" s="216" t="s">
        <v>175</v>
      </c>
      <c r="NB38" s="214"/>
      <c r="NC38" s="214"/>
      <c r="ND38" s="214"/>
      <c r="NE38" s="214"/>
      <c r="NF38" s="214"/>
      <c r="NG38" s="214"/>
      <c r="NH38" s="222"/>
      <c r="NI38" s="222"/>
      <c r="NJ38" s="214" t="s">
        <v>175</v>
      </c>
      <c r="NK38" s="214"/>
      <c r="NL38" s="214"/>
      <c r="NM38" s="214" t="s">
        <v>175</v>
      </c>
      <c r="NN38" s="214"/>
      <c r="NO38" s="214"/>
    </row>
    <row r="39" spans="1:380">
      <c r="A39" s="212">
        <v>1987</v>
      </c>
      <c r="B39" s="222"/>
      <c r="C39" s="214" t="s">
        <v>175</v>
      </c>
      <c r="D39" s="213">
        <v>11.89</v>
      </c>
      <c r="E39" s="213"/>
      <c r="F39" s="222">
        <v>4.6500000000000004</v>
      </c>
      <c r="G39" s="222"/>
      <c r="H39" s="214" t="s">
        <v>175</v>
      </c>
      <c r="I39" s="222"/>
      <c r="J39" s="214" t="s">
        <v>175</v>
      </c>
      <c r="K39" s="222"/>
      <c r="L39" s="222">
        <v>7.41</v>
      </c>
      <c r="M39" s="222"/>
      <c r="N39" s="222"/>
      <c r="O39" s="222"/>
      <c r="P39" s="222"/>
      <c r="Q39" s="222"/>
      <c r="R39" s="222"/>
      <c r="S39" s="222"/>
      <c r="T39" s="214"/>
      <c r="U39" s="222"/>
      <c r="V39" s="222"/>
      <c r="W39" s="222"/>
      <c r="X39" s="213"/>
      <c r="Y39" s="222"/>
      <c r="Z39" s="222"/>
      <c r="AA39" s="222"/>
      <c r="AB39" s="213"/>
      <c r="AC39" s="221">
        <v>6.38</v>
      </c>
      <c r="AD39" s="222"/>
      <c r="AE39" s="215">
        <v>18.86</v>
      </c>
      <c r="AF39" s="221">
        <v>10</v>
      </c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22"/>
      <c r="AV39" s="222"/>
      <c r="AW39" s="222">
        <v>4.8</v>
      </c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222"/>
      <c r="BK39" s="222"/>
      <c r="BL39" s="222"/>
      <c r="BM39" s="213"/>
      <c r="BN39" s="222"/>
      <c r="BO39" s="222"/>
      <c r="BP39" s="222"/>
      <c r="BQ39" s="222">
        <v>8.31</v>
      </c>
      <c r="BR39" s="214" t="s">
        <v>175</v>
      </c>
      <c r="BS39" s="214" t="s">
        <v>175</v>
      </c>
      <c r="BT39" s="213">
        <v>11.81</v>
      </c>
      <c r="BU39" s="213">
        <v>8.98</v>
      </c>
      <c r="BV39" s="213">
        <v>10.39</v>
      </c>
      <c r="BW39" s="222">
        <v>12.72</v>
      </c>
      <c r="BX39" s="222"/>
      <c r="BY39" s="222">
        <v>12.44</v>
      </c>
      <c r="BZ39" s="214"/>
      <c r="CA39" s="222"/>
      <c r="CB39" s="222"/>
      <c r="CC39" s="222"/>
      <c r="CD39" s="222"/>
      <c r="CE39" s="222">
        <v>3.23</v>
      </c>
      <c r="CF39" s="222"/>
      <c r="CG39" s="222"/>
      <c r="CH39" s="222"/>
      <c r="CI39" s="222"/>
      <c r="CJ39" s="214" t="s">
        <v>175</v>
      </c>
      <c r="CK39" s="214" t="s">
        <v>175</v>
      </c>
      <c r="CL39" s="214"/>
      <c r="CM39" s="214"/>
      <c r="CN39" s="213"/>
      <c r="CO39" s="214"/>
      <c r="CP39" s="214"/>
      <c r="CQ39" s="214"/>
      <c r="CR39" s="214"/>
      <c r="CS39" s="214"/>
      <c r="CT39" s="214"/>
      <c r="CU39" s="214"/>
      <c r="CV39" s="214"/>
      <c r="CW39" s="214"/>
      <c r="CX39" s="214"/>
      <c r="CY39" s="214"/>
      <c r="CZ39" s="213">
        <v>4.6500000000000004</v>
      </c>
      <c r="DA39" s="213"/>
      <c r="DB39" s="213"/>
      <c r="DC39" s="213">
        <v>7.4</v>
      </c>
      <c r="DD39" s="213"/>
      <c r="DE39" s="213"/>
      <c r="DF39" s="213"/>
      <c r="DG39" s="213"/>
      <c r="DH39" s="222"/>
      <c r="DI39" s="214"/>
      <c r="DJ39" s="213"/>
      <c r="DK39" s="213"/>
      <c r="DL39" s="213"/>
      <c r="DM39" s="213"/>
      <c r="DN39" s="213">
        <v>5.12</v>
      </c>
      <c r="DO39" s="213"/>
      <c r="DP39" s="213">
        <v>7.72</v>
      </c>
      <c r="DQ39" s="222"/>
      <c r="DR39" s="213">
        <v>6.16</v>
      </c>
      <c r="DY39" s="222"/>
      <c r="DZ39" s="222"/>
      <c r="EA39" s="222"/>
      <c r="EB39" s="222"/>
      <c r="EC39" s="222"/>
      <c r="ED39" s="222"/>
      <c r="EE39" s="222"/>
      <c r="EF39" s="213"/>
      <c r="EG39" s="213"/>
      <c r="EH39" s="222"/>
      <c r="EI39" s="222"/>
      <c r="EJ39" s="222"/>
      <c r="EK39" s="222"/>
      <c r="EL39" s="222"/>
      <c r="EM39" s="222"/>
      <c r="EN39" s="222"/>
      <c r="EO39" s="222"/>
      <c r="EP39" s="222"/>
      <c r="EQ39" s="222"/>
      <c r="ER39" s="222"/>
      <c r="ES39" s="222"/>
      <c r="ET39" s="222"/>
      <c r="EU39" s="222"/>
      <c r="EV39" s="222"/>
      <c r="EW39" s="222"/>
      <c r="EX39" s="222"/>
      <c r="EY39" s="222"/>
      <c r="EZ39" s="222"/>
      <c r="FA39" s="222"/>
      <c r="FB39" s="222"/>
      <c r="FC39" s="222"/>
      <c r="FD39" s="222"/>
      <c r="FE39" s="222"/>
      <c r="FF39" s="222">
        <v>5.51</v>
      </c>
      <c r="FG39" s="222"/>
      <c r="FH39" s="222"/>
      <c r="FI39" s="222"/>
      <c r="FJ39" s="222"/>
      <c r="FK39" s="222"/>
      <c r="FL39" s="222">
        <v>5.98</v>
      </c>
      <c r="FM39" s="222"/>
      <c r="FN39" s="222"/>
      <c r="FO39" s="222"/>
      <c r="FP39" s="222"/>
      <c r="FQ39" s="222"/>
      <c r="FR39" s="222"/>
      <c r="FS39" s="222"/>
      <c r="FT39" s="222"/>
      <c r="FU39" s="222">
        <v>8.6199999999999992</v>
      </c>
      <c r="FV39" s="222"/>
      <c r="FW39" s="222">
        <v>5.91</v>
      </c>
      <c r="FX39" s="222"/>
      <c r="FY39" s="222"/>
      <c r="FZ39" s="222"/>
      <c r="GA39" s="222"/>
      <c r="GB39" s="222">
        <v>5.28</v>
      </c>
      <c r="GC39" s="222">
        <v>4.6100000000000003</v>
      </c>
      <c r="GD39" s="214" t="s">
        <v>175</v>
      </c>
      <c r="GE39" s="213"/>
      <c r="GF39" s="213"/>
      <c r="GG39" s="213"/>
      <c r="GH39" s="214"/>
      <c r="GI39" s="222"/>
      <c r="GJ39" s="222"/>
      <c r="GK39" s="222"/>
      <c r="GL39" s="222"/>
      <c r="GM39" s="222"/>
      <c r="GN39" s="222"/>
      <c r="GO39" s="222"/>
      <c r="GP39" s="213"/>
      <c r="GQ39" s="222">
        <v>5.2</v>
      </c>
      <c r="GR39" s="222"/>
      <c r="GS39" s="222"/>
      <c r="GT39" s="222"/>
      <c r="GU39" s="222"/>
      <c r="GV39" s="222">
        <v>6.5</v>
      </c>
      <c r="GW39" s="222"/>
      <c r="GX39" s="222"/>
      <c r="GY39" s="222"/>
      <c r="GZ39" s="222"/>
      <c r="HA39" s="222">
        <v>8.86</v>
      </c>
      <c r="HB39" s="222"/>
      <c r="HC39" s="222">
        <v>6.61</v>
      </c>
      <c r="HD39" s="222"/>
      <c r="HE39" s="222">
        <v>8.43</v>
      </c>
      <c r="HF39" s="222"/>
      <c r="HH39" s="222"/>
      <c r="HI39" s="222"/>
      <c r="HJ39" s="222"/>
      <c r="HK39" s="222"/>
      <c r="HL39" s="222"/>
      <c r="HM39" s="222"/>
      <c r="HN39" s="222"/>
      <c r="HO39" s="222"/>
      <c r="HP39" s="222"/>
      <c r="HQ39" s="222"/>
      <c r="HR39" s="222"/>
      <c r="HS39" s="222"/>
      <c r="HT39" s="222"/>
      <c r="HU39" s="222"/>
      <c r="HV39" s="222"/>
      <c r="HW39" s="222"/>
      <c r="HX39" s="222"/>
      <c r="HY39" s="222"/>
      <c r="HZ39" s="222"/>
      <c r="IA39" s="222"/>
      <c r="IB39" s="222">
        <v>3.11</v>
      </c>
      <c r="IC39" s="222">
        <v>11.38</v>
      </c>
      <c r="ID39" s="222">
        <v>14.57</v>
      </c>
      <c r="IE39" s="214" t="s">
        <v>175</v>
      </c>
      <c r="IF39" s="222">
        <v>8.5</v>
      </c>
      <c r="IG39" s="222"/>
      <c r="IH39" s="222"/>
      <c r="II39" s="222"/>
      <c r="IJ39" s="222">
        <v>7.56</v>
      </c>
      <c r="IK39" s="222"/>
      <c r="IL39" s="222"/>
      <c r="IM39" s="222"/>
      <c r="IN39" s="222"/>
      <c r="IO39" s="214" t="s">
        <v>175</v>
      </c>
      <c r="IP39" s="214"/>
      <c r="IQ39" s="222"/>
      <c r="IR39" s="222">
        <v>5.2</v>
      </c>
      <c r="IS39" s="222"/>
      <c r="IT39" s="222"/>
      <c r="IU39" s="222"/>
      <c r="IV39" s="222"/>
      <c r="IW39" s="222"/>
      <c r="IX39" s="222"/>
      <c r="IY39" s="222"/>
      <c r="IZ39" s="222"/>
      <c r="JA39" s="222"/>
      <c r="JB39" s="222"/>
      <c r="JC39" s="222"/>
      <c r="JD39" s="222"/>
      <c r="JE39" s="222"/>
      <c r="JF39" s="222"/>
      <c r="JG39" s="222"/>
      <c r="JH39" s="222"/>
      <c r="JI39" s="214"/>
      <c r="JJ39" s="222"/>
      <c r="JK39" s="214"/>
      <c r="JL39" s="213">
        <v>3.94</v>
      </c>
      <c r="JM39" s="213"/>
      <c r="JN39" s="222">
        <v>8.5</v>
      </c>
      <c r="JO39" s="222"/>
      <c r="JP39" s="222"/>
      <c r="JQ39" s="222"/>
      <c r="JR39" s="222">
        <v>13.9</v>
      </c>
      <c r="JS39" s="222"/>
      <c r="JT39" s="222"/>
      <c r="JU39" s="222"/>
      <c r="JV39" s="222"/>
      <c r="JW39" s="222"/>
      <c r="JX39" s="222"/>
      <c r="JY39" s="222"/>
      <c r="JZ39" s="222"/>
      <c r="KA39" s="222"/>
      <c r="KB39" s="222">
        <v>4.0599999999999996</v>
      </c>
      <c r="KC39" s="222"/>
      <c r="KD39" s="222"/>
      <c r="KE39" s="213"/>
      <c r="KF39" s="222"/>
      <c r="KG39" s="213"/>
      <c r="KH39" s="214" t="s">
        <v>175</v>
      </c>
      <c r="KI39" s="214"/>
      <c r="KJ39" s="222"/>
      <c r="KK39" s="222"/>
      <c r="KL39" s="213"/>
      <c r="KM39" s="222"/>
      <c r="KN39" s="222"/>
      <c r="KO39" s="222"/>
      <c r="KP39" s="213"/>
      <c r="KQ39" s="222"/>
      <c r="KR39" s="222">
        <v>5.2</v>
      </c>
      <c r="KS39" s="213"/>
      <c r="KT39" s="222"/>
      <c r="KU39" s="222"/>
      <c r="KV39" s="222"/>
      <c r="KW39" s="222"/>
      <c r="KX39" s="222"/>
      <c r="KY39" s="222"/>
      <c r="KZ39" s="214"/>
      <c r="LA39" s="213"/>
      <c r="LB39" s="213">
        <v>0.98</v>
      </c>
      <c r="LC39" s="213"/>
      <c r="LD39" s="213"/>
      <c r="LE39" s="213"/>
      <c r="LF39" s="213"/>
      <c r="LG39" s="213"/>
      <c r="LH39" s="213"/>
      <c r="LI39" s="213"/>
      <c r="LJ39" s="213"/>
      <c r="LK39" s="213">
        <v>7.05</v>
      </c>
      <c r="LL39" s="213"/>
      <c r="LM39" s="222"/>
      <c r="LN39" s="222"/>
      <c r="LO39" s="213">
        <v>4.41</v>
      </c>
      <c r="LP39" s="213"/>
      <c r="LQ39" s="222"/>
      <c r="LR39" s="222"/>
      <c r="LS39" s="222"/>
      <c r="LT39" s="222"/>
      <c r="LU39" s="222"/>
      <c r="LV39" s="222"/>
      <c r="LW39" s="222"/>
      <c r="LX39" s="222"/>
      <c r="LY39" s="222"/>
      <c r="LZ39" s="222"/>
      <c r="MA39" s="222"/>
      <c r="MB39" s="222"/>
      <c r="MC39" s="214"/>
      <c r="MD39" s="214"/>
      <c r="ME39" s="222"/>
      <c r="MF39" s="222"/>
      <c r="MG39" s="222"/>
      <c r="MH39" s="222"/>
      <c r="MI39" s="222"/>
      <c r="MJ39" s="222"/>
      <c r="MK39" s="222"/>
      <c r="ML39" s="222">
        <v>7.36</v>
      </c>
      <c r="MM39" s="222"/>
      <c r="MN39" s="222">
        <v>5.63</v>
      </c>
      <c r="MO39" s="222">
        <v>6.38</v>
      </c>
      <c r="MP39" s="222"/>
      <c r="MQ39" s="222"/>
      <c r="MR39" s="222"/>
      <c r="MS39" s="222"/>
      <c r="MT39" s="222"/>
      <c r="MU39" s="222"/>
      <c r="MV39" s="222"/>
      <c r="MW39" s="222"/>
      <c r="MX39" s="222"/>
      <c r="MY39" s="222">
        <v>5.24</v>
      </c>
      <c r="MZ39" s="222"/>
      <c r="NA39" s="222"/>
      <c r="NB39" s="222"/>
      <c r="NC39" s="214"/>
      <c r="ND39" s="222"/>
      <c r="NE39" s="222"/>
      <c r="NF39" s="222"/>
      <c r="NG39" s="214"/>
      <c r="NH39" s="222"/>
      <c r="NI39" s="222"/>
      <c r="NJ39" s="222">
        <v>5.71</v>
      </c>
      <c r="NK39" s="222"/>
      <c r="NL39" s="222"/>
      <c r="NM39" s="222">
        <v>3.86</v>
      </c>
      <c r="NN39" s="222"/>
      <c r="NO39" s="222"/>
    </row>
    <row r="40" spans="1:380">
      <c r="A40" s="212">
        <v>1986</v>
      </c>
      <c r="B40" s="222"/>
      <c r="C40" s="214" t="s">
        <v>175</v>
      </c>
      <c r="D40" s="213">
        <v>11.02</v>
      </c>
      <c r="E40" s="213"/>
      <c r="F40" s="222">
        <v>4.79</v>
      </c>
      <c r="G40" s="222"/>
      <c r="H40" s="222">
        <v>8.32</v>
      </c>
      <c r="I40" s="222"/>
      <c r="J40" s="214" t="s">
        <v>175</v>
      </c>
      <c r="K40" s="222"/>
      <c r="L40" s="222">
        <v>8.16</v>
      </c>
      <c r="M40" s="222"/>
      <c r="N40" s="222"/>
      <c r="O40" s="222"/>
      <c r="P40" s="222"/>
      <c r="Q40" s="222"/>
      <c r="R40" s="222"/>
      <c r="S40" s="222"/>
      <c r="T40" s="214"/>
      <c r="U40" s="222"/>
      <c r="V40" s="222"/>
      <c r="W40" s="222"/>
      <c r="X40" s="213"/>
      <c r="Y40" s="222"/>
      <c r="Z40" s="213"/>
      <c r="AA40" s="222"/>
      <c r="AB40" s="222"/>
      <c r="AC40" s="221">
        <v>13.7</v>
      </c>
      <c r="AD40" s="222"/>
      <c r="AE40" s="221">
        <v>20.67</v>
      </c>
      <c r="AF40" s="221">
        <v>12.2</v>
      </c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>
        <v>7.32</v>
      </c>
      <c r="AX40" s="222"/>
      <c r="AY40" s="222"/>
      <c r="AZ40" s="222"/>
      <c r="BA40" s="222"/>
      <c r="BB40" s="222"/>
      <c r="BC40" s="222"/>
      <c r="BD40" s="222"/>
      <c r="BE40" s="222"/>
      <c r="BF40" s="222"/>
      <c r="BG40" s="222"/>
      <c r="BH40" s="222"/>
      <c r="BI40" s="222"/>
      <c r="BJ40" s="222"/>
      <c r="BK40" s="222"/>
      <c r="BL40" s="222"/>
      <c r="BM40" s="222"/>
      <c r="BN40" s="222"/>
      <c r="BO40" s="222"/>
      <c r="BP40" s="222"/>
      <c r="BQ40" s="214" t="s">
        <v>175</v>
      </c>
      <c r="BR40" s="222">
        <v>15.63</v>
      </c>
      <c r="BS40" s="222"/>
      <c r="BT40" s="222">
        <v>15.51</v>
      </c>
      <c r="BU40" s="222">
        <v>12.95</v>
      </c>
      <c r="BV40" s="222">
        <v>14.65</v>
      </c>
      <c r="BW40" s="222">
        <v>17.36</v>
      </c>
      <c r="BX40" s="222"/>
      <c r="BY40" s="222">
        <v>19.649999999999999</v>
      </c>
      <c r="BZ40" s="214"/>
      <c r="CA40" s="214"/>
      <c r="CB40" s="222"/>
      <c r="CC40" s="222"/>
      <c r="CD40" s="222"/>
      <c r="CE40" s="214" t="s">
        <v>175</v>
      </c>
      <c r="CF40" s="214"/>
      <c r="CG40" s="214"/>
      <c r="CH40" s="222"/>
      <c r="CI40" s="222"/>
      <c r="CJ40" s="214" t="s">
        <v>175</v>
      </c>
      <c r="CK40" s="213">
        <v>12.95</v>
      </c>
      <c r="CL40" s="213"/>
      <c r="CM40" s="213"/>
      <c r="CN40" s="213"/>
      <c r="CO40" s="214"/>
      <c r="CP40" s="214"/>
      <c r="CQ40" s="214"/>
      <c r="CR40" s="214"/>
      <c r="CS40" s="214"/>
      <c r="CT40" s="214"/>
      <c r="CU40" s="214"/>
      <c r="CV40" s="214"/>
      <c r="CW40" s="214"/>
      <c r="CX40" s="214"/>
      <c r="CY40" s="214"/>
      <c r="CZ40" s="213">
        <v>7.52</v>
      </c>
      <c r="DA40" s="213"/>
      <c r="DB40" s="213"/>
      <c r="DC40" s="213">
        <v>8.6199999999999992</v>
      </c>
      <c r="DD40" s="213"/>
      <c r="DE40" s="213"/>
      <c r="DF40" s="213"/>
      <c r="DG40" s="213"/>
      <c r="DH40" s="222"/>
      <c r="DI40" s="214"/>
      <c r="DJ40" s="213"/>
      <c r="DK40" s="213"/>
      <c r="DL40" s="213"/>
      <c r="DM40" s="213"/>
      <c r="DN40" s="213">
        <v>9.06</v>
      </c>
      <c r="DO40" s="213"/>
      <c r="DP40" s="213">
        <v>13.07</v>
      </c>
      <c r="DQ40" s="222"/>
      <c r="DR40" s="213">
        <v>11.83</v>
      </c>
      <c r="DY40" s="222"/>
      <c r="DZ40" s="222"/>
      <c r="EA40" s="222"/>
      <c r="EB40" s="222"/>
      <c r="EC40" s="222"/>
      <c r="ED40" s="222"/>
      <c r="EE40" s="222"/>
      <c r="EF40" s="213"/>
      <c r="EG40" s="213"/>
      <c r="EH40" s="222"/>
      <c r="EI40" s="222"/>
      <c r="EJ40" s="222"/>
      <c r="EK40" s="222"/>
      <c r="EL40" s="222"/>
      <c r="EM40" s="222"/>
      <c r="EN40" s="222"/>
      <c r="EO40" s="222"/>
      <c r="EP40" s="222"/>
      <c r="EQ40" s="222"/>
      <c r="ER40" s="222"/>
      <c r="ES40" s="222"/>
      <c r="ET40" s="222"/>
      <c r="EU40" s="222"/>
      <c r="EV40" s="222"/>
      <c r="EW40" s="222"/>
      <c r="EX40" s="222"/>
      <c r="EY40" s="222"/>
      <c r="EZ40" s="222"/>
      <c r="FA40" s="222"/>
      <c r="FB40" s="222"/>
      <c r="FC40" s="222"/>
      <c r="FD40" s="222"/>
      <c r="FE40" s="222"/>
      <c r="FF40" s="222">
        <v>7.76</v>
      </c>
      <c r="FG40" s="222"/>
      <c r="FH40" s="222"/>
      <c r="FI40" s="222"/>
      <c r="FJ40" s="222"/>
      <c r="FK40" s="222"/>
      <c r="FL40" s="222">
        <v>10.39</v>
      </c>
      <c r="FM40" s="222"/>
      <c r="FN40" s="222"/>
      <c r="FO40" s="222"/>
      <c r="FP40" s="222"/>
      <c r="FQ40" s="222"/>
      <c r="FR40" s="222"/>
      <c r="FS40" s="222"/>
      <c r="FT40" s="222"/>
      <c r="FU40" s="222">
        <v>10.79</v>
      </c>
      <c r="FV40" s="222"/>
      <c r="FW40" s="222">
        <v>9.06</v>
      </c>
      <c r="FX40" s="222"/>
      <c r="FY40" s="222"/>
      <c r="FZ40" s="222"/>
      <c r="GA40" s="222"/>
      <c r="GB40" s="222">
        <v>7.2</v>
      </c>
      <c r="GC40" s="222">
        <v>5.31</v>
      </c>
      <c r="GD40" s="213">
        <v>10.119999999999999</v>
      </c>
      <c r="GE40" s="213"/>
      <c r="GF40" s="213"/>
      <c r="GG40" s="213"/>
      <c r="GH40" s="214"/>
      <c r="GI40" s="222"/>
      <c r="GJ40" s="222"/>
      <c r="GK40" s="222"/>
      <c r="GL40" s="222"/>
      <c r="GM40" s="222"/>
      <c r="GN40" s="222"/>
      <c r="GO40" s="222"/>
      <c r="GP40" s="213"/>
      <c r="GQ40" s="222">
        <v>7.44</v>
      </c>
      <c r="GR40" s="222"/>
      <c r="GS40" s="222"/>
      <c r="GT40" s="222"/>
      <c r="GU40" s="222"/>
      <c r="GV40" s="222">
        <v>8.6999999999999993</v>
      </c>
      <c r="GW40" s="222"/>
      <c r="GX40" s="222"/>
      <c r="GY40" s="222"/>
      <c r="GZ40" s="222"/>
      <c r="HA40" s="214" t="s">
        <v>175</v>
      </c>
      <c r="HB40" s="214"/>
      <c r="HC40" s="213">
        <v>14.57</v>
      </c>
      <c r="HD40" s="213"/>
      <c r="HE40" s="222">
        <v>15.75</v>
      </c>
      <c r="HF40" s="222"/>
      <c r="HH40" s="222"/>
      <c r="HI40" s="222"/>
      <c r="HJ40" s="222"/>
      <c r="HK40" s="222"/>
      <c r="HL40" s="222"/>
      <c r="HM40" s="222"/>
      <c r="HN40" s="222"/>
      <c r="HO40" s="222"/>
      <c r="HP40" s="222"/>
      <c r="HQ40" s="222"/>
      <c r="HR40" s="222"/>
      <c r="HS40" s="222"/>
      <c r="HT40" s="222"/>
      <c r="HU40" s="222"/>
      <c r="HV40" s="222"/>
      <c r="HW40" s="222"/>
      <c r="HX40" s="222"/>
      <c r="HY40" s="222"/>
      <c r="HZ40" s="222"/>
      <c r="IA40" s="222"/>
      <c r="IB40" s="222">
        <v>6.18</v>
      </c>
      <c r="IC40" s="222">
        <v>13.74</v>
      </c>
      <c r="ID40" s="222">
        <v>22.76</v>
      </c>
      <c r="IE40" s="214" t="s">
        <v>175</v>
      </c>
      <c r="IF40" s="222">
        <v>18.54</v>
      </c>
      <c r="IG40" s="222"/>
      <c r="IH40" s="222"/>
      <c r="II40" s="222"/>
      <c r="IJ40" s="222">
        <v>11.3</v>
      </c>
      <c r="IK40" s="222"/>
      <c r="IL40" s="222"/>
      <c r="IM40" s="222"/>
      <c r="IN40" s="222"/>
      <c r="IO40" s="214" t="s">
        <v>175</v>
      </c>
      <c r="IP40" s="214"/>
      <c r="IQ40" s="222"/>
      <c r="IR40" s="222">
        <v>8.19</v>
      </c>
      <c r="IS40" s="222"/>
      <c r="IT40" s="222"/>
      <c r="IU40" s="222"/>
      <c r="IV40" s="222"/>
      <c r="IW40" s="222"/>
      <c r="IX40" s="222"/>
      <c r="IY40" s="222"/>
      <c r="IZ40" s="222"/>
      <c r="JA40" s="222"/>
      <c r="JB40" s="222"/>
      <c r="JC40" s="222"/>
      <c r="JD40" s="222"/>
      <c r="JE40" s="222"/>
      <c r="JF40" s="222"/>
      <c r="JG40" s="222"/>
      <c r="JH40" s="222"/>
      <c r="JI40" s="214"/>
      <c r="JJ40" s="222"/>
      <c r="JK40" s="222"/>
      <c r="JL40" s="214" t="s">
        <v>175</v>
      </c>
      <c r="JM40" s="214"/>
      <c r="JN40" s="222">
        <v>12.2</v>
      </c>
      <c r="JO40" s="222"/>
      <c r="JP40" s="222"/>
      <c r="JQ40" s="222"/>
      <c r="JR40" s="222">
        <v>19.25</v>
      </c>
      <c r="JS40" s="222"/>
      <c r="JT40" s="222"/>
      <c r="JU40" s="222"/>
      <c r="JV40" s="222"/>
      <c r="JW40" s="222"/>
      <c r="JX40" s="222"/>
      <c r="JY40" s="222"/>
      <c r="JZ40" s="222"/>
      <c r="KA40" s="222"/>
      <c r="KB40" s="222">
        <v>8.74</v>
      </c>
      <c r="KC40" s="222"/>
      <c r="KD40" s="222"/>
      <c r="KE40" s="213"/>
      <c r="KF40" s="222"/>
      <c r="KG40" s="213"/>
      <c r="KH40" s="222">
        <v>11.65</v>
      </c>
      <c r="KI40" s="222"/>
      <c r="KJ40" s="222"/>
      <c r="KK40" s="222"/>
      <c r="KL40" s="213"/>
      <c r="KM40" s="222"/>
      <c r="KN40" s="222"/>
      <c r="KO40" s="222"/>
      <c r="KP40" s="213"/>
      <c r="KQ40" s="222"/>
      <c r="KR40" s="222">
        <v>6.93</v>
      </c>
      <c r="KS40" s="213"/>
      <c r="KT40" s="222"/>
      <c r="KU40" s="222"/>
      <c r="KV40" s="222"/>
      <c r="KW40" s="222"/>
      <c r="KX40" s="222"/>
      <c r="KY40" s="222"/>
      <c r="KZ40" s="222"/>
      <c r="LA40" s="213"/>
      <c r="LB40" s="222">
        <v>4.37</v>
      </c>
      <c r="LC40" s="222"/>
      <c r="LD40" s="222"/>
      <c r="LE40" s="222"/>
      <c r="LF40" s="222"/>
      <c r="LG40" s="222"/>
      <c r="LH40" s="213"/>
      <c r="LI40" s="222"/>
      <c r="LJ40" s="213"/>
      <c r="LK40" s="222">
        <v>15.36</v>
      </c>
      <c r="LL40" s="222"/>
      <c r="LM40" s="214"/>
      <c r="LN40" s="222"/>
      <c r="LO40" s="213">
        <v>7.52</v>
      </c>
      <c r="LP40" s="213"/>
      <c r="LQ40" s="222"/>
      <c r="LR40" s="222"/>
      <c r="LS40" s="222"/>
      <c r="LT40" s="222"/>
      <c r="LU40" s="222"/>
      <c r="LV40" s="222"/>
      <c r="LW40" s="222"/>
      <c r="LX40" s="222"/>
      <c r="LY40" s="222"/>
      <c r="LZ40" s="222"/>
      <c r="MA40" s="222"/>
      <c r="MB40" s="222"/>
      <c r="MC40" s="214"/>
      <c r="MD40" s="214"/>
      <c r="ME40" s="222"/>
      <c r="MF40" s="222"/>
      <c r="MG40" s="222"/>
      <c r="MH40" s="222"/>
      <c r="MI40" s="222"/>
      <c r="MJ40" s="222"/>
      <c r="MK40" s="222"/>
      <c r="ML40" s="222">
        <v>11.1</v>
      </c>
      <c r="MM40" s="222"/>
      <c r="MN40" s="222">
        <v>8.23</v>
      </c>
      <c r="MO40" s="222">
        <v>10.47</v>
      </c>
      <c r="MP40" s="222"/>
      <c r="MQ40" s="222"/>
      <c r="MR40" s="222"/>
      <c r="MS40" s="222"/>
      <c r="MT40" s="222"/>
      <c r="MU40" s="222"/>
      <c r="MV40" s="214"/>
      <c r="MW40" s="222"/>
      <c r="MX40" s="222"/>
      <c r="MY40" s="222">
        <v>7.68</v>
      </c>
      <c r="MZ40" s="222"/>
      <c r="NA40" s="222"/>
      <c r="NB40" s="222"/>
      <c r="NC40" s="214"/>
      <c r="ND40" s="222"/>
      <c r="NE40" s="222"/>
      <c r="NF40" s="214"/>
      <c r="NG40" s="222"/>
      <c r="NH40" s="222"/>
      <c r="NI40" s="222"/>
      <c r="NJ40" s="214" t="s">
        <v>175</v>
      </c>
      <c r="NK40" s="214"/>
      <c r="NL40" s="214"/>
      <c r="NM40" s="214" t="s">
        <v>175</v>
      </c>
      <c r="NN40" s="214"/>
      <c r="NO40" s="222"/>
    </row>
    <row r="41" spans="1:380">
      <c r="A41" s="212">
        <v>1985</v>
      </c>
      <c r="B41" s="222"/>
      <c r="C41" s="213">
        <v>27.6</v>
      </c>
      <c r="D41" s="213">
        <v>14.17</v>
      </c>
      <c r="E41" s="213"/>
      <c r="F41" s="222">
        <v>18.670000000000002</v>
      </c>
      <c r="G41" s="222"/>
      <c r="H41" s="222">
        <v>9.02</v>
      </c>
      <c r="I41" s="222"/>
      <c r="J41" s="214" t="s">
        <v>175</v>
      </c>
      <c r="K41" s="222"/>
      <c r="L41" s="222">
        <v>6.97</v>
      </c>
      <c r="M41" s="222"/>
      <c r="N41" s="222"/>
      <c r="O41" s="222"/>
      <c r="P41" s="222"/>
      <c r="Q41" s="222"/>
      <c r="R41" s="222"/>
      <c r="S41" s="222"/>
      <c r="T41" s="213"/>
      <c r="U41" s="222"/>
      <c r="V41" s="222"/>
      <c r="W41" s="222"/>
      <c r="X41" s="213"/>
      <c r="Y41" s="222"/>
      <c r="Z41" s="222"/>
      <c r="AA41" s="222"/>
      <c r="AB41" s="222"/>
      <c r="AC41" s="221">
        <v>7.56</v>
      </c>
      <c r="AD41" s="222"/>
      <c r="AE41" s="221">
        <v>15.98</v>
      </c>
      <c r="AF41" s="220" t="s">
        <v>175</v>
      </c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14" t="s">
        <v>175</v>
      </c>
      <c r="AX41" s="222"/>
      <c r="AY41" s="222"/>
      <c r="AZ41" s="222"/>
      <c r="BA41" s="222"/>
      <c r="BB41" s="222"/>
      <c r="BC41" s="222"/>
      <c r="BD41" s="222"/>
      <c r="BE41" s="222"/>
      <c r="BF41" s="222"/>
      <c r="BG41" s="222"/>
      <c r="BH41" s="222"/>
      <c r="BI41" s="222"/>
      <c r="BJ41" s="222"/>
      <c r="BK41" s="222"/>
      <c r="BL41" s="222"/>
      <c r="BM41" s="214"/>
      <c r="BN41" s="222"/>
      <c r="BO41" s="222"/>
      <c r="BP41" s="222"/>
      <c r="BQ41" s="222">
        <v>12.32</v>
      </c>
      <c r="BR41" s="222">
        <v>13.58</v>
      </c>
      <c r="BS41" s="222"/>
      <c r="BT41" s="222">
        <v>12.95</v>
      </c>
      <c r="BU41" s="214" t="s">
        <v>175</v>
      </c>
      <c r="BV41" s="222">
        <v>14.92</v>
      </c>
      <c r="BW41" s="222">
        <v>13.19</v>
      </c>
      <c r="BX41" s="222"/>
      <c r="BY41" s="222">
        <v>14.76</v>
      </c>
      <c r="BZ41" s="214"/>
      <c r="CA41" s="222"/>
      <c r="CB41" s="222"/>
      <c r="CC41" s="222"/>
      <c r="CD41" s="222"/>
      <c r="CE41" s="214" t="s">
        <v>175</v>
      </c>
      <c r="CF41" s="214"/>
      <c r="CG41" s="214"/>
      <c r="CH41" s="222"/>
      <c r="CI41" s="222"/>
      <c r="CJ41" s="214" t="s">
        <v>175</v>
      </c>
      <c r="CK41" s="213">
        <v>13.98</v>
      </c>
      <c r="CL41" s="213"/>
      <c r="CM41" s="213"/>
      <c r="CN41" s="213"/>
      <c r="CO41" s="214"/>
      <c r="CP41" s="214"/>
      <c r="CQ41" s="214"/>
      <c r="CR41" s="214"/>
      <c r="CS41" s="214"/>
      <c r="CT41" s="214"/>
      <c r="CU41" s="214"/>
      <c r="CV41" s="214"/>
      <c r="CW41" s="214"/>
      <c r="CX41" s="214"/>
      <c r="CY41" s="214"/>
      <c r="CZ41" s="213">
        <v>4.53</v>
      </c>
      <c r="DA41" s="213"/>
      <c r="DB41" s="213"/>
      <c r="DC41" s="213">
        <v>3.43</v>
      </c>
      <c r="DD41" s="213"/>
      <c r="DE41" s="213"/>
      <c r="DF41" s="213"/>
      <c r="DG41" s="213"/>
      <c r="DH41" s="222"/>
      <c r="DI41" s="214"/>
      <c r="DJ41" s="213"/>
      <c r="DK41" s="213"/>
      <c r="DL41" s="213"/>
      <c r="DM41" s="213"/>
      <c r="DN41" s="213">
        <v>5.08</v>
      </c>
      <c r="DO41" s="213"/>
      <c r="DP41" s="213">
        <v>4.49</v>
      </c>
      <c r="DQ41" s="222"/>
      <c r="DR41" s="213">
        <v>9.5500000000000007</v>
      </c>
      <c r="DY41" s="222"/>
      <c r="DZ41" s="222"/>
      <c r="EA41" s="222"/>
      <c r="EB41" s="222"/>
      <c r="EC41" s="222"/>
      <c r="ED41" s="222"/>
      <c r="EE41" s="222"/>
      <c r="EF41" s="213"/>
      <c r="EG41" s="213"/>
      <c r="EH41" s="222"/>
      <c r="EI41" s="222"/>
      <c r="EJ41" s="222"/>
      <c r="EK41" s="222"/>
      <c r="EL41" s="222"/>
      <c r="EM41" s="222"/>
      <c r="EN41" s="222"/>
      <c r="EO41" s="222"/>
      <c r="EP41" s="214"/>
      <c r="EQ41" s="222"/>
      <c r="ER41" s="222"/>
      <c r="ES41" s="222"/>
      <c r="ET41" s="222"/>
      <c r="EU41" s="222"/>
      <c r="EV41" s="222"/>
      <c r="EW41" s="222"/>
      <c r="EX41" s="222"/>
      <c r="EY41" s="222"/>
      <c r="EZ41" s="222"/>
      <c r="FA41" s="222"/>
      <c r="FB41" s="222"/>
      <c r="FC41" s="222"/>
      <c r="FD41" s="222"/>
      <c r="FE41" s="222"/>
      <c r="FF41" s="222">
        <v>8.23</v>
      </c>
      <c r="FG41" s="222"/>
      <c r="FH41" s="222"/>
      <c r="FI41" s="222"/>
      <c r="FJ41" s="222"/>
      <c r="FK41" s="222"/>
      <c r="FL41" s="214" t="s">
        <v>175</v>
      </c>
      <c r="FM41" s="222"/>
      <c r="FN41" s="214"/>
      <c r="FO41" s="222"/>
      <c r="FP41" s="214"/>
      <c r="FQ41" s="214"/>
      <c r="FR41" s="222"/>
      <c r="FS41" s="222"/>
      <c r="FT41" s="222"/>
      <c r="FU41" s="222">
        <v>11.5</v>
      </c>
      <c r="FV41" s="222"/>
      <c r="FW41" s="222">
        <v>9.65</v>
      </c>
      <c r="FX41" s="222"/>
      <c r="FY41" s="222"/>
      <c r="FZ41" s="222"/>
      <c r="GA41" s="222"/>
      <c r="GB41" s="222">
        <v>6.34</v>
      </c>
      <c r="GC41" s="222">
        <v>5.71</v>
      </c>
      <c r="GD41" s="213">
        <v>7.02</v>
      </c>
      <c r="GE41" s="213"/>
      <c r="GF41" s="213"/>
      <c r="GG41" s="213"/>
      <c r="GH41" s="214"/>
      <c r="GI41" s="222"/>
      <c r="GJ41" s="222"/>
      <c r="GK41" s="222"/>
      <c r="GL41" s="222"/>
      <c r="GM41" s="222"/>
      <c r="GN41" s="222"/>
      <c r="GO41" s="222"/>
      <c r="GP41" s="213"/>
      <c r="GQ41" s="222">
        <v>6.02</v>
      </c>
      <c r="GR41" s="222"/>
      <c r="GS41" s="222"/>
      <c r="GT41" s="222"/>
      <c r="GU41" s="222"/>
      <c r="GV41" s="222">
        <v>6.02</v>
      </c>
      <c r="GW41" s="222"/>
      <c r="GX41" s="222"/>
      <c r="GY41" s="222"/>
      <c r="GZ41" s="222"/>
      <c r="HA41" s="222"/>
      <c r="HB41" s="222"/>
      <c r="HC41" s="222">
        <v>7.72</v>
      </c>
      <c r="HD41" s="222"/>
      <c r="HE41" s="222">
        <v>10.199999999999999</v>
      </c>
      <c r="HF41" s="222"/>
      <c r="HH41" s="222"/>
      <c r="HI41" s="222"/>
      <c r="HJ41" s="222"/>
      <c r="HK41" s="222"/>
      <c r="HL41" s="222"/>
      <c r="HM41" s="222"/>
      <c r="HN41" s="222"/>
      <c r="HO41" s="222"/>
      <c r="HP41" s="222"/>
      <c r="HQ41" s="222"/>
      <c r="HR41" s="222"/>
      <c r="HS41" s="222"/>
      <c r="HT41" s="222"/>
      <c r="HU41" s="222"/>
      <c r="HV41" s="222"/>
      <c r="HW41" s="222"/>
      <c r="HX41" s="222"/>
      <c r="HY41" s="222"/>
      <c r="HZ41" s="222"/>
      <c r="IA41" s="222"/>
      <c r="IB41" s="222">
        <v>6.61</v>
      </c>
      <c r="IC41" s="222">
        <v>13.94</v>
      </c>
      <c r="ID41" s="222">
        <v>17.989999999999998</v>
      </c>
      <c r="IE41" s="214" t="s">
        <v>175</v>
      </c>
      <c r="IF41" s="213">
        <v>14.84</v>
      </c>
      <c r="IG41" s="222"/>
      <c r="IH41" s="222"/>
      <c r="II41" s="222"/>
      <c r="IJ41" s="214" t="s">
        <v>175</v>
      </c>
      <c r="IK41" s="222"/>
      <c r="IL41" s="222"/>
      <c r="IM41" s="222"/>
      <c r="IN41" s="222"/>
      <c r="IO41" s="213">
        <v>4.41</v>
      </c>
      <c r="IP41" s="213"/>
      <c r="IQ41" s="222"/>
      <c r="IR41" s="222">
        <v>8.43</v>
      </c>
      <c r="IS41" s="222"/>
      <c r="IT41" s="222"/>
      <c r="IU41" s="222"/>
      <c r="IV41" s="222"/>
      <c r="IW41" s="222"/>
      <c r="IX41" s="222"/>
      <c r="IY41" s="222"/>
      <c r="IZ41" s="222"/>
      <c r="JA41" s="222"/>
      <c r="JB41" s="222"/>
      <c r="JC41" s="222"/>
      <c r="JD41" s="222"/>
      <c r="JE41" s="222"/>
      <c r="JF41" s="222"/>
      <c r="JG41" s="222"/>
      <c r="JH41" s="222"/>
      <c r="JI41" s="214"/>
      <c r="JJ41" s="222"/>
      <c r="JK41" s="222"/>
      <c r="JL41" s="222"/>
      <c r="JM41" s="222"/>
      <c r="JN41" s="222">
        <v>12.83</v>
      </c>
      <c r="JO41" s="222"/>
      <c r="JP41" s="222"/>
      <c r="JQ41" s="222"/>
      <c r="JR41" s="222">
        <v>21.18</v>
      </c>
      <c r="JS41" s="222"/>
      <c r="JT41" s="222"/>
      <c r="JU41" s="222"/>
      <c r="JV41" s="222"/>
      <c r="JW41" s="222"/>
      <c r="JX41" s="222"/>
      <c r="JY41" s="222"/>
      <c r="JZ41" s="222"/>
      <c r="KA41" s="222"/>
      <c r="KB41" s="222">
        <v>8.11</v>
      </c>
      <c r="KC41" s="222"/>
      <c r="KD41" s="222"/>
      <c r="KE41" s="213"/>
      <c r="KF41" s="222"/>
      <c r="KG41" s="213"/>
      <c r="KH41" s="222">
        <v>12.56</v>
      </c>
      <c r="KI41" s="222"/>
      <c r="KJ41" s="222"/>
      <c r="KK41" s="222"/>
      <c r="KL41" s="213"/>
      <c r="KM41" s="222"/>
      <c r="KN41" s="222"/>
      <c r="KO41" s="222"/>
      <c r="KP41" s="213"/>
      <c r="KQ41" s="222"/>
      <c r="KR41" s="222">
        <v>6.02</v>
      </c>
      <c r="KS41" s="213"/>
      <c r="KT41" s="222"/>
      <c r="KU41" s="222"/>
      <c r="KV41" s="222"/>
      <c r="KW41" s="222"/>
      <c r="KX41" s="222"/>
      <c r="KY41" s="222"/>
      <c r="KZ41" s="222"/>
      <c r="LA41" s="213"/>
      <c r="LB41" s="222">
        <v>5.43</v>
      </c>
      <c r="LC41" s="222"/>
      <c r="LD41" s="222"/>
      <c r="LE41" s="222"/>
      <c r="LF41" s="222"/>
      <c r="LG41" s="222"/>
      <c r="LH41" s="213"/>
      <c r="LI41" s="222"/>
      <c r="LJ41" s="213"/>
      <c r="LK41" s="216" t="s">
        <v>175</v>
      </c>
      <c r="LL41" s="214"/>
      <c r="LM41" s="222"/>
      <c r="LN41" s="222"/>
      <c r="LO41" s="213">
        <v>4.6900000000000004</v>
      </c>
      <c r="LP41" s="213"/>
      <c r="LQ41" s="222"/>
      <c r="LR41" s="222"/>
      <c r="LS41" s="222"/>
      <c r="LT41" s="222"/>
      <c r="LU41" s="222"/>
      <c r="LV41" s="222"/>
      <c r="LW41" s="222"/>
      <c r="LX41" s="222"/>
      <c r="LY41" s="222"/>
      <c r="LZ41" s="222"/>
      <c r="MA41" s="222"/>
      <c r="MB41" s="222"/>
      <c r="MC41" s="214"/>
      <c r="MD41" s="214"/>
      <c r="ME41" s="222"/>
      <c r="MF41" s="222"/>
      <c r="MG41" s="222"/>
      <c r="MH41" s="222"/>
      <c r="MI41" s="222"/>
      <c r="MJ41" s="222"/>
      <c r="MK41" s="222"/>
      <c r="ML41" s="216" t="s">
        <v>175</v>
      </c>
      <c r="MM41" s="222"/>
      <c r="MN41" s="222">
        <v>9.7200000000000006</v>
      </c>
      <c r="MO41" s="222">
        <v>13.94</v>
      </c>
      <c r="MP41" s="214"/>
      <c r="MQ41" s="214"/>
      <c r="MR41" s="214"/>
      <c r="MS41" s="214"/>
      <c r="MT41" s="222"/>
      <c r="MU41" s="222"/>
      <c r="MV41" s="222"/>
      <c r="MW41" s="222"/>
      <c r="MX41" s="222"/>
      <c r="MY41" s="222">
        <v>5.2</v>
      </c>
      <c r="MZ41" s="222"/>
      <c r="NA41" s="222"/>
      <c r="NB41" s="222"/>
      <c r="NC41" s="213"/>
      <c r="ND41" s="222"/>
      <c r="NE41" s="222"/>
      <c r="NF41" s="222"/>
      <c r="NG41" s="222"/>
      <c r="NH41" s="222"/>
      <c r="NI41" s="222"/>
      <c r="NJ41" s="222"/>
      <c r="NK41" s="222"/>
      <c r="NL41" s="222"/>
      <c r="NM41" s="222"/>
      <c r="NN41" s="222"/>
      <c r="NO41" s="222"/>
    </row>
    <row r="42" spans="1:380">
      <c r="A42" s="212">
        <v>1984</v>
      </c>
      <c r="B42" s="222"/>
      <c r="C42" s="213">
        <v>23.74</v>
      </c>
      <c r="D42" s="222">
        <v>13.5</v>
      </c>
      <c r="E42" s="213"/>
      <c r="F42" s="213">
        <v>6.87</v>
      </c>
      <c r="G42" s="213"/>
      <c r="H42" s="213">
        <v>8.68</v>
      </c>
      <c r="I42" s="222"/>
      <c r="J42" s="214" t="s">
        <v>175</v>
      </c>
      <c r="K42" s="222"/>
      <c r="L42" s="222">
        <v>8.8699999999999992</v>
      </c>
      <c r="M42" s="222"/>
      <c r="N42" s="222"/>
      <c r="O42" s="222"/>
      <c r="P42" s="222"/>
      <c r="Q42" s="222"/>
      <c r="R42" s="222"/>
      <c r="S42" s="222"/>
      <c r="T42" s="213"/>
      <c r="U42" s="222"/>
      <c r="V42" s="222"/>
      <c r="W42" s="222"/>
      <c r="X42" s="222"/>
      <c r="Y42" s="222"/>
      <c r="Z42" s="213"/>
      <c r="AA42" s="214"/>
      <c r="AB42" s="213"/>
      <c r="AC42" s="215">
        <v>7.95</v>
      </c>
      <c r="AD42" s="222"/>
      <c r="AE42" s="221">
        <v>10.039999999999999</v>
      </c>
      <c r="AF42" s="221">
        <v>4.09</v>
      </c>
      <c r="AG42" s="222"/>
      <c r="AH42" s="222"/>
      <c r="AI42" s="222"/>
      <c r="AJ42" s="222"/>
      <c r="AK42" s="214"/>
      <c r="AL42" s="222"/>
      <c r="AM42" s="213"/>
      <c r="AN42" s="222"/>
      <c r="AO42" s="222"/>
      <c r="AP42" s="222"/>
      <c r="AQ42" s="222"/>
      <c r="AR42" s="222"/>
      <c r="AS42" s="222"/>
      <c r="AT42" s="222"/>
      <c r="AU42" s="222"/>
      <c r="AV42" s="222"/>
      <c r="AW42" s="214" t="s">
        <v>175</v>
      </c>
      <c r="AX42" s="222"/>
      <c r="AY42" s="222"/>
      <c r="AZ42" s="222"/>
      <c r="BA42" s="222"/>
      <c r="BB42" s="222"/>
      <c r="BC42" s="222"/>
      <c r="BD42" s="222"/>
      <c r="BE42" s="222"/>
      <c r="BF42" s="222"/>
      <c r="BG42" s="222"/>
      <c r="BH42" s="222"/>
      <c r="BI42" s="222"/>
      <c r="BJ42" s="222"/>
      <c r="BK42" s="222"/>
      <c r="BL42" s="222"/>
      <c r="BM42" s="213"/>
      <c r="BN42" s="222"/>
      <c r="BO42" s="214"/>
      <c r="BP42" s="214"/>
      <c r="BQ42" s="213">
        <v>8.15</v>
      </c>
      <c r="BR42" s="222">
        <v>9.76</v>
      </c>
      <c r="BS42" s="222"/>
      <c r="BT42" s="222">
        <v>10.39</v>
      </c>
      <c r="BU42" s="214" t="s">
        <v>175</v>
      </c>
      <c r="BV42" s="222">
        <v>14.61</v>
      </c>
      <c r="BW42" s="222">
        <v>11.85</v>
      </c>
      <c r="BX42" s="222"/>
      <c r="BY42" s="222">
        <v>11.97</v>
      </c>
      <c r="BZ42" s="222"/>
      <c r="CA42" s="213"/>
      <c r="CB42" s="222"/>
      <c r="CC42" s="222"/>
      <c r="CD42" s="222"/>
      <c r="CE42" s="214" t="s">
        <v>175</v>
      </c>
      <c r="CF42" s="214"/>
      <c r="CG42" s="214"/>
      <c r="CH42" s="222"/>
      <c r="CI42" s="222"/>
      <c r="CJ42" s="222"/>
      <c r="CK42" s="214" t="s">
        <v>175</v>
      </c>
      <c r="CL42" s="214"/>
      <c r="CM42" s="214"/>
      <c r="CN42" s="222"/>
      <c r="CO42" s="222"/>
      <c r="CP42" s="222"/>
      <c r="CQ42" s="222"/>
      <c r="CR42" s="222"/>
      <c r="CS42" s="222"/>
      <c r="CT42" s="222"/>
      <c r="CU42" s="222"/>
      <c r="CV42" s="222"/>
      <c r="CW42" s="222"/>
      <c r="CX42" s="222"/>
      <c r="CY42" s="222"/>
      <c r="CZ42" s="214" t="s">
        <v>175</v>
      </c>
      <c r="DA42" s="214"/>
      <c r="DB42" s="214"/>
      <c r="DC42" s="213">
        <v>6.89</v>
      </c>
      <c r="DD42" s="213"/>
      <c r="DE42" s="213"/>
      <c r="DF42" s="214"/>
      <c r="DG42" s="214"/>
      <c r="DH42" s="214"/>
      <c r="DI42" s="222"/>
      <c r="DJ42" s="214"/>
      <c r="DK42" s="214"/>
      <c r="DL42" s="214"/>
      <c r="DM42" s="214"/>
      <c r="DN42" s="213">
        <v>4.25</v>
      </c>
      <c r="DO42" s="213"/>
      <c r="DP42" s="213">
        <v>5.98</v>
      </c>
      <c r="DQ42" s="222"/>
      <c r="DR42" s="213">
        <v>8.1300000000000008</v>
      </c>
      <c r="DY42" s="222"/>
      <c r="DZ42" s="222"/>
      <c r="EA42" s="222"/>
      <c r="EB42" s="222"/>
      <c r="EC42" s="222"/>
      <c r="ED42" s="222"/>
      <c r="EE42" s="222"/>
      <c r="EF42" s="214"/>
      <c r="EG42" s="214"/>
      <c r="EH42" s="214"/>
      <c r="EI42" s="222"/>
      <c r="EJ42" s="222"/>
      <c r="EK42" s="222"/>
      <c r="EL42" s="222"/>
      <c r="EM42" s="222"/>
      <c r="EN42" s="222"/>
      <c r="EO42" s="222"/>
      <c r="EP42" s="214"/>
      <c r="EQ42" s="213"/>
      <c r="ER42" s="222"/>
      <c r="ES42" s="222"/>
      <c r="ET42" s="222"/>
      <c r="EU42" s="222"/>
      <c r="EV42" s="222"/>
      <c r="EW42" s="222"/>
      <c r="EX42" s="222"/>
      <c r="EY42" s="222"/>
      <c r="EZ42" s="222"/>
      <c r="FA42" s="222"/>
      <c r="FB42" s="222"/>
      <c r="FC42" s="222"/>
      <c r="FD42" s="222"/>
      <c r="FE42" s="222"/>
      <c r="FF42" s="222">
        <v>9.61</v>
      </c>
      <c r="FG42" s="222"/>
      <c r="FH42" s="222"/>
      <c r="FI42" s="214"/>
      <c r="FJ42" s="214"/>
      <c r="FK42" s="222"/>
      <c r="FL42" s="214" t="s">
        <v>175</v>
      </c>
      <c r="FM42" s="222"/>
      <c r="FN42" s="214"/>
      <c r="FO42" s="222"/>
      <c r="FP42" s="214"/>
      <c r="FQ42" s="214"/>
      <c r="FR42" s="214"/>
      <c r="FS42" s="214"/>
      <c r="FT42" s="214"/>
      <c r="FU42" s="213">
        <v>10.199999999999999</v>
      </c>
      <c r="FV42" s="213"/>
      <c r="FW42" s="213">
        <v>8.39</v>
      </c>
      <c r="FX42" s="213"/>
      <c r="FY42" s="222"/>
      <c r="FZ42" s="222"/>
      <c r="GA42" s="214"/>
      <c r="GB42" s="213">
        <v>13.11</v>
      </c>
      <c r="GC42" s="222">
        <v>6.69</v>
      </c>
      <c r="GD42" s="222">
        <v>8.99</v>
      </c>
      <c r="GE42" s="222"/>
      <c r="GF42" s="222"/>
      <c r="GG42" s="222"/>
      <c r="GH42" s="222"/>
      <c r="GI42" s="222"/>
      <c r="GJ42" s="222"/>
      <c r="GK42" s="222"/>
      <c r="GL42" s="214"/>
      <c r="GM42" s="214"/>
      <c r="GN42" s="213"/>
      <c r="GO42" s="213"/>
      <c r="GP42" s="213"/>
      <c r="GQ42" s="214" t="s">
        <v>175</v>
      </c>
      <c r="GR42" s="214"/>
      <c r="GS42" s="214"/>
      <c r="GT42" s="214"/>
      <c r="GU42" s="214"/>
      <c r="GV42" s="213">
        <v>3.62</v>
      </c>
      <c r="GW42" s="213"/>
      <c r="GX42" s="214"/>
      <c r="GY42" s="214"/>
      <c r="GZ42" s="214"/>
      <c r="HA42" s="214"/>
      <c r="HB42" s="214"/>
      <c r="HC42" s="213">
        <v>6.22</v>
      </c>
      <c r="HD42" s="213"/>
      <c r="HE42" s="213">
        <v>7.6</v>
      </c>
      <c r="HF42" s="213"/>
      <c r="HH42" s="213"/>
      <c r="HI42" s="222"/>
      <c r="HJ42" s="222"/>
      <c r="HK42" s="222"/>
      <c r="HL42" s="222"/>
      <c r="HM42" s="222"/>
      <c r="HN42" s="222"/>
      <c r="HO42" s="222"/>
      <c r="HP42" s="222"/>
      <c r="HQ42" s="222"/>
      <c r="HR42" s="222"/>
      <c r="HS42" s="222"/>
      <c r="HT42" s="222"/>
      <c r="HU42" s="222"/>
      <c r="HV42" s="222"/>
      <c r="HW42" s="222"/>
      <c r="HX42" s="222"/>
      <c r="HY42" s="222"/>
      <c r="HZ42" s="222"/>
      <c r="IA42" s="222"/>
      <c r="IB42" s="214" t="s">
        <v>175</v>
      </c>
      <c r="IC42" s="213">
        <v>12.32</v>
      </c>
      <c r="ID42" s="213">
        <v>18.23</v>
      </c>
      <c r="IE42" s="214" t="s">
        <v>175</v>
      </c>
      <c r="IF42" s="213">
        <v>10.31</v>
      </c>
      <c r="IG42" s="222"/>
      <c r="IH42" s="222"/>
      <c r="II42" s="222"/>
      <c r="IJ42" s="222"/>
      <c r="IK42" s="222"/>
      <c r="IL42" s="222"/>
      <c r="IM42" s="222"/>
      <c r="IN42" s="222"/>
      <c r="IO42" s="213">
        <v>10.91</v>
      </c>
      <c r="IP42" s="213"/>
      <c r="IQ42" s="222"/>
      <c r="IR42" s="222">
        <v>7.01</v>
      </c>
      <c r="IS42" s="222"/>
      <c r="IT42" s="222"/>
      <c r="IU42" s="222"/>
      <c r="IV42" s="222"/>
      <c r="IW42" s="222"/>
      <c r="IX42" s="222"/>
      <c r="IY42" s="222"/>
      <c r="IZ42" s="222"/>
      <c r="JA42" s="222"/>
      <c r="JB42" s="222"/>
      <c r="JC42" s="222"/>
      <c r="JD42" s="222"/>
      <c r="JE42" s="222"/>
      <c r="JF42" s="222"/>
      <c r="JG42" s="222"/>
      <c r="JH42" s="222"/>
      <c r="JI42" s="222"/>
      <c r="JJ42" s="222"/>
      <c r="JK42" s="222"/>
      <c r="JL42" s="222"/>
      <c r="JM42" s="222"/>
      <c r="JN42" s="222">
        <v>8.31</v>
      </c>
      <c r="JO42" s="222"/>
      <c r="JP42" s="222"/>
      <c r="JQ42" s="222"/>
      <c r="JR42" s="214" t="s">
        <v>175</v>
      </c>
      <c r="JS42" s="214"/>
      <c r="JT42" s="214"/>
      <c r="JU42" s="213"/>
      <c r="JV42" s="213"/>
      <c r="JW42" s="213"/>
      <c r="JX42" s="222"/>
      <c r="JY42" s="222"/>
      <c r="JZ42" s="222"/>
      <c r="KA42" s="222"/>
      <c r="KB42" s="222">
        <v>9.61</v>
      </c>
      <c r="KC42" s="222"/>
      <c r="KD42" s="222"/>
      <c r="KE42" s="213"/>
      <c r="KF42" s="222"/>
      <c r="KG42" s="213"/>
      <c r="KH42" s="222">
        <v>8.66</v>
      </c>
      <c r="KI42" s="222"/>
      <c r="KJ42" s="222"/>
      <c r="KK42" s="222"/>
      <c r="KL42" s="213"/>
      <c r="KM42" s="222"/>
      <c r="KN42" s="222"/>
      <c r="KO42" s="222"/>
      <c r="KP42" s="214"/>
      <c r="KQ42" s="222"/>
      <c r="KR42" s="216" t="s">
        <v>175</v>
      </c>
      <c r="KS42" s="213"/>
      <c r="KT42" s="222"/>
      <c r="KU42" s="222"/>
      <c r="KV42" s="222"/>
      <c r="KW42" s="222"/>
      <c r="KX42" s="213"/>
      <c r="KY42" s="214"/>
      <c r="KZ42" s="213"/>
      <c r="LA42" s="213"/>
      <c r="LB42" s="213">
        <v>4.53</v>
      </c>
      <c r="LC42" s="213"/>
      <c r="LD42" s="213"/>
      <c r="LE42" s="213"/>
      <c r="LF42" s="213"/>
      <c r="LG42" s="213"/>
      <c r="LH42" s="213"/>
      <c r="LI42" s="213"/>
      <c r="LJ42" s="213"/>
      <c r="LK42" s="216" t="s">
        <v>175</v>
      </c>
      <c r="LL42" s="213"/>
      <c r="LM42" s="213"/>
      <c r="LN42" s="222"/>
      <c r="LO42" s="216" t="s">
        <v>175</v>
      </c>
      <c r="LP42" s="214"/>
      <c r="LQ42" s="222"/>
      <c r="LR42" s="222"/>
      <c r="LS42" s="222"/>
      <c r="LT42" s="222"/>
      <c r="LU42" s="222"/>
      <c r="LV42" s="222"/>
      <c r="LW42" s="222"/>
      <c r="LX42" s="222"/>
      <c r="LY42" s="222"/>
      <c r="LZ42" s="222"/>
      <c r="MA42" s="222"/>
      <c r="MB42" s="222"/>
      <c r="MC42" s="214"/>
      <c r="MD42" s="214"/>
      <c r="ME42" s="222"/>
      <c r="MF42" s="222"/>
      <c r="MG42" s="222"/>
      <c r="MH42" s="222"/>
      <c r="MI42" s="222"/>
      <c r="MJ42" s="222"/>
      <c r="MK42" s="222"/>
      <c r="ML42" s="222"/>
      <c r="MM42" s="222"/>
      <c r="MN42" s="222">
        <v>6.93</v>
      </c>
      <c r="MO42" s="214" t="s">
        <v>175</v>
      </c>
      <c r="MP42" s="214"/>
      <c r="MQ42" s="222"/>
      <c r="MR42" s="222"/>
      <c r="MS42" s="222"/>
      <c r="MT42" s="222"/>
      <c r="MU42" s="222"/>
      <c r="MV42" s="213"/>
      <c r="MW42" s="213"/>
      <c r="MX42" s="213"/>
      <c r="MY42" s="213">
        <v>7.4</v>
      </c>
      <c r="MZ42" s="213"/>
      <c r="NA42" s="213"/>
      <c r="NB42" s="222"/>
      <c r="NC42" s="213"/>
      <c r="ND42" s="214"/>
      <c r="NE42" s="214"/>
      <c r="NF42" s="214"/>
      <c r="NG42" s="213"/>
      <c r="NH42" s="222"/>
      <c r="NI42" s="222"/>
      <c r="NJ42" s="214"/>
      <c r="NK42" s="214"/>
      <c r="NL42" s="214"/>
      <c r="NM42" s="213"/>
      <c r="NN42" s="213"/>
      <c r="NO42" s="213"/>
    </row>
    <row r="43" spans="1:380">
      <c r="A43" s="212">
        <v>1983</v>
      </c>
      <c r="B43" s="222"/>
      <c r="C43" s="214" t="s">
        <v>175</v>
      </c>
      <c r="D43" s="222">
        <v>19.8</v>
      </c>
      <c r="E43" s="222"/>
      <c r="F43" s="213">
        <v>26.85</v>
      </c>
      <c r="G43" s="214"/>
      <c r="H43" s="214" t="s">
        <v>175</v>
      </c>
      <c r="I43" s="222"/>
      <c r="J43" s="214" t="s">
        <v>175</v>
      </c>
      <c r="K43" s="222"/>
      <c r="L43" s="222">
        <v>11.32</v>
      </c>
      <c r="M43" s="222"/>
      <c r="N43" s="222"/>
      <c r="O43" s="222"/>
      <c r="P43" s="222"/>
      <c r="Q43" s="222"/>
      <c r="R43" s="222"/>
      <c r="S43" s="222"/>
      <c r="T43" s="214"/>
      <c r="U43" s="222"/>
      <c r="V43" s="222"/>
      <c r="W43" s="222"/>
      <c r="X43" s="222"/>
      <c r="Y43" s="222"/>
      <c r="Z43" s="213"/>
      <c r="AA43" s="214"/>
      <c r="AB43" s="214"/>
      <c r="AC43" s="220" t="s">
        <v>175</v>
      </c>
      <c r="AD43" s="222"/>
      <c r="AE43" s="220" t="s">
        <v>175</v>
      </c>
      <c r="AF43" s="220" t="s">
        <v>175</v>
      </c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  <c r="BG43" s="222"/>
      <c r="BH43" s="222"/>
      <c r="BI43" s="222"/>
      <c r="BJ43" s="222"/>
      <c r="BK43" s="222"/>
      <c r="BL43" s="214"/>
      <c r="BM43" s="213"/>
      <c r="BN43" s="222"/>
      <c r="BO43" s="222"/>
      <c r="BP43" s="222"/>
      <c r="BQ43" s="222">
        <v>24.41</v>
      </c>
      <c r="BR43" s="214" t="s">
        <v>175</v>
      </c>
      <c r="BS43" s="214"/>
      <c r="BT43" s="213">
        <v>25.28</v>
      </c>
      <c r="BU43" s="213">
        <v>16.46</v>
      </c>
      <c r="BV43" s="213">
        <v>20.59</v>
      </c>
      <c r="BW43" s="222">
        <v>19.25</v>
      </c>
      <c r="BX43" s="222"/>
      <c r="BY43" s="214" t="s">
        <v>175</v>
      </c>
      <c r="BZ43" s="222"/>
      <c r="CA43" s="222"/>
      <c r="CB43" s="222"/>
      <c r="CC43" s="222"/>
      <c r="CD43" s="222"/>
      <c r="CE43" s="222"/>
      <c r="CF43" s="222"/>
      <c r="CG43" s="222"/>
      <c r="CH43" s="222"/>
      <c r="CI43" s="222"/>
      <c r="CJ43" s="222"/>
      <c r="CK43" s="214" t="s">
        <v>175</v>
      </c>
      <c r="CL43" s="222"/>
      <c r="CM43" s="222"/>
      <c r="CN43" s="222"/>
      <c r="CO43" s="222"/>
      <c r="CP43" s="222"/>
      <c r="CQ43" s="222"/>
      <c r="CR43" s="222"/>
      <c r="CS43" s="222"/>
      <c r="CT43" s="222"/>
      <c r="CU43" s="222"/>
      <c r="CV43" s="222"/>
      <c r="CW43" s="222"/>
      <c r="CX43" s="222"/>
      <c r="CY43" s="222"/>
      <c r="CZ43" s="222"/>
      <c r="DA43" s="222"/>
      <c r="DB43" s="222"/>
      <c r="DC43" s="222">
        <v>13.23</v>
      </c>
      <c r="DD43" s="222"/>
      <c r="DE43" s="222"/>
      <c r="DF43" s="222"/>
      <c r="DG43" s="222"/>
      <c r="DH43" s="222"/>
      <c r="DI43" s="222"/>
      <c r="DJ43" s="222"/>
      <c r="DK43" s="222"/>
      <c r="DL43" s="222"/>
      <c r="DM43" s="222"/>
      <c r="DN43" s="222">
        <v>14.72</v>
      </c>
      <c r="DO43" s="222"/>
      <c r="DP43" s="222">
        <v>10.039999999999999</v>
      </c>
      <c r="DQ43" s="222"/>
      <c r="DR43" s="222">
        <v>16.649999999999999</v>
      </c>
      <c r="DY43" s="222"/>
      <c r="DZ43" s="222"/>
      <c r="EA43" s="222"/>
      <c r="EB43" s="222"/>
      <c r="EC43" s="222"/>
      <c r="ED43" s="222"/>
      <c r="EE43" s="222"/>
      <c r="EF43" s="222"/>
      <c r="EG43" s="222"/>
      <c r="EH43" s="222"/>
      <c r="EI43" s="222"/>
      <c r="EJ43" s="222"/>
      <c r="EK43" s="222"/>
      <c r="EL43" s="222"/>
      <c r="EM43" s="222"/>
      <c r="EN43" s="222"/>
      <c r="EO43" s="222"/>
      <c r="EP43" s="222"/>
      <c r="EQ43" s="222"/>
      <c r="ER43" s="222"/>
      <c r="ES43" s="222"/>
      <c r="ET43" s="222"/>
      <c r="EU43" s="222"/>
      <c r="EV43" s="222"/>
      <c r="EW43" s="222"/>
      <c r="EX43" s="222"/>
      <c r="EY43" s="222"/>
      <c r="EZ43" s="222"/>
      <c r="FA43" s="222"/>
      <c r="FB43" s="222"/>
      <c r="FC43" s="222"/>
      <c r="FD43" s="222"/>
      <c r="FE43" s="222"/>
      <c r="FF43" s="222">
        <v>11.69</v>
      </c>
      <c r="FG43" s="222"/>
      <c r="FH43" s="222"/>
      <c r="FI43" s="222"/>
      <c r="FJ43" s="222"/>
      <c r="FK43" s="222"/>
      <c r="FL43" s="222"/>
      <c r="FM43" s="222"/>
      <c r="FN43" s="222"/>
      <c r="FO43" s="222"/>
      <c r="FP43" s="222"/>
      <c r="FQ43" s="222"/>
      <c r="FR43" s="222"/>
      <c r="FS43" s="222"/>
      <c r="FT43" s="222"/>
      <c r="FU43" s="222">
        <v>10.59</v>
      </c>
      <c r="FV43" s="222"/>
      <c r="FW43" s="222">
        <v>12.4</v>
      </c>
      <c r="FX43" s="222"/>
      <c r="FY43" s="222"/>
      <c r="FZ43" s="222"/>
      <c r="GA43" s="222"/>
      <c r="GB43" s="214" t="s">
        <v>175</v>
      </c>
      <c r="GC43" s="222">
        <v>7.6</v>
      </c>
      <c r="GD43" s="222">
        <v>13.41</v>
      </c>
      <c r="GE43" s="222"/>
      <c r="GF43" s="222"/>
      <c r="GG43" s="222"/>
      <c r="GH43" s="222"/>
      <c r="GI43" s="222"/>
      <c r="GJ43" s="222"/>
      <c r="GK43" s="222"/>
      <c r="GL43" s="222"/>
      <c r="GM43" s="222"/>
      <c r="GN43" s="214"/>
      <c r="GO43" s="214"/>
      <c r="GP43" s="222"/>
      <c r="GQ43" s="214" t="s">
        <v>175</v>
      </c>
      <c r="GR43" s="214"/>
      <c r="GS43" s="214"/>
      <c r="GT43" s="214"/>
      <c r="GU43" s="214"/>
      <c r="GV43" s="213">
        <v>14.33</v>
      </c>
      <c r="GW43" s="213"/>
      <c r="GX43" s="214"/>
      <c r="GY43" s="214"/>
      <c r="GZ43" s="214"/>
      <c r="HA43" s="214"/>
      <c r="HB43" s="214"/>
      <c r="HC43" s="213">
        <v>13.74</v>
      </c>
      <c r="HD43" s="213"/>
      <c r="HE43" s="213">
        <v>13.27</v>
      </c>
      <c r="HF43" s="213"/>
      <c r="HH43" s="222"/>
      <c r="HI43" s="222"/>
      <c r="HJ43" s="222"/>
      <c r="HK43" s="222"/>
      <c r="HL43" s="222"/>
      <c r="HM43" s="222"/>
      <c r="HN43" s="222"/>
      <c r="HO43" s="222"/>
      <c r="HP43" s="222"/>
      <c r="HQ43" s="222"/>
      <c r="HR43" s="222"/>
      <c r="HS43" s="222"/>
      <c r="HT43" s="222"/>
      <c r="HU43" s="222"/>
      <c r="HV43" s="222"/>
      <c r="HW43" s="222"/>
      <c r="HX43" s="222"/>
      <c r="HY43" s="222"/>
      <c r="HZ43" s="222"/>
      <c r="IA43" s="222"/>
      <c r="IB43" s="214"/>
      <c r="IC43" s="213">
        <v>20.98</v>
      </c>
      <c r="ID43" s="214" t="s">
        <v>175</v>
      </c>
      <c r="IE43" s="214"/>
      <c r="IF43" s="213">
        <v>20.87</v>
      </c>
      <c r="IG43" s="222"/>
      <c r="IH43" s="222"/>
      <c r="II43" s="222"/>
      <c r="IJ43" s="222"/>
      <c r="IK43" s="222"/>
      <c r="IL43" s="222"/>
      <c r="IM43" s="222"/>
      <c r="IN43" s="222"/>
      <c r="IO43" s="214" t="s">
        <v>175</v>
      </c>
      <c r="IP43" s="214"/>
      <c r="IQ43" s="222"/>
      <c r="IR43" s="222">
        <v>12.13</v>
      </c>
      <c r="IS43" s="222"/>
      <c r="IT43" s="222"/>
      <c r="IU43" s="222"/>
      <c r="IV43" s="222"/>
      <c r="IW43" s="222"/>
      <c r="IX43" s="222"/>
      <c r="IY43" s="222"/>
      <c r="IZ43" s="222"/>
      <c r="JA43" s="222"/>
      <c r="JB43" s="222"/>
      <c r="JC43" s="222"/>
      <c r="JD43" s="222"/>
      <c r="JE43" s="222"/>
      <c r="JF43" s="222"/>
      <c r="JG43" s="222"/>
      <c r="JH43" s="222"/>
      <c r="JI43" s="222"/>
      <c r="JJ43" s="222"/>
      <c r="JK43" s="222"/>
      <c r="JL43" s="222"/>
      <c r="JM43" s="222"/>
      <c r="JN43" s="222">
        <v>21.61</v>
      </c>
      <c r="JO43" s="222"/>
      <c r="JP43" s="222"/>
      <c r="JQ43" s="222"/>
      <c r="JR43" s="222"/>
      <c r="JS43" s="222"/>
      <c r="JT43" s="222"/>
      <c r="JU43" s="222"/>
      <c r="JV43" s="222"/>
      <c r="JW43" s="222"/>
      <c r="JX43" s="222"/>
      <c r="JY43" s="222"/>
      <c r="JZ43" s="222"/>
      <c r="KA43" s="222"/>
      <c r="KB43" s="214" t="s">
        <v>175</v>
      </c>
      <c r="KC43" s="214"/>
      <c r="KD43" s="214"/>
      <c r="KE43" s="213"/>
      <c r="KF43" s="214"/>
      <c r="KG43" s="213"/>
      <c r="KH43" s="222">
        <v>17.95</v>
      </c>
      <c r="KI43" s="222"/>
      <c r="KJ43" s="222"/>
      <c r="KK43" s="222"/>
      <c r="KL43" s="213"/>
      <c r="KM43" s="222"/>
      <c r="KN43" s="222"/>
      <c r="KO43" s="222"/>
      <c r="KP43" s="222"/>
      <c r="KQ43" s="222"/>
      <c r="KR43" s="222">
        <v>13.5</v>
      </c>
      <c r="KS43" s="213"/>
      <c r="KT43" s="222"/>
      <c r="KU43" s="222"/>
      <c r="KV43" s="222"/>
      <c r="KW43" s="222"/>
      <c r="KX43" s="222"/>
      <c r="KY43" s="222"/>
      <c r="KZ43" s="214"/>
      <c r="LA43" s="213"/>
      <c r="LB43" s="216" t="s">
        <v>175</v>
      </c>
      <c r="LC43" s="214"/>
      <c r="LD43" s="214"/>
      <c r="LE43" s="214"/>
      <c r="LF43" s="214"/>
      <c r="LG43" s="214"/>
      <c r="LH43" s="213"/>
      <c r="LI43" s="214"/>
      <c r="LJ43" s="213"/>
      <c r="LK43" s="213">
        <v>16.61</v>
      </c>
      <c r="LL43" s="213"/>
      <c r="LM43" s="222"/>
      <c r="LN43" s="222"/>
      <c r="LO43" s="222"/>
      <c r="LP43" s="222"/>
      <c r="LQ43" s="222"/>
      <c r="LR43" s="222"/>
      <c r="LS43" s="222"/>
      <c r="LT43" s="222"/>
      <c r="LU43" s="222"/>
      <c r="LV43" s="222"/>
      <c r="LW43" s="222"/>
      <c r="LX43" s="222"/>
      <c r="LY43" s="222"/>
      <c r="LZ43" s="222"/>
      <c r="MA43" s="222"/>
      <c r="MB43" s="222"/>
      <c r="MC43" s="214"/>
      <c r="MD43" s="214"/>
      <c r="ME43" s="222"/>
      <c r="MF43" s="222"/>
      <c r="MG43" s="222"/>
      <c r="MH43" s="222"/>
      <c r="MI43" s="222"/>
      <c r="MJ43" s="222"/>
      <c r="MK43" s="222"/>
      <c r="ML43" s="222"/>
      <c r="MM43" s="222"/>
      <c r="MN43" s="222">
        <v>13.11</v>
      </c>
      <c r="MO43" s="222">
        <v>13.58</v>
      </c>
      <c r="MP43" s="222"/>
      <c r="MQ43" s="214"/>
      <c r="MR43" s="214"/>
      <c r="MS43" s="214"/>
      <c r="MT43" s="222"/>
      <c r="MU43" s="222"/>
      <c r="MV43" s="222"/>
      <c r="MW43" s="222"/>
      <c r="MX43" s="222"/>
      <c r="MY43" s="216" t="s">
        <v>175</v>
      </c>
      <c r="MZ43" s="214"/>
      <c r="NA43" s="214"/>
      <c r="NB43" s="222"/>
      <c r="NC43" s="214"/>
      <c r="ND43" s="214"/>
      <c r="NE43" s="214"/>
      <c r="NF43" s="214"/>
      <c r="NG43" s="214"/>
      <c r="NH43" s="222"/>
      <c r="NI43" s="222"/>
      <c r="NJ43" s="214"/>
      <c r="NK43" s="214"/>
      <c r="NL43" s="214"/>
      <c r="NM43" s="222"/>
      <c r="NN43" s="222"/>
      <c r="NO43" s="222"/>
    </row>
    <row r="44" spans="1:380">
      <c r="A44" s="212">
        <v>1982</v>
      </c>
      <c r="B44" s="222"/>
      <c r="C44" s="214" t="s">
        <v>175</v>
      </c>
      <c r="D44" s="214" t="s">
        <v>175</v>
      </c>
      <c r="E44" s="214"/>
      <c r="F44" s="214" t="s">
        <v>175</v>
      </c>
      <c r="G44" s="214"/>
      <c r="H44" s="214" t="s">
        <v>175</v>
      </c>
      <c r="I44" s="214"/>
      <c r="J44" s="214"/>
      <c r="K44" s="222"/>
      <c r="L44" s="222">
        <v>5.83</v>
      </c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14"/>
      <c r="AA44" s="222"/>
      <c r="AB44" s="214"/>
      <c r="AC44" s="220" t="s">
        <v>175</v>
      </c>
      <c r="AD44" s="222"/>
      <c r="AE44" s="214"/>
      <c r="AF44" s="214"/>
      <c r="AG44" s="222"/>
      <c r="AH44" s="222"/>
      <c r="AI44" s="222"/>
      <c r="AJ44" s="214"/>
      <c r="AK44" s="214"/>
      <c r="AL44" s="222"/>
      <c r="AM44" s="214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  <c r="BG44" s="222"/>
      <c r="BH44" s="222"/>
      <c r="BI44" s="222"/>
      <c r="BJ44" s="222"/>
      <c r="BK44" s="222"/>
      <c r="BL44" s="222"/>
      <c r="BM44" s="214"/>
      <c r="BN44" s="222"/>
      <c r="BO44" s="222"/>
      <c r="BP44" s="222"/>
      <c r="BQ44" s="214" t="s">
        <v>175</v>
      </c>
      <c r="BR44" s="214" t="s">
        <v>175</v>
      </c>
      <c r="BS44" s="214"/>
      <c r="BT44" s="214" t="s">
        <v>175</v>
      </c>
      <c r="BU44" s="214" t="s">
        <v>175</v>
      </c>
      <c r="BV44" s="214" t="s">
        <v>175</v>
      </c>
      <c r="BW44" s="214" t="s">
        <v>175</v>
      </c>
      <c r="BX44" s="214"/>
      <c r="BY44" s="214"/>
      <c r="BZ44" s="222"/>
      <c r="CA44" s="214"/>
      <c r="CB44" s="222"/>
      <c r="CC44" s="222"/>
      <c r="CD44" s="222"/>
      <c r="CE44" s="222"/>
      <c r="CF44" s="222"/>
      <c r="CG44" s="222"/>
      <c r="CH44" s="222"/>
      <c r="CI44" s="222"/>
      <c r="CJ44" s="222"/>
      <c r="CK44" s="214" t="s">
        <v>175</v>
      </c>
      <c r="CL44" s="214"/>
      <c r="CM44" s="214"/>
      <c r="CN44" s="214"/>
      <c r="CO44" s="222"/>
      <c r="CP44" s="222"/>
      <c r="CQ44" s="222"/>
      <c r="CR44" s="222"/>
      <c r="CS44" s="222"/>
      <c r="CT44" s="222"/>
      <c r="CU44" s="222"/>
      <c r="CV44" s="222"/>
      <c r="CW44" s="222"/>
      <c r="CX44" s="222"/>
      <c r="CY44" s="222"/>
      <c r="CZ44" s="222"/>
      <c r="DA44" s="222"/>
      <c r="DB44" s="222"/>
      <c r="DC44" s="214" t="s">
        <v>175</v>
      </c>
      <c r="DD44" s="214"/>
      <c r="DE44" s="214"/>
      <c r="DF44" s="222"/>
      <c r="DG44" s="222"/>
      <c r="DH44" s="214"/>
      <c r="DI44" s="222"/>
      <c r="DJ44" s="222"/>
      <c r="DK44" s="222"/>
      <c r="DL44" s="222"/>
      <c r="DM44" s="222"/>
      <c r="DN44" s="214" t="s">
        <v>175</v>
      </c>
      <c r="DO44" s="214"/>
      <c r="DP44" s="214" t="s">
        <v>175</v>
      </c>
      <c r="DQ44" s="222"/>
      <c r="DR44" s="214" t="s">
        <v>175</v>
      </c>
      <c r="DY44" s="222"/>
      <c r="DZ44" s="222"/>
      <c r="EA44" s="222"/>
      <c r="EB44" s="222"/>
      <c r="EC44" s="222"/>
      <c r="ED44" s="222"/>
      <c r="EE44" s="222"/>
      <c r="EF44" s="222"/>
      <c r="EG44" s="222"/>
      <c r="EH44" s="214"/>
      <c r="EI44" s="214"/>
      <c r="EJ44" s="214"/>
      <c r="EK44" s="222"/>
      <c r="EL44" s="222"/>
      <c r="EM44" s="222"/>
      <c r="EN44" s="222"/>
      <c r="EO44" s="222"/>
      <c r="EP44" s="214"/>
      <c r="EQ44" s="214"/>
      <c r="ER44" s="222"/>
      <c r="ES44" s="222"/>
      <c r="ET44" s="222"/>
      <c r="EU44" s="222"/>
      <c r="EV44" s="222"/>
      <c r="EW44" s="222"/>
      <c r="EX44" s="222"/>
      <c r="EY44" s="222"/>
      <c r="EZ44" s="222"/>
      <c r="FA44" s="222"/>
      <c r="FB44" s="222"/>
      <c r="FC44" s="222"/>
      <c r="FD44" s="222"/>
      <c r="FE44" s="222"/>
      <c r="FF44" s="214" t="s">
        <v>175</v>
      </c>
      <c r="FG44" s="214"/>
      <c r="FH44" s="214"/>
      <c r="FI44" s="214"/>
      <c r="FJ44" s="214"/>
      <c r="FK44" s="222"/>
      <c r="FL44" s="214"/>
      <c r="FM44" s="222"/>
      <c r="FN44" s="214"/>
      <c r="FO44" s="222"/>
      <c r="FP44" s="214"/>
      <c r="FQ44" s="214"/>
      <c r="FR44" s="214"/>
      <c r="FS44" s="214"/>
      <c r="FT44" s="214"/>
      <c r="FU44" s="214" t="s">
        <v>175</v>
      </c>
      <c r="FV44" s="214"/>
      <c r="FW44" s="214" t="s">
        <v>175</v>
      </c>
      <c r="FX44" s="214"/>
      <c r="FY44" s="222"/>
      <c r="FZ44" s="222"/>
      <c r="GA44" s="214"/>
      <c r="GB44" s="214"/>
      <c r="GC44" s="214" t="s">
        <v>175</v>
      </c>
      <c r="GD44" s="214" t="s">
        <v>175</v>
      </c>
      <c r="GE44" s="214"/>
      <c r="GF44" s="214"/>
      <c r="GG44" s="214"/>
      <c r="GH44" s="222"/>
      <c r="GI44" s="222"/>
      <c r="GJ44" s="222"/>
      <c r="GK44" s="222"/>
      <c r="GL44" s="214"/>
      <c r="GM44" s="214"/>
      <c r="GN44" s="214"/>
      <c r="GO44" s="214"/>
      <c r="GP44" s="214"/>
      <c r="GQ44" s="222"/>
      <c r="GR44" s="222"/>
      <c r="GS44" s="222"/>
      <c r="GT44" s="222"/>
      <c r="GU44" s="222"/>
      <c r="GV44" s="214" t="s">
        <v>175</v>
      </c>
      <c r="GW44" s="214"/>
      <c r="GX44" s="222"/>
      <c r="GY44" s="222"/>
      <c r="GZ44" s="222"/>
      <c r="HA44" s="222"/>
      <c r="HB44" s="222"/>
      <c r="HC44" s="214" t="s">
        <v>175</v>
      </c>
      <c r="HD44" s="214"/>
      <c r="HE44" s="214" t="s">
        <v>175</v>
      </c>
      <c r="HF44" s="214"/>
      <c r="HH44" s="214"/>
      <c r="HI44" s="214"/>
      <c r="HJ44" s="214"/>
      <c r="HK44" s="214"/>
      <c r="HL44" s="214"/>
      <c r="HM44" s="214"/>
      <c r="HN44" s="214"/>
      <c r="HO44" s="222"/>
      <c r="HP44" s="222"/>
      <c r="HQ44" s="222"/>
      <c r="HR44" s="222"/>
      <c r="HS44" s="222"/>
      <c r="HT44" s="222"/>
      <c r="HU44" s="222"/>
      <c r="HV44" s="222"/>
      <c r="HW44" s="222"/>
      <c r="HX44" s="222"/>
      <c r="HY44" s="222"/>
      <c r="HZ44" s="222"/>
      <c r="IA44" s="222"/>
      <c r="IB44" s="222"/>
      <c r="IC44" s="214" t="s">
        <v>175</v>
      </c>
      <c r="ID44" s="214" t="s">
        <v>175</v>
      </c>
      <c r="IE44" s="222"/>
      <c r="IF44" s="214" t="s">
        <v>175</v>
      </c>
      <c r="IG44" s="222"/>
      <c r="IH44" s="222"/>
      <c r="II44" s="222"/>
      <c r="IJ44" s="222"/>
      <c r="IK44" s="222"/>
      <c r="IL44" s="222"/>
      <c r="IM44" s="222"/>
      <c r="IN44" s="222"/>
      <c r="IO44" s="222"/>
      <c r="IP44" s="222"/>
      <c r="IQ44" s="222"/>
      <c r="IR44" s="214" t="s">
        <v>175</v>
      </c>
      <c r="IS44" s="222"/>
      <c r="IT44" s="222"/>
      <c r="IU44" s="222"/>
      <c r="IV44" s="222"/>
      <c r="IW44" s="222"/>
      <c r="IX44" s="222"/>
      <c r="IY44" s="222"/>
      <c r="IZ44" s="222"/>
      <c r="JA44" s="222"/>
      <c r="JB44" s="222"/>
      <c r="JC44" s="222"/>
      <c r="JD44" s="222"/>
      <c r="JE44" s="222"/>
      <c r="JF44" s="222"/>
      <c r="JG44" s="222"/>
      <c r="JH44" s="222"/>
      <c r="JI44" s="222"/>
      <c r="JJ44" s="222"/>
      <c r="JK44" s="214"/>
      <c r="JL44" s="214"/>
      <c r="JM44" s="214"/>
      <c r="JN44" s="214" t="s">
        <v>175</v>
      </c>
      <c r="JO44" s="214"/>
      <c r="JP44" s="214"/>
      <c r="JQ44" s="214"/>
      <c r="JR44" s="222"/>
      <c r="JS44" s="214"/>
      <c r="JT44" s="214"/>
      <c r="JU44" s="214"/>
      <c r="JV44" s="214"/>
      <c r="JW44" s="214"/>
      <c r="JX44" s="222"/>
      <c r="JY44" s="222"/>
      <c r="JZ44" s="222"/>
      <c r="KA44" s="222"/>
      <c r="KB44" s="222"/>
      <c r="KC44" s="222"/>
      <c r="KD44" s="222"/>
      <c r="KE44" s="213"/>
      <c r="KF44" s="222"/>
      <c r="KG44" s="213"/>
      <c r="KH44" s="214" t="s">
        <v>175</v>
      </c>
      <c r="KI44" s="214"/>
      <c r="KJ44" s="222"/>
      <c r="KK44" s="222"/>
      <c r="KL44" s="213"/>
      <c r="KM44" s="222"/>
      <c r="KN44" s="222"/>
      <c r="KO44" s="222"/>
      <c r="KP44" s="222"/>
      <c r="KQ44" s="214"/>
      <c r="KR44" s="216" t="s">
        <v>175</v>
      </c>
      <c r="KS44" s="213"/>
      <c r="KT44" s="214"/>
      <c r="KU44" s="214"/>
      <c r="KV44" s="222"/>
      <c r="KW44" s="222"/>
      <c r="KX44" s="214"/>
      <c r="KY44" s="214"/>
      <c r="KZ44" s="214"/>
      <c r="LA44" s="213"/>
      <c r="LB44" s="214"/>
      <c r="LC44" s="214"/>
      <c r="LD44" s="214"/>
      <c r="LE44" s="214"/>
      <c r="LF44" s="214"/>
      <c r="LG44" s="214"/>
      <c r="LH44" s="213"/>
      <c r="LI44" s="214"/>
      <c r="LJ44" s="213"/>
      <c r="LK44" s="216" t="s">
        <v>175</v>
      </c>
      <c r="LL44" s="214"/>
      <c r="LM44" s="214"/>
      <c r="LN44" s="214"/>
      <c r="LO44" s="222"/>
      <c r="LP44" s="222"/>
      <c r="LQ44" s="214"/>
      <c r="LR44" s="214"/>
      <c r="LS44" s="214"/>
      <c r="LT44" s="214"/>
      <c r="LU44" s="214"/>
      <c r="LV44" s="214"/>
      <c r="LW44" s="214"/>
      <c r="LX44" s="214"/>
      <c r="LY44" s="214"/>
      <c r="LZ44" s="214"/>
      <c r="MA44" s="214"/>
      <c r="MB44" s="214"/>
      <c r="MC44" s="214"/>
      <c r="MD44" s="214"/>
      <c r="ME44" s="214"/>
      <c r="MF44" s="214"/>
      <c r="MG44" s="214"/>
      <c r="MH44" s="214"/>
      <c r="MI44" s="214"/>
      <c r="MJ44" s="222"/>
      <c r="MK44" s="222"/>
      <c r="ML44" s="222"/>
      <c r="MM44" s="222"/>
      <c r="MN44" s="216" t="s">
        <v>175</v>
      </c>
      <c r="MO44" s="216" t="s">
        <v>175</v>
      </c>
      <c r="MP44" s="214"/>
      <c r="MQ44" s="214"/>
      <c r="MR44" s="214"/>
      <c r="MS44" s="214"/>
      <c r="MT44" s="214"/>
      <c r="MU44" s="214"/>
      <c r="MV44" s="214"/>
      <c r="MW44" s="214"/>
      <c r="MX44" s="214"/>
      <c r="MY44" s="214"/>
      <c r="MZ44" s="214"/>
      <c r="NA44" s="214"/>
      <c r="NB44" s="214"/>
      <c r="NC44" s="214"/>
      <c r="ND44" s="222"/>
      <c r="NE44" s="222"/>
      <c r="NF44" s="222"/>
      <c r="NG44" s="214"/>
      <c r="NH44" s="222"/>
      <c r="NI44" s="222"/>
      <c r="NJ44" s="222"/>
      <c r="NK44" s="222"/>
      <c r="NL44" s="222"/>
      <c r="NM44" s="214"/>
      <c r="NN44" s="214"/>
      <c r="NO44" s="214"/>
    </row>
    <row r="45" spans="1:380">
      <c r="A45" s="212">
        <v>1981</v>
      </c>
      <c r="B45" s="222"/>
      <c r="C45" s="222"/>
      <c r="D45" s="214" t="s">
        <v>175</v>
      </c>
      <c r="E45" s="222"/>
      <c r="F45" s="214" t="s">
        <v>175</v>
      </c>
      <c r="G45" s="214"/>
      <c r="H45" s="214" t="s">
        <v>175</v>
      </c>
      <c r="I45" s="214"/>
      <c r="J45" s="214"/>
      <c r="K45" s="222"/>
      <c r="L45" s="222">
        <v>4.84</v>
      </c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14"/>
      <c r="Y45" s="222"/>
      <c r="Z45" s="214"/>
      <c r="AA45" s="222"/>
      <c r="AB45" s="214"/>
      <c r="AC45" s="220" t="s">
        <v>175</v>
      </c>
      <c r="AD45" s="222"/>
      <c r="AE45" s="214"/>
      <c r="AF45" s="214"/>
      <c r="AG45" s="222"/>
      <c r="AH45" s="222"/>
      <c r="AI45" s="222"/>
      <c r="AJ45" s="214"/>
      <c r="AK45" s="222"/>
      <c r="AL45" s="222"/>
      <c r="AM45" s="214"/>
      <c r="AN45" s="222"/>
      <c r="AO45" s="222"/>
      <c r="AP45" s="222"/>
      <c r="AQ45" s="222"/>
      <c r="AR45" s="222"/>
      <c r="AS45" s="222"/>
      <c r="AT45" s="222"/>
      <c r="AU45" s="222"/>
      <c r="AV45" s="222"/>
      <c r="AW45" s="222"/>
      <c r="AX45" s="222"/>
      <c r="AY45" s="222"/>
      <c r="AZ45" s="222"/>
      <c r="BA45" s="222"/>
      <c r="BB45" s="222"/>
      <c r="BC45" s="222"/>
      <c r="BD45" s="222"/>
      <c r="BE45" s="222"/>
      <c r="BF45" s="222"/>
      <c r="BG45" s="222"/>
      <c r="BH45" s="222"/>
      <c r="BI45" s="222"/>
      <c r="BJ45" s="222"/>
      <c r="BK45" s="222"/>
      <c r="BL45" s="222"/>
      <c r="BM45" s="214"/>
      <c r="BN45" s="222"/>
      <c r="BO45" s="222"/>
      <c r="BP45" s="222"/>
      <c r="BQ45" s="214" t="s">
        <v>175</v>
      </c>
      <c r="BR45" s="214" t="s">
        <v>175</v>
      </c>
      <c r="BS45" s="214"/>
      <c r="BT45" s="214" t="s">
        <v>175</v>
      </c>
      <c r="BU45" s="214" t="s">
        <v>175</v>
      </c>
      <c r="BV45" s="214" t="s">
        <v>175</v>
      </c>
      <c r="BW45" s="214" t="s">
        <v>175</v>
      </c>
      <c r="BX45" s="214"/>
      <c r="BY45" s="214"/>
      <c r="BZ45" s="222"/>
      <c r="CA45" s="214"/>
      <c r="CB45" s="222"/>
      <c r="CC45" s="222"/>
      <c r="CD45" s="222"/>
      <c r="CE45" s="222"/>
      <c r="CF45" s="222"/>
      <c r="CG45" s="222"/>
      <c r="CH45" s="222"/>
      <c r="CI45" s="222"/>
      <c r="CJ45" s="222"/>
      <c r="CK45" s="214"/>
      <c r="CL45" s="214"/>
      <c r="CM45" s="214"/>
      <c r="CN45" s="214"/>
      <c r="CO45" s="222"/>
      <c r="CP45" s="222"/>
      <c r="CQ45" s="222"/>
      <c r="CR45" s="222"/>
      <c r="CS45" s="222"/>
      <c r="CT45" s="222"/>
      <c r="CU45" s="222"/>
      <c r="CV45" s="222"/>
      <c r="CW45" s="222"/>
      <c r="CX45" s="222"/>
      <c r="CY45" s="222"/>
      <c r="CZ45" s="222"/>
      <c r="DA45" s="222"/>
      <c r="DB45" s="222"/>
      <c r="DC45" s="222"/>
      <c r="DD45" s="222"/>
      <c r="DE45" s="222"/>
      <c r="DF45" s="222"/>
      <c r="DG45" s="222"/>
      <c r="DH45" s="222"/>
      <c r="DI45" s="222"/>
      <c r="DJ45" s="222"/>
      <c r="DK45" s="222"/>
      <c r="DL45" s="222"/>
      <c r="DM45" s="222"/>
      <c r="DN45" s="222"/>
      <c r="DO45" s="222"/>
      <c r="DP45" s="222"/>
      <c r="DQ45" s="222"/>
      <c r="DR45" s="214" t="s">
        <v>175</v>
      </c>
      <c r="DY45" s="222"/>
      <c r="DZ45" s="222"/>
      <c r="EA45" s="222"/>
      <c r="EB45" s="222"/>
      <c r="EC45" s="222"/>
      <c r="ED45" s="222"/>
      <c r="EE45" s="222"/>
      <c r="EF45" s="222"/>
      <c r="EG45" s="222"/>
      <c r="EH45" s="214"/>
      <c r="EI45" s="214"/>
      <c r="EJ45" s="214"/>
      <c r="EK45" s="222"/>
      <c r="EL45" s="222"/>
      <c r="EM45" s="222"/>
      <c r="EN45" s="222"/>
      <c r="EO45" s="222"/>
      <c r="EP45" s="222"/>
      <c r="EQ45" s="214"/>
      <c r="ER45" s="222"/>
      <c r="ES45" s="222"/>
      <c r="ET45" s="222"/>
      <c r="EU45" s="222"/>
      <c r="EV45" s="222"/>
      <c r="EW45" s="222"/>
      <c r="EX45" s="222"/>
      <c r="EY45" s="222"/>
      <c r="EZ45" s="222"/>
      <c r="FA45" s="222"/>
      <c r="FB45" s="222"/>
      <c r="FC45" s="222"/>
      <c r="FD45" s="222"/>
      <c r="FE45" s="222"/>
      <c r="FF45" s="222"/>
      <c r="FG45" s="222"/>
      <c r="FH45" s="222"/>
      <c r="FI45" s="222"/>
      <c r="FJ45" s="222"/>
      <c r="FK45" s="222"/>
      <c r="FL45" s="222"/>
      <c r="FM45" s="222"/>
      <c r="FN45" s="222"/>
      <c r="FO45" s="222"/>
      <c r="FP45" s="222"/>
      <c r="FQ45" s="222"/>
      <c r="FR45" s="222"/>
      <c r="FS45" s="222"/>
      <c r="FT45" s="222"/>
      <c r="FU45" s="222"/>
      <c r="FV45" s="222"/>
      <c r="FW45" s="214" t="s">
        <v>175</v>
      </c>
      <c r="FX45" s="214"/>
      <c r="FY45" s="222"/>
      <c r="FZ45" s="222"/>
      <c r="GA45" s="222"/>
      <c r="GB45" s="222"/>
      <c r="GC45" s="222"/>
      <c r="GD45" s="214" t="s">
        <v>175</v>
      </c>
      <c r="GE45" s="214"/>
      <c r="GF45" s="214"/>
      <c r="GG45" s="214"/>
      <c r="GH45" s="222"/>
      <c r="GI45" s="222"/>
      <c r="GJ45" s="222"/>
      <c r="GK45" s="222"/>
      <c r="GL45" s="222"/>
      <c r="GM45" s="222"/>
      <c r="GN45" s="222"/>
      <c r="GO45" s="222"/>
      <c r="GP45" s="214"/>
      <c r="GQ45" s="222"/>
      <c r="GR45" s="222"/>
      <c r="GS45" s="222"/>
      <c r="GT45" s="222"/>
      <c r="GU45" s="222"/>
      <c r="GV45" s="222"/>
      <c r="GW45" s="222"/>
      <c r="GX45" s="222"/>
      <c r="GY45" s="222"/>
      <c r="GZ45" s="222"/>
      <c r="HA45" s="222"/>
      <c r="HB45" s="222"/>
      <c r="HC45" s="214" t="s">
        <v>175</v>
      </c>
      <c r="HD45" s="214"/>
      <c r="HE45" s="222"/>
      <c r="HF45" s="214"/>
      <c r="HH45" s="214"/>
      <c r="HI45" s="222"/>
      <c r="HJ45" s="222"/>
      <c r="HK45" s="222"/>
      <c r="HL45" s="222"/>
      <c r="HM45" s="222"/>
      <c r="HN45" s="222"/>
      <c r="HO45" s="222"/>
      <c r="HP45" s="222"/>
      <c r="HQ45" s="222"/>
      <c r="HR45" s="222"/>
      <c r="HS45" s="222"/>
      <c r="HT45" s="222"/>
      <c r="HU45" s="222"/>
      <c r="HV45" s="222"/>
      <c r="HW45" s="222"/>
      <c r="HX45" s="222"/>
      <c r="HY45" s="222"/>
      <c r="HZ45" s="222"/>
      <c r="IA45" s="222"/>
      <c r="IB45" s="222"/>
      <c r="IC45" s="214" t="s">
        <v>175</v>
      </c>
      <c r="ID45" s="214" t="s">
        <v>175</v>
      </c>
      <c r="IE45" s="222"/>
      <c r="IF45" s="222"/>
      <c r="IG45" s="222"/>
      <c r="IH45" s="222"/>
      <c r="II45" s="222"/>
      <c r="IJ45" s="222"/>
      <c r="IK45" s="222"/>
      <c r="IL45" s="222"/>
      <c r="IM45" s="222"/>
      <c r="IN45" s="222"/>
      <c r="IO45" s="222"/>
      <c r="IP45" s="222"/>
      <c r="IQ45" s="222"/>
      <c r="IR45" s="222"/>
      <c r="IS45" s="222"/>
      <c r="IT45" s="222"/>
      <c r="IU45" s="222"/>
      <c r="IV45" s="222"/>
      <c r="IW45" s="222"/>
      <c r="IX45" s="222"/>
      <c r="IY45" s="222"/>
      <c r="IZ45" s="222"/>
      <c r="JA45" s="222"/>
      <c r="JB45" s="222"/>
      <c r="JC45" s="222"/>
      <c r="JD45" s="222"/>
      <c r="JE45" s="222"/>
      <c r="JF45" s="222"/>
      <c r="JG45" s="222"/>
      <c r="JH45" s="222"/>
      <c r="JI45" s="222"/>
      <c r="JJ45" s="222"/>
      <c r="JK45" s="214"/>
      <c r="JL45" s="214"/>
      <c r="JM45" s="214"/>
      <c r="JN45" s="214" t="s">
        <v>175</v>
      </c>
      <c r="JO45" s="214"/>
      <c r="JP45" s="214"/>
      <c r="JQ45" s="214"/>
      <c r="JR45" s="222"/>
      <c r="JS45" s="222"/>
      <c r="JT45" s="222"/>
      <c r="JU45" s="214"/>
      <c r="JV45" s="214"/>
      <c r="JW45" s="214"/>
      <c r="JX45" s="222"/>
      <c r="JY45" s="222"/>
      <c r="JZ45" s="222"/>
      <c r="KA45" s="222"/>
      <c r="KB45" s="222"/>
      <c r="KC45" s="222"/>
      <c r="KD45" s="222"/>
      <c r="KE45" s="213"/>
      <c r="KF45" s="222"/>
      <c r="KG45" s="213"/>
      <c r="KH45" s="214" t="s">
        <v>175</v>
      </c>
      <c r="KI45" s="214"/>
      <c r="KJ45" s="222"/>
      <c r="KK45" s="222"/>
      <c r="KL45" s="213"/>
      <c r="KM45" s="222"/>
      <c r="KN45" s="222"/>
      <c r="KO45" s="222"/>
      <c r="KP45" s="222"/>
      <c r="KQ45" s="214"/>
      <c r="KR45" s="214"/>
      <c r="KS45" s="213"/>
      <c r="KT45" s="214"/>
      <c r="KU45" s="214"/>
      <c r="KV45" s="222"/>
      <c r="KW45" s="222"/>
      <c r="KX45" s="214"/>
      <c r="KY45" s="222"/>
      <c r="KZ45" s="214"/>
      <c r="LA45" s="213"/>
      <c r="LB45" s="214"/>
      <c r="LC45" s="214"/>
      <c r="LD45" s="214"/>
      <c r="LE45" s="214"/>
      <c r="LF45" s="214"/>
      <c r="LG45" s="214"/>
      <c r="LH45" s="213"/>
      <c r="LI45" s="214"/>
      <c r="LJ45" s="213"/>
      <c r="LK45" s="214"/>
      <c r="LL45" s="214"/>
      <c r="LM45" s="214"/>
      <c r="LN45" s="222"/>
      <c r="LO45" s="222"/>
      <c r="LP45" s="222"/>
      <c r="LQ45" s="214"/>
      <c r="LR45" s="214"/>
      <c r="LS45" s="214"/>
      <c r="LT45" s="214"/>
      <c r="LU45" s="214"/>
      <c r="LV45" s="214"/>
      <c r="LW45" s="214"/>
      <c r="LX45" s="214"/>
      <c r="LY45" s="214"/>
      <c r="LZ45" s="214"/>
      <c r="MA45" s="214"/>
      <c r="MB45" s="214"/>
      <c r="MC45" s="214"/>
      <c r="MD45" s="214"/>
      <c r="ME45" s="214"/>
      <c r="MF45" s="214"/>
      <c r="MG45" s="214"/>
      <c r="MH45" s="214"/>
      <c r="MI45" s="214"/>
      <c r="MJ45" s="222"/>
      <c r="MK45" s="222"/>
      <c r="ML45" s="222"/>
      <c r="MM45" s="222"/>
      <c r="MN45" s="222"/>
      <c r="MO45" s="222"/>
      <c r="MP45" s="222"/>
      <c r="MQ45" s="214"/>
      <c r="MR45" s="214"/>
      <c r="MS45" s="214"/>
      <c r="MT45" s="214"/>
      <c r="MU45" s="214"/>
      <c r="MV45" s="214"/>
      <c r="MW45" s="214"/>
      <c r="MX45" s="214"/>
      <c r="MY45" s="214"/>
      <c r="MZ45" s="214"/>
      <c r="NA45" s="214"/>
      <c r="NB45" s="222"/>
      <c r="NC45" s="222"/>
      <c r="ND45" s="222"/>
      <c r="NE45" s="222"/>
      <c r="NF45" s="222"/>
      <c r="NG45" s="214"/>
      <c r="NH45" s="222"/>
      <c r="NI45" s="222"/>
      <c r="NJ45" s="222"/>
      <c r="NK45" s="222"/>
      <c r="NL45" s="222"/>
      <c r="NM45" s="214"/>
      <c r="NN45" s="214"/>
      <c r="NO45" s="214"/>
    </row>
    <row r="46" spans="1:380">
      <c r="A46" s="223">
        <v>1980</v>
      </c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5" t="s">
        <v>175</v>
      </c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4"/>
      <c r="AQ46" s="224"/>
      <c r="AR46" s="224"/>
      <c r="AS46" s="224"/>
      <c r="AT46" s="224"/>
      <c r="AU46" s="224"/>
      <c r="AV46" s="224"/>
      <c r="AW46" s="224"/>
      <c r="AX46" s="224"/>
      <c r="AY46" s="224"/>
      <c r="AZ46" s="224"/>
      <c r="BA46" s="224"/>
      <c r="BB46" s="224"/>
      <c r="BC46" s="224"/>
      <c r="BD46" s="224"/>
      <c r="BE46" s="224"/>
      <c r="BF46" s="224"/>
      <c r="BG46" s="224"/>
      <c r="BH46" s="224"/>
      <c r="BI46" s="224"/>
      <c r="BJ46" s="224"/>
      <c r="BK46" s="224"/>
      <c r="BL46" s="224"/>
      <c r="BM46" s="224"/>
      <c r="BN46" s="224"/>
      <c r="BO46" s="224"/>
      <c r="BP46" s="224"/>
      <c r="BQ46" s="224"/>
      <c r="BR46" s="224"/>
      <c r="BS46" s="224"/>
      <c r="BT46" s="224"/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224"/>
      <c r="CF46" s="224"/>
      <c r="CG46" s="224"/>
      <c r="CH46" s="224"/>
      <c r="CI46" s="224"/>
      <c r="CJ46" s="224"/>
      <c r="CK46" s="224"/>
      <c r="CL46" s="224"/>
      <c r="CM46" s="224"/>
      <c r="CN46" s="224"/>
      <c r="CO46" s="224"/>
      <c r="CP46" s="224"/>
      <c r="CQ46" s="224"/>
      <c r="CR46" s="224"/>
      <c r="CS46" s="224"/>
      <c r="CT46" s="224"/>
      <c r="CU46" s="224"/>
      <c r="CV46" s="224"/>
      <c r="CW46" s="224"/>
      <c r="CX46" s="224"/>
      <c r="CY46" s="224"/>
      <c r="CZ46" s="224"/>
      <c r="DA46" s="224"/>
      <c r="DB46" s="224"/>
      <c r="DC46" s="224"/>
      <c r="DD46" s="224"/>
      <c r="DE46" s="224"/>
      <c r="DF46" s="224"/>
      <c r="DG46" s="224"/>
      <c r="DH46" s="224"/>
      <c r="DI46" s="224"/>
      <c r="DJ46" s="224"/>
      <c r="DK46" s="224"/>
      <c r="DL46" s="224"/>
      <c r="DM46" s="224"/>
      <c r="DN46" s="224"/>
      <c r="DO46" s="224"/>
      <c r="DP46" s="224"/>
      <c r="DQ46" s="224"/>
      <c r="DR46" s="225" t="s">
        <v>175</v>
      </c>
      <c r="DS46" s="224"/>
      <c r="DT46" s="224"/>
      <c r="DU46" s="224"/>
      <c r="DV46" s="226"/>
      <c r="DW46" s="226"/>
      <c r="DX46" s="226"/>
      <c r="DY46" s="224"/>
      <c r="DZ46" s="224"/>
      <c r="EA46" s="224"/>
      <c r="EB46" s="224"/>
      <c r="EC46" s="224"/>
      <c r="ED46" s="224"/>
      <c r="EE46" s="224"/>
      <c r="EF46" s="224"/>
      <c r="EG46" s="224"/>
      <c r="EH46" s="224"/>
      <c r="EI46" s="224"/>
      <c r="EJ46" s="224"/>
      <c r="EK46" s="224"/>
      <c r="EL46" s="224"/>
      <c r="EM46" s="224"/>
      <c r="EN46" s="224"/>
      <c r="EO46" s="224"/>
      <c r="EP46" s="224"/>
      <c r="EQ46" s="224"/>
      <c r="ER46" s="224"/>
      <c r="ES46" s="224"/>
      <c r="ET46" s="224"/>
      <c r="EU46" s="224"/>
      <c r="EV46" s="224"/>
      <c r="EW46" s="224"/>
      <c r="EX46" s="224"/>
      <c r="EY46" s="224"/>
      <c r="EZ46" s="224"/>
      <c r="FA46" s="224"/>
      <c r="FB46" s="224"/>
      <c r="FC46" s="224"/>
      <c r="FD46" s="224"/>
      <c r="FE46" s="224"/>
      <c r="FF46" s="224"/>
      <c r="FG46" s="224"/>
      <c r="FH46" s="224"/>
      <c r="FI46" s="224"/>
      <c r="FJ46" s="224"/>
      <c r="FK46" s="224"/>
      <c r="FL46" s="224"/>
      <c r="FM46" s="224"/>
      <c r="FN46" s="224"/>
      <c r="FO46" s="224"/>
      <c r="FP46" s="224"/>
      <c r="FQ46" s="224"/>
      <c r="FR46" s="224"/>
      <c r="FS46" s="224"/>
      <c r="FT46" s="224"/>
      <c r="FU46" s="224"/>
      <c r="FV46" s="224"/>
      <c r="FW46" s="224"/>
      <c r="FX46" s="224"/>
      <c r="FY46" s="224"/>
      <c r="FZ46" s="224"/>
      <c r="GA46" s="224"/>
      <c r="GB46" s="224"/>
      <c r="GC46" s="224"/>
      <c r="GD46" s="224"/>
      <c r="GE46" s="224"/>
      <c r="GF46" s="224"/>
      <c r="GG46" s="224"/>
      <c r="GH46" s="224"/>
      <c r="GI46" s="224"/>
      <c r="GJ46" s="224"/>
      <c r="GK46" s="224"/>
      <c r="GL46" s="224"/>
      <c r="GM46" s="224"/>
      <c r="GN46" s="224"/>
      <c r="GO46" s="224"/>
      <c r="GP46" s="224"/>
      <c r="GQ46" s="224"/>
      <c r="GR46" s="224"/>
      <c r="GS46" s="224"/>
      <c r="GT46" s="224"/>
      <c r="GU46" s="224"/>
      <c r="GV46" s="224"/>
      <c r="GW46" s="224"/>
      <c r="GX46" s="224"/>
      <c r="GY46" s="224"/>
      <c r="GZ46" s="224"/>
      <c r="HA46" s="224"/>
      <c r="HB46" s="224"/>
      <c r="HC46" s="224"/>
      <c r="HD46" s="224"/>
      <c r="HE46" s="224"/>
      <c r="HF46" s="224"/>
      <c r="HG46" s="224"/>
      <c r="HH46" s="224"/>
      <c r="HI46" s="224"/>
      <c r="HJ46" s="224"/>
      <c r="HK46" s="224"/>
      <c r="HL46" s="224"/>
      <c r="HM46" s="224"/>
      <c r="HN46" s="224"/>
      <c r="HO46" s="224"/>
      <c r="HP46" s="224"/>
      <c r="HQ46" s="224"/>
      <c r="HR46" s="224"/>
      <c r="HS46" s="224"/>
      <c r="HT46" s="224"/>
      <c r="HU46" s="224"/>
      <c r="HV46" s="224"/>
      <c r="HW46" s="224"/>
      <c r="HX46" s="224"/>
      <c r="HY46" s="224"/>
      <c r="HZ46" s="224"/>
      <c r="IA46" s="224"/>
      <c r="IB46" s="224"/>
      <c r="IC46" s="224"/>
      <c r="ID46" s="224"/>
      <c r="IE46" s="224"/>
      <c r="IF46" s="224"/>
      <c r="IG46" s="224"/>
      <c r="IH46" s="224"/>
      <c r="II46" s="224"/>
      <c r="IJ46" s="224"/>
      <c r="IK46" s="224"/>
      <c r="IL46" s="224"/>
      <c r="IM46" s="224"/>
      <c r="IN46" s="224"/>
      <c r="IO46" s="224"/>
      <c r="IP46" s="224"/>
      <c r="IQ46" s="224"/>
      <c r="IR46" s="224"/>
      <c r="IS46" s="224"/>
      <c r="IT46" s="224"/>
      <c r="IU46" s="224"/>
      <c r="IV46" s="224"/>
      <c r="IW46" s="224"/>
      <c r="IX46" s="224"/>
      <c r="IY46" s="224"/>
      <c r="IZ46" s="224"/>
      <c r="JA46" s="224"/>
      <c r="JB46" s="224"/>
      <c r="JC46" s="224"/>
      <c r="JD46" s="224"/>
      <c r="JE46" s="224"/>
      <c r="JF46" s="224"/>
      <c r="JG46" s="224"/>
      <c r="JH46" s="224"/>
      <c r="JI46" s="224"/>
      <c r="JJ46" s="224"/>
      <c r="JK46" s="224"/>
      <c r="JL46" s="224"/>
      <c r="JM46" s="224"/>
      <c r="JN46" s="224"/>
      <c r="JO46" s="224"/>
      <c r="JP46" s="224"/>
      <c r="JQ46" s="224"/>
      <c r="JR46" s="224"/>
      <c r="JS46" s="224"/>
      <c r="JT46" s="224"/>
      <c r="JU46" s="224"/>
      <c r="JV46" s="224"/>
      <c r="JW46" s="224"/>
      <c r="JX46" s="224"/>
      <c r="JY46" s="224"/>
      <c r="JZ46" s="224"/>
      <c r="KA46" s="224"/>
      <c r="KB46" s="224"/>
      <c r="KC46" s="224"/>
      <c r="KD46" s="224"/>
      <c r="KE46" s="227"/>
      <c r="KF46" s="224"/>
      <c r="KG46" s="227"/>
      <c r="KH46" s="224"/>
      <c r="KI46" s="224"/>
      <c r="KJ46" s="224"/>
      <c r="KK46" s="224"/>
      <c r="KL46" s="227"/>
      <c r="KM46" s="224"/>
      <c r="KN46" s="224"/>
      <c r="KO46" s="224"/>
      <c r="KP46" s="224"/>
      <c r="KQ46" s="224"/>
      <c r="KR46" s="224"/>
      <c r="KS46" s="227"/>
      <c r="KT46" s="224"/>
      <c r="KU46" s="224"/>
      <c r="KV46" s="224"/>
      <c r="KW46" s="224"/>
      <c r="KX46" s="224"/>
      <c r="KY46" s="224"/>
      <c r="KZ46" s="224"/>
      <c r="LA46" s="227"/>
      <c r="LB46" s="224"/>
      <c r="LC46" s="224"/>
      <c r="LD46" s="224"/>
      <c r="LE46" s="224"/>
      <c r="LF46" s="224"/>
      <c r="LG46" s="224"/>
      <c r="LH46" s="227"/>
      <c r="LI46" s="224"/>
      <c r="LJ46" s="227"/>
      <c r="LK46" s="224"/>
      <c r="LL46" s="224"/>
      <c r="LM46" s="224"/>
      <c r="LN46" s="224"/>
      <c r="LO46" s="224"/>
      <c r="LP46" s="224"/>
      <c r="LQ46" s="224"/>
      <c r="LR46" s="224"/>
      <c r="LS46" s="224"/>
      <c r="LT46" s="224"/>
      <c r="LU46" s="224"/>
      <c r="LV46" s="224"/>
      <c r="LW46" s="224"/>
      <c r="LX46" s="224"/>
      <c r="LY46" s="224"/>
      <c r="LZ46" s="224"/>
      <c r="MA46" s="224"/>
      <c r="MB46" s="224"/>
      <c r="MC46" s="224"/>
      <c r="MD46" s="224"/>
      <c r="ME46" s="224"/>
      <c r="MF46" s="224"/>
      <c r="MG46" s="224"/>
      <c r="MH46" s="224"/>
      <c r="MI46" s="224"/>
      <c r="MJ46" s="224"/>
      <c r="MK46" s="224"/>
      <c r="ML46" s="224"/>
      <c r="MM46" s="224"/>
      <c r="MN46" s="224"/>
      <c r="MO46" s="224"/>
      <c r="MP46" s="224"/>
      <c r="MQ46" s="224"/>
      <c r="MR46" s="224"/>
      <c r="MS46" s="224"/>
      <c r="MT46" s="224"/>
      <c r="MU46" s="224"/>
      <c r="MV46" s="224"/>
      <c r="MW46" s="224"/>
      <c r="MX46" s="224"/>
      <c r="MY46" s="224"/>
      <c r="MZ46" s="222"/>
      <c r="NA46" s="222"/>
      <c r="NB46" s="222"/>
      <c r="NC46" s="222"/>
      <c r="ND46" s="222"/>
      <c r="NE46" s="222"/>
      <c r="NF46" s="222"/>
      <c r="NG46" s="222"/>
      <c r="NH46" s="222"/>
      <c r="NI46" s="222"/>
      <c r="NJ46" s="222"/>
      <c r="NK46" s="222"/>
      <c r="NL46" s="222"/>
      <c r="NM46" s="222"/>
      <c r="NN46" s="222"/>
      <c r="NO46" s="222"/>
    </row>
    <row r="47" spans="1:380" s="230" customFormat="1" ht="12.4" customHeight="1">
      <c r="A47" s="228" t="s">
        <v>210</v>
      </c>
      <c r="B47" s="229"/>
      <c r="C47" s="229">
        <f>AVERAGE(C3:C46)</f>
        <v>24.894848484848492</v>
      </c>
      <c r="D47" s="229">
        <f t="shared" ref="D47:BP47" si="0">AVERAGE(D3:D46)</f>
        <v>11.865937499999999</v>
      </c>
      <c r="E47" s="229">
        <f t="shared" si="0"/>
        <v>11.860689655172413</v>
      </c>
      <c r="F47" s="229">
        <f t="shared" si="0"/>
        <v>14.911538461538457</v>
      </c>
      <c r="G47" s="229">
        <f t="shared" si="0"/>
        <v>24.034827586206895</v>
      </c>
      <c r="H47" s="229">
        <f t="shared" si="0"/>
        <v>8.0371874999999999</v>
      </c>
      <c r="I47" s="229">
        <f t="shared" si="0"/>
        <v>7.691935483870969</v>
      </c>
      <c r="J47" s="229">
        <f t="shared" si="0"/>
        <v>17.447499999999998</v>
      </c>
      <c r="K47" s="229">
        <f t="shared" si="0"/>
        <v>6.7411111111111115</v>
      </c>
      <c r="L47" s="229">
        <f t="shared" si="0"/>
        <v>6.7346511627906969</v>
      </c>
      <c r="M47" s="229">
        <f t="shared" si="0"/>
        <v>6.3580645161290317</v>
      </c>
      <c r="N47" s="229">
        <f t="shared" si="0"/>
        <v>6.5367999999999995</v>
      </c>
      <c r="O47" s="229">
        <f t="shared" si="0"/>
        <v>6.6809375000000006</v>
      </c>
      <c r="P47" s="229">
        <f t="shared" si="0"/>
        <v>7.3306060606060592</v>
      </c>
      <c r="Q47" s="229">
        <f t="shared" si="0"/>
        <v>6.137142857142857</v>
      </c>
      <c r="R47" s="229">
        <f t="shared" si="0"/>
        <v>6.5224242424242425</v>
      </c>
      <c r="S47" s="229">
        <f t="shared" si="0"/>
        <v>7.2081818181818189</v>
      </c>
      <c r="T47" s="229">
        <f t="shared" si="0"/>
        <v>6.995000000000001</v>
      </c>
      <c r="U47" s="229">
        <f t="shared" si="0"/>
        <v>7.988888888888888</v>
      </c>
      <c r="V47" s="229">
        <f t="shared" si="0"/>
        <v>6.4531034482758614</v>
      </c>
      <c r="W47" s="229">
        <f t="shared" si="0"/>
        <v>6.4355555555555561</v>
      </c>
      <c r="X47" s="229">
        <f t="shared" si="0"/>
        <v>12.520000000000001</v>
      </c>
      <c r="Y47" s="229">
        <f t="shared" si="0"/>
        <v>7.1333333333333337</v>
      </c>
      <c r="Z47" s="229">
        <f t="shared" si="0"/>
        <v>8.0492307692307694</v>
      </c>
      <c r="AA47" s="229">
        <f t="shared" si="0"/>
        <v>6.4104761904761922</v>
      </c>
      <c r="AB47" s="229">
        <f t="shared" si="0"/>
        <v>8.4577777777777765</v>
      </c>
      <c r="AC47" s="229">
        <f t="shared" si="0"/>
        <v>9.8440625000000015</v>
      </c>
      <c r="AD47" s="229">
        <f t="shared" si="0"/>
        <v>5.6724000000000014</v>
      </c>
      <c r="AE47" s="229">
        <f t="shared" si="0"/>
        <v>19.567931034482761</v>
      </c>
      <c r="AF47" s="229">
        <f t="shared" si="0"/>
        <v>11.061612903225804</v>
      </c>
      <c r="AG47" s="229">
        <f t="shared" si="0"/>
        <v>7.1700000000000017</v>
      </c>
      <c r="AH47" s="229">
        <f t="shared" si="0"/>
        <v>5.9830769230769221</v>
      </c>
      <c r="AI47" s="229">
        <f t="shared" si="0"/>
        <v>7.1312903225806448</v>
      </c>
      <c r="AJ47" s="229">
        <f t="shared" si="0"/>
        <v>6.9090909090909101</v>
      </c>
      <c r="AK47" s="229">
        <f t="shared" si="0"/>
        <v>6.9491304347826093</v>
      </c>
      <c r="AL47" s="229">
        <f t="shared" si="0"/>
        <v>6.9139285714285714</v>
      </c>
      <c r="AM47" s="229">
        <f t="shared" si="0"/>
        <v>6.8914285714285715</v>
      </c>
      <c r="AN47" s="229">
        <f t="shared" si="0"/>
        <v>7.6621874999999982</v>
      </c>
      <c r="AO47" s="229">
        <f t="shared" si="0"/>
        <v>6.2155555555555546</v>
      </c>
      <c r="AP47" s="229">
        <f t="shared" si="0"/>
        <v>7.8975862068965519</v>
      </c>
      <c r="AQ47" s="229">
        <f t="shared" si="0"/>
        <v>6.26</v>
      </c>
      <c r="AR47" s="229">
        <f t="shared" si="0"/>
        <v>9.3383333333333329</v>
      </c>
      <c r="AS47" s="229">
        <f t="shared" si="0"/>
        <v>7.1551724137931041</v>
      </c>
      <c r="AT47" s="229">
        <f t="shared" si="0"/>
        <v>7.1128</v>
      </c>
      <c r="AU47" s="229">
        <f t="shared" si="0"/>
        <v>7.4692857142857134</v>
      </c>
      <c r="AV47" s="229">
        <f t="shared" si="0"/>
        <v>7.2606060606060625</v>
      </c>
      <c r="AW47" s="229">
        <f t="shared" si="0"/>
        <v>7.3402702702702696</v>
      </c>
      <c r="AX47" s="229">
        <f t="shared" si="0"/>
        <v>7.665</v>
      </c>
      <c r="AY47" s="229">
        <f t="shared" si="0"/>
        <v>6.6606896551724146</v>
      </c>
      <c r="AZ47" s="229">
        <f t="shared" si="0"/>
        <v>6.7634482758620678</v>
      </c>
      <c r="BA47" s="229">
        <f t="shared" si="0"/>
        <v>6.4238461538461546</v>
      </c>
      <c r="BB47" s="229">
        <f t="shared" si="0"/>
        <v>7.0535483870967752</v>
      </c>
      <c r="BC47" s="229">
        <f t="shared" si="0"/>
        <v>6.9895238095238081</v>
      </c>
      <c r="BD47" s="229">
        <f t="shared" si="0"/>
        <v>6.99258064516129</v>
      </c>
      <c r="BE47" s="229">
        <f t="shared" si="0"/>
        <v>6.735384615384616</v>
      </c>
      <c r="BF47" s="229">
        <f t="shared" si="0"/>
        <v>7.1868749999999997</v>
      </c>
      <c r="BG47" s="229">
        <f t="shared" si="0"/>
        <v>6.7749999999999995</v>
      </c>
      <c r="BH47" s="229">
        <f t="shared" si="0"/>
        <v>6.9946153846153845</v>
      </c>
      <c r="BI47" s="229">
        <f t="shared" si="0"/>
        <v>6.624761904761904</v>
      </c>
      <c r="BJ47" s="229">
        <f t="shared" si="0"/>
        <v>8.3159999999999989</v>
      </c>
      <c r="BK47" s="229">
        <f t="shared" si="0"/>
        <v>7.0756249999999996</v>
      </c>
      <c r="BL47" s="229">
        <f t="shared" si="0"/>
        <v>8.2109375</v>
      </c>
      <c r="BM47" s="229">
        <f t="shared" si="0"/>
        <v>6.4382352941176464</v>
      </c>
      <c r="BN47" s="229">
        <f t="shared" si="0"/>
        <v>6.1410344827586218</v>
      </c>
      <c r="BO47" s="229">
        <f t="shared" si="0"/>
        <v>8.824285714285713</v>
      </c>
      <c r="BP47" s="229">
        <f t="shared" si="0"/>
        <v>8.4818181818181824</v>
      </c>
      <c r="BQ47" s="229">
        <f t="shared" ref="BQ47:EC47" si="1">AVERAGE(BQ3:BQ46)</f>
        <v>12.534736842105264</v>
      </c>
      <c r="BR47" s="229">
        <f t="shared" si="1"/>
        <v>12.993684210526316</v>
      </c>
      <c r="BS47" s="229">
        <f t="shared" si="1"/>
        <v>18.861290322580647</v>
      </c>
      <c r="BT47" s="229">
        <f t="shared" si="1"/>
        <v>13.589230769230767</v>
      </c>
      <c r="BU47" s="229">
        <f t="shared" si="1"/>
        <v>12.541315789473684</v>
      </c>
      <c r="BV47" s="229">
        <f t="shared" si="1"/>
        <v>12.642307692307693</v>
      </c>
      <c r="BW47" s="229">
        <f t="shared" si="1"/>
        <v>12.255750000000003</v>
      </c>
      <c r="BX47" s="229">
        <f t="shared" si="1"/>
        <v>13.307741935483868</v>
      </c>
      <c r="BY47" s="229">
        <f t="shared" si="1"/>
        <v>11.96135135135135</v>
      </c>
      <c r="BZ47" s="229">
        <f t="shared" si="1"/>
        <v>6.0581818181818194</v>
      </c>
      <c r="CA47" s="229">
        <f t="shared" si="1"/>
        <v>5.4156521739130445</v>
      </c>
      <c r="CB47" s="229">
        <f t="shared" si="1"/>
        <v>7.4247058823529422</v>
      </c>
      <c r="CC47" s="229">
        <f t="shared" si="1"/>
        <v>11.073333333333332</v>
      </c>
      <c r="CD47" s="229">
        <f t="shared" si="1"/>
        <v>9.2452941176470596</v>
      </c>
      <c r="CE47" s="229">
        <f t="shared" si="1"/>
        <v>6.4114285714285701</v>
      </c>
      <c r="CF47" s="229">
        <f t="shared" si="1"/>
        <v>10.900909090909092</v>
      </c>
      <c r="CG47" s="229">
        <f t="shared" si="1"/>
        <v>8.6086206896551705</v>
      </c>
      <c r="CH47" s="229">
        <f t="shared" si="1"/>
        <v>10.915714285714285</v>
      </c>
      <c r="CI47" s="229">
        <f t="shared" si="1"/>
        <v>11.147407407407409</v>
      </c>
      <c r="CJ47" s="229">
        <f t="shared" si="1"/>
        <v>11.59</v>
      </c>
      <c r="CK47" s="229">
        <f t="shared" si="1"/>
        <v>16.608823529411769</v>
      </c>
      <c r="CL47" s="229">
        <f t="shared" si="1"/>
        <v>15.793333333333331</v>
      </c>
      <c r="CM47" s="229">
        <f t="shared" si="1"/>
        <v>14.51857142857143</v>
      </c>
      <c r="CN47" s="229">
        <f t="shared" si="1"/>
        <v>5.629999999999999</v>
      </c>
      <c r="CO47" s="229">
        <f t="shared" si="1"/>
        <v>7.1673684210526316</v>
      </c>
      <c r="CP47" s="229">
        <f t="shared" si="1"/>
        <v>6.5174999999999983</v>
      </c>
      <c r="CQ47" s="229">
        <f t="shared" si="1"/>
        <v>5.6549999999999994</v>
      </c>
      <c r="CR47" s="229">
        <f t="shared" si="1"/>
        <v>6.5461904761904774</v>
      </c>
      <c r="CS47" s="229">
        <f t="shared" si="1"/>
        <v>5.871818181818182</v>
      </c>
      <c r="CT47" s="229">
        <f t="shared" si="1"/>
        <v>6.327272727272728</v>
      </c>
      <c r="CU47" s="229">
        <f t="shared" si="1"/>
        <v>6.7742857142857122</v>
      </c>
      <c r="CV47" s="229">
        <f t="shared" si="1"/>
        <v>5.6309090909090926</v>
      </c>
      <c r="CW47" s="229">
        <f t="shared" si="1"/>
        <v>6.0399999999999991</v>
      </c>
      <c r="CX47" s="229">
        <f t="shared" si="1"/>
        <v>4.959090909090909</v>
      </c>
      <c r="CY47" s="229">
        <f t="shared" si="1"/>
        <v>6.4217391304347817</v>
      </c>
      <c r="CZ47" s="229">
        <f t="shared" si="1"/>
        <v>5.7527027027027033</v>
      </c>
      <c r="DA47" s="229">
        <f t="shared" ref="DA47" si="2">AVERAGE(DA3:DA46)</f>
        <v>4.6100000000000003</v>
      </c>
      <c r="DB47" s="229">
        <f t="shared" si="1"/>
        <v>4.8006666666666664</v>
      </c>
      <c r="DC47" s="229">
        <f t="shared" si="1"/>
        <v>7.9142105263157898</v>
      </c>
      <c r="DD47" s="229">
        <f t="shared" si="1"/>
        <v>6.4709090909090916</v>
      </c>
      <c r="DE47" s="229">
        <f t="shared" si="1"/>
        <v>7.7074999999999996</v>
      </c>
      <c r="DF47" s="229">
        <f t="shared" si="1"/>
        <v>5.9127586206896563</v>
      </c>
      <c r="DG47" s="229">
        <f t="shared" si="1"/>
        <v>7.2417391304347829</v>
      </c>
      <c r="DH47" s="229">
        <f t="shared" si="1"/>
        <v>5.4903571428571434</v>
      </c>
      <c r="DI47" s="229">
        <f t="shared" si="1"/>
        <v>6.4537500000000003</v>
      </c>
      <c r="DJ47" s="229">
        <f t="shared" si="1"/>
        <v>7.7465000000000002</v>
      </c>
      <c r="DK47" s="229">
        <f t="shared" si="1"/>
        <v>6.0877777777777782</v>
      </c>
      <c r="DL47" s="229">
        <f t="shared" si="1"/>
        <v>7.1559090909090912</v>
      </c>
      <c r="DM47" s="229">
        <f t="shared" si="1"/>
        <v>9.4466666666666672</v>
      </c>
      <c r="DN47" s="229">
        <f t="shared" si="1"/>
        <v>7.0982051282051293</v>
      </c>
      <c r="DO47" s="229">
        <f t="shared" si="1"/>
        <v>8.1195454545454542</v>
      </c>
      <c r="DP47" s="229">
        <f t="shared" si="1"/>
        <v>7.8846153846153859</v>
      </c>
      <c r="DQ47" s="229">
        <f t="shared" si="1"/>
        <v>8.0542857142857152</v>
      </c>
      <c r="DR47" s="229">
        <f t="shared" si="1"/>
        <v>8.669714285714285</v>
      </c>
      <c r="DS47" s="229">
        <f t="shared" si="1"/>
        <v>8.4195454545454531</v>
      </c>
      <c r="DT47" s="229">
        <f t="shared" si="1"/>
        <v>8.3520000000000003</v>
      </c>
      <c r="DU47" s="229">
        <f t="shared" si="1"/>
        <v>7.7834999999999992</v>
      </c>
      <c r="DV47" s="229">
        <f t="shared" si="1"/>
        <v>9.3633333333333315</v>
      </c>
      <c r="DW47" s="229">
        <f t="shared" si="1"/>
        <v>6.4883333333333333</v>
      </c>
      <c r="DX47" s="229">
        <f t="shared" si="1"/>
        <v>6.5533333333333346</v>
      </c>
      <c r="DY47" s="229">
        <f t="shared" si="1"/>
        <v>7.2370967741935477</v>
      </c>
      <c r="DZ47" s="229">
        <f t="shared" si="1"/>
        <v>6.0233333333333334</v>
      </c>
      <c r="EA47" s="229">
        <f t="shared" si="1"/>
        <v>7.1059374999999996</v>
      </c>
      <c r="EB47" s="229">
        <f t="shared" si="1"/>
        <v>7.1466666666666674</v>
      </c>
      <c r="EC47" s="229">
        <f t="shared" si="1"/>
        <v>7.7456666666666676</v>
      </c>
      <c r="ED47" s="229">
        <f t="shared" ref="ED47:GO47" si="3">AVERAGE(ED3:ED46)</f>
        <v>6.798333333333332</v>
      </c>
      <c r="EE47" s="229">
        <f t="shared" si="3"/>
        <v>7.5839999999999987</v>
      </c>
      <c r="EF47" s="229">
        <f t="shared" si="3"/>
        <v>7.2345454545454544</v>
      </c>
      <c r="EG47" s="229">
        <f t="shared" si="3"/>
        <v>6.6466666666666674</v>
      </c>
      <c r="EH47" s="229">
        <f t="shared" si="3"/>
        <v>6.5871874999999998</v>
      </c>
      <c r="EI47" s="229">
        <f t="shared" si="3"/>
        <v>6.7666666666666666</v>
      </c>
      <c r="EJ47" s="229">
        <f t="shared" si="3"/>
        <v>6.8297058823529406</v>
      </c>
      <c r="EK47" s="229">
        <f t="shared" si="3"/>
        <v>6.7606666666666673</v>
      </c>
      <c r="EL47" s="229">
        <f t="shared" si="3"/>
        <v>7.4016666666666673</v>
      </c>
      <c r="EM47" s="229">
        <f t="shared" si="3"/>
        <v>6.1607407407407395</v>
      </c>
      <c r="EN47" s="229">
        <f t="shared" si="3"/>
        <v>6.3788888888888877</v>
      </c>
      <c r="EO47" s="229">
        <f t="shared" si="3"/>
        <v>8.9262499999999996</v>
      </c>
      <c r="EP47" s="229">
        <f t="shared" si="3"/>
        <v>9.3335294117647063</v>
      </c>
      <c r="EQ47" s="229">
        <f t="shared" si="3"/>
        <v>5.9477777777777767</v>
      </c>
      <c r="ER47" s="229">
        <f t="shared" si="3"/>
        <v>7.4028000000000009</v>
      </c>
      <c r="ES47" s="229">
        <f t="shared" si="3"/>
        <v>7.7649999999999979</v>
      </c>
      <c r="ET47" s="229">
        <f t="shared" si="3"/>
        <v>7.284411764705883</v>
      </c>
      <c r="EU47" s="229">
        <f t="shared" si="3"/>
        <v>7.9066666666666663</v>
      </c>
      <c r="EV47" s="229">
        <f t="shared" si="3"/>
        <v>7.4745000000000008</v>
      </c>
      <c r="EW47" s="229">
        <f t="shared" si="3"/>
        <v>7.6883333333333335</v>
      </c>
      <c r="EX47" s="229">
        <f t="shared" si="3"/>
        <v>7.8016666666666667</v>
      </c>
      <c r="EY47" s="229">
        <f t="shared" si="3"/>
        <v>6.4925000000000006</v>
      </c>
      <c r="EZ47" s="229">
        <f t="shared" si="3"/>
        <v>7.951666666666668</v>
      </c>
      <c r="FA47" s="229">
        <f t="shared" si="3"/>
        <v>6.975714285714286</v>
      </c>
      <c r="FB47" s="229">
        <f t="shared" si="3"/>
        <v>5.78</v>
      </c>
      <c r="FC47" s="229">
        <f t="shared" si="3"/>
        <v>6.583823529411764</v>
      </c>
      <c r="FD47" s="229">
        <f t="shared" si="3"/>
        <v>6.9912000000000001</v>
      </c>
      <c r="FE47" s="229">
        <f t="shared" si="3"/>
        <v>8.4466666666666654</v>
      </c>
      <c r="FF47" s="229">
        <f t="shared" si="3"/>
        <v>7.5145000000000008</v>
      </c>
      <c r="FG47" s="229">
        <f t="shared" si="3"/>
        <v>7.166666666666667</v>
      </c>
      <c r="FH47" s="229">
        <f t="shared" si="3"/>
        <v>6.9546428571428578</v>
      </c>
      <c r="FI47" s="229">
        <f t="shared" si="3"/>
        <v>8.5323333333333338</v>
      </c>
      <c r="FJ47" s="229">
        <f t="shared" si="3"/>
        <v>12.850000000000001</v>
      </c>
      <c r="FK47" s="229">
        <f t="shared" si="3"/>
        <v>10.040000000000001</v>
      </c>
      <c r="FL47" s="229">
        <f t="shared" si="3"/>
        <v>8.1354054054054075</v>
      </c>
      <c r="FM47" s="229">
        <f t="shared" si="3"/>
        <v>11.727142857142857</v>
      </c>
      <c r="FN47" s="229">
        <f t="shared" si="3"/>
        <v>7.0937142857142863</v>
      </c>
      <c r="FO47" s="229">
        <f t="shared" si="3"/>
        <v>12.187142857142856</v>
      </c>
      <c r="FP47" s="229">
        <f t="shared" si="3"/>
        <v>6.7826666666666675</v>
      </c>
      <c r="FQ47" s="229">
        <f t="shared" si="3"/>
        <v>7.1783333333333337</v>
      </c>
      <c r="FR47" s="229">
        <f t="shared" si="3"/>
        <v>7.5703333333333322</v>
      </c>
      <c r="FS47" s="229">
        <f t="shared" si="3"/>
        <v>7.3791666666666664</v>
      </c>
      <c r="FT47" s="229">
        <f t="shared" si="3"/>
        <v>10.244375000000002</v>
      </c>
      <c r="FU47" s="229">
        <f t="shared" si="3"/>
        <v>9.3437499999999982</v>
      </c>
      <c r="FV47" s="229">
        <f t="shared" si="3"/>
        <v>11.419375</v>
      </c>
      <c r="FW47" s="229">
        <f t="shared" si="3"/>
        <v>9.2182499999999994</v>
      </c>
      <c r="FX47" s="229">
        <f t="shared" si="3"/>
        <v>8.1866666666666656</v>
      </c>
      <c r="FY47" s="229">
        <f t="shared" si="3"/>
        <v>7.5066666666666668</v>
      </c>
      <c r="FZ47" s="229">
        <f t="shared" si="3"/>
        <v>7.7516000000000007</v>
      </c>
      <c r="GA47" s="229">
        <f t="shared" si="3"/>
        <v>4.9627272727272729</v>
      </c>
      <c r="GB47" s="229">
        <f t="shared" si="3"/>
        <v>6.2438461538461549</v>
      </c>
      <c r="GC47" s="229">
        <f t="shared" si="3"/>
        <v>6.2538461538461538</v>
      </c>
      <c r="GD47" s="229">
        <f t="shared" si="3"/>
        <v>5.8282051282051279</v>
      </c>
      <c r="GE47" s="229">
        <f t="shared" si="3"/>
        <v>4.7479166666666659</v>
      </c>
      <c r="GF47" s="229">
        <f t="shared" si="3"/>
        <v>5.4404545454545437</v>
      </c>
      <c r="GG47" s="229">
        <f t="shared" si="3"/>
        <v>5.8766666666666669</v>
      </c>
      <c r="GH47" s="229">
        <f t="shared" si="3"/>
        <v>5.2248571428571431</v>
      </c>
      <c r="GI47" s="229">
        <f t="shared" si="3"/>
        <v>5.6646428571428578</v>
      </c>
      <c r="GJ47" s="229">
        <f t="shared" si="3"/>
        <v>5.895555555555557</v>
      </c>
      <c r="GK47" s="229">
        <f t="shared" si="3"/>
        <v>8.2683333333333326</v>
      </c>
      <c r="GL47" s="229">
        <f t="shared" si="3"/>
        <v>7.5200000000000005</v>
      </c>
      <c r="GM47" s="229">
        <f t="shared" si="3"/>
        <v>4.7700000000000005</v>
      </c>
      <c r="GN47" s="229">
        <f t="shared" si="3"/>
        <v>5.7399999999999993</v>
      </c>
      <c r="GO47" s="229">
        <f t="shared" si="3"/>
        <v>6.4011111111111108</v>
      </c>
      <c r="GP47" s="229">
        <f t="shared" ref="GP47:JA47" si="4">AVERAGE(GP3:GP46)</f>
        <v>7.3680952380952389</v>
      </c>
      <c r="GQ47" s="229">
        <f t="shared" si="4"/>
        <v>6.0492105263157905</v>
      </c>
      <c r="GR47" s="229">
        <f t="shared" si="4"/>
        <v>5.9279310344827563</v>
      </c>
      <c r="GS47" s="229">
        <f t="shared" si="4"/>
        <v>6.8449999999999998</v>
      </c>
      <c r="GT47" s="229">
        <f t="shared" si="4"/>
        <v>6.3516666666666666</v>
      </c>
      <c r="GU47" s="229">
        <f t="shared" si="4"/>
        <v>5.514482758620689</v>
      </c>
      <c r="GV47" s="229">
        <f t="shared" si="4"/>
        <v>7.486749999999998</v>
      </c>
      <c r="GW47" s="229">
        <f t="shared" si="4"/>
        <v>8.5222580645161301</v>
      </c>
      <c r="GX47" s="229">
        <f t="shared" si="4"/>
        <v>9.0114285714285707</v>
      </c>
      <c r="GY47" s="229">
        <f t="shared" si="4"/>
        <v>8.366176470588238</v>
      </c>
      <c r="GZ47" s="229">
        <f t="shared" si="4"/>
        <v>7.3369999999999989</v>
      </c>
      <c r="HA47" s="229">
        <f t="shared" si="4"/>
        <v>8.3505555555555535</v>
      </c>
      <c r="HB47" s="229">
        <f t="shared" si="4"/>
        <v>9.1444444444444439</v>
      </c>
      <c r="HC47" s="229">
        <f t="shared" si="4"/>
        <v>8.4113157894736847</v>
      </c>
      <c r="HD47" s="229">
        <f t="shared" si="4"/>
        <v>8.3829999999999991</v>
      </c>
      <c r="HE47" s="229">
        <f t="shared" si="4"/>
        <v>10.289750000000002</v>
      </c>
      <c r="HF47" s="229">
        <f t="shared" si="4"/>
        <v>6.153888888888889</v>
      </c>
      <c r="HG47" s="229">
        <f t="shared" si="4"/>
        <v>7.1913333333333336</v>
      </c>
      <c r="HH47" s="229">
        <f t="shared" si="4"/>
        <v>5.6250000000000018</v>
      </c>
      <c r="HI47" s="229">
        <f t="shared" si="4"/>
        <v>12.154137931034482</v>
      </c>
      <c r="HJ47" s="229">
        <f t="shared" si="4"/>
        <v>10.572499999999996</v>
      </c>
      <c r="HK47" s="229">
        <f t="shared" si="4"/>
        <v>8.6307407407407428</v>
      </c>
      <c r="HL47" s="229">
        <f t="shared" si="4"/>
        <v>10.128214285714289</v>
      </c>
      <c r="HM47" s="229">
        <f t="shared" si="4"/>
        <v>9.3821428571428562</v>
      </c>
      <c r="HN47" s="229">
        <f t="shared" si="4"/>
        <v>9.7610714285714284</v>
      </c>
      <c r="HO47" s="229">
        <f t="shared" si="4"/>
        <v>9.3418518518518514</v>
      </c>
      <c r="HP47" s="229">
        <f t="shared" si="4"/>
        <v>8.3414285714285707</v>
      </c>
      <c r="HQ47" s="229">
        <f t="shared" si="4"/>
        <v>8.7853571428571406</v>
      </c>
      <c r="HR47" s="229">
        <f t="shared" si="4"/>
        <v>9.4517241379310342</v>
      </c>
      <c r="HS47" s="229">
        <f t="shared" si="4"/>
        <v>9.5125000000000011</v>
      </c>
      <c r="HT47" s="229">
        <f t="shared" si="4"/>
        <v>9.299655172413793</v>
      </c>
      <c r="HU47" s="229">
        <f t="shared" si="4"/>
        <v>9.0296551724137935</v>
      </c>
      <c r="HV47" s="229">
        <f t="shared" si="4"/>
        <v>9</v>
      </c>
      <c r="HW47" s="229">
        <f t="shared" si="4"/>
        <v>8.4203846153846147</v>
      </c>
      <c r="HX47" s="229">
        <f t="shared" si="4"/>
        <v>9.8825000000000003</v>
      </c>
      <c r="HY47" s="229">
        <f t="shared" si="4"/>
        <v>9.1793103448275879</v>
      </c>
      <c r="HZ47" s="229">
        <f t="shared" si="4"/>
        <v>8.3681481481481441</v>
      </c>
      <c r="IA47" s="229">
        <f t="shared" si="4"/>
        <v>10.553333333333333</v>
      </c>
      <c r="IB47" s="229">
        <f t="shared" si="4"/>
        <v>8.9796875000000025</v>
      </c>
      <c r="IC47" s="229">
        <f t="shared" si="4"/>
        <v>12.59794871794872</v>
      </c>
      <c r="ID47" s="229">
        <f t="shared" si="4"/>
        <v>17.694594594594601</v>
      </c>
      <c r="IE47" s="229">
        <f t="shared" si="4"/>
        <v>14.429393939393938</v>
      </c>
      <c r="IF47" s="229">
        <f t="shared" si="4"/>
        <v>14.613999999999999</v>
      </c>
      <c r="IG47" s="229">
        <f t="shared" si="4"/>
        <v>10.990499999999997</v>
      </c>
      <c r="IH47" s="229">
        <f t="shared" si="4"/>
        <v>10.2165</v>
      </c>
      <c r="II47" s="229">
        <f t="shared" si="4"/>
        <v>11.365238095238094</v>
      </c>
      <c r="IJ47" s="229">
        <f t="shared" si="4"/>
        <v>7.1925714285714308</v>
      </c>
      <c r="IK47" s="229">
        <f t="shared" si="4"/>
        <v>6.7056521739130428</v>
      </c>
      <c r="IL47" s="229">
        <f t="shared" si="4"/>
        <v>8.1741379310344815</v>
      </c>
      <c r="IM47" s="229">
        <f t="shared" si="4"/>
        <v>6.3467999999999991</v>
      </c>
      <c r="IN47" s="229">
        <f t="shared" si="4"/>
        <v>6.7833333333333341</v>
      </c>
      <c r="IO47" s="229">
        <f t="shared" si="4"/>
        <v>7.7662857142857158</v>
      </c>
      <c r="IP47" s="229">
        <f t="shared" si="4"/>
        <v>7.461666666666666</v>
      </c>
      <c r="IQ47" s="229">
        <f t="shared" si="4"/>
        <v>6.7518749999999992</v>
      </c>
      <c r="IR47" s="229">
        <f t="shared" si="4"/>
        <v>7.4320000000000004</v>
      </c>
      <c r="IS47" s="229">
        <f t="shared" si="4"/>
        <v>7.0051724137931037</v>
      </c>
      <c r="IT47" s="229">
        <f t="shared" si="4"/>
        <v>7.5741379310344836</v>
      </c>
      <c r="IU47" s="229">
        <f t="shared" si="4"/>
        <v>7.3400000000000016</v>
      </c>
      <c r="IV47" s="229">
        <f t="shared" si="4"/>
        <v>7.7109375000000018</v>
      </c>
      <c r="IW47" s="229">
        <f t="shared" si="4"/>
        <v>7.7296000000000005</v>
      </c>
      <c r="IX47" s="229">
        <f t="shared" si="4"/>
        <v>7.4059999999999988</v>
      </c>
      <c r="IY47" s="229">
        <f t="shared" si="4"/>
        <v>6.7785199999999994</v>
      </c>
      <c r="IZ47" s="229">
        <f t="shared" si="4"/>
        <v>7.5020000000000016</v>
      </c>
      <c r="JA47" s="229">
        <f t="shared" si="4"/>
        <v>8.6381818181818204</v>
      </c>
      <c r="JB47" s="229">
        <f t="shared" ref="JB47:LN47" si="5">AVERAGE(JB3:JB46)</f>
        <v>7.7555999999999994</v>
      </c>
      <c r="JC47" s="229">
        <f t="shared" si="5"/>
        <v>8.2440000000000015</v>
      </c>
      <c r="JD47" s="229">
        <f t="shared" si="5"/>
        <v>8.6216666666666661</v>
      </c>
      <c r="JE47" s="229">
        <f t="shared" si="5"/>
        <v>10.243333333333332</v>
      </c>
      <c r="JF47" s="229">
        <f t="shared" si="5"/>
        <v>9.2779999999999987</v>
      </c>
      <c r="JG47" s="229">
        <f t="shared" ref="JG47" si="6">AVERAGE(JG3:JG46)</f>
        <v>11.97</v>
      </c>
      <c r="JH47" s="229">
        <f t="shared" si="5"/>
        <v>9.5950000000000006</v>
      </c>
      <c r="JI47" s="229">
        <f t="shared" si="5"/>
        <v>9.9870000000000001</v>
      </c>
      <c r="JJ47" s="229">
        <f t="shared" si="5"/>
        <v>6.8142857142857123</v>
      </c>
      <c r="JK47" s="229">
        <f t="shared" si="5"/>
        <v>6.8278125000000003</v>
      </c>
      <c r="JL47" s="229">
        <f t="shared" si="5"/>
        <v>7.3880555555555567</v>
      </c>
      <c r="JM47" s="229">
        <f t="shared" si="5"/>
        <v>5.3533333333333326</v>
      </c>
      <c r="JN47" s="229">
        <f t="shared" si="5"/>
        <v>9.8329999999999984</v>
      </c>
      <c r="JO47" s="229">
        <f t="shared" si="5"/>
        <v>9.8633333333333315</v>
      </c>
      <c r="JP47" s="229">
        <f t="shared" si="5"/>
        <v>8.0766666666666662</v>
      </c>
      <c r="JQ47" s="229">
        <f t="shared" si="5"/>
        <v>12.249411764705881</v>
      </c>
      <c r="JR47" s="229">
        <f t="shared" si="5"/>
        <v>17.389696969696967</v>
      </c>
      <c r="JS47" s="229">
        <f t="shared" si="5"/>
        <v>10.170434782608696</v>
      </c>
      <c r="JT47" s="229">
        <f t="shared" si="5"/>
        <v>15.8675</v>
      </c>
      <c r="JU47" s="229">
        <f t="shared" si="5"/>
        <v>10.251739130434784</v>
      </c>
      <c r="JV47" s="229">
        <f t="shared" si="5"/>
        <v>16.600000000000001</v>
      </c>
      <c r="JW47" s="229">
        <f t="shared" si="5"/>
        <v>14.135</v>
      </c>
      <c r="JX47" s="229">
        <f t="shared" si="5"/>
        <v>5.5017241379310349</v>
      </c>
      <c r="JY47" s="229">
        <f t="shared" si="5"/>
        <v>5.686206896551723</v>
      </c>
      <c r="JZ47" s="229">
        <f t="shared" si="5"/>
        <v>5.3970588235294112</v>
      </c>
      <c r="KA47" s="229">
        <f t="shared" si="5"/>
        <v>8.7864705882352947</v>
      </c>
      <c r="KB47" s="229">
        <f t="shared" si="5"/>
        <v>7.3657894736842113</v>
      </c>
      <c r="KC47" s="229">
        <f t="shared" si="5"/>
        <v>11.173809523809526</v>
      </c>
      <c r="KD47" s="229">
        <f t="shared" si="5"/>
        <v>12.035714285714286</v>
      </c>
      <c r="KE47" s="229">
        <f t="shared" si="5"/>
        <v>8.7362500000000001</v>
      </c>
      <c r="KF47" s="229">
        <f t="shared" si="5"/>
        <v>7.4851515151515144</v>
      </c>
      <c r="KG47" s="229">
        <f t="shared" si="5"/>
        <v>7.7228571428571433</v>
      </c>
      <c r="KH47" s="229">
        <f t="shared" si="5"/>
        <v>11.202972972972971</v>
      </c>
      <c r="KI47" s="229">
        <f t="shared" si="5"/>
        <v>11.241363636363637</v>
      </c>
      <c r="KJ47" s="229">
        <f t="shared" si="5"/>
        <v>5.9357575757575756</v>
      </c>
      <c r="KK47" s="229">
        <f t="shared" si="5"/>
        <v>6.1986666666666679</v>
      </c>
      <c r="KL47" s="229">
        <f t="shared" si="5"/>
        <v>6.24</v>
      </c>
      <c r="KM47" s="229">
        <f t="shared" si="5"/>
        <v>5.5533333333333346</v>
      </c>
      <c r="KN47" s="229">
        <f t="shared" si="5"/>
        <v>6.3633333333333333</v>
      </c>
      <c r="KO47" s="229">
        <f t="shared" si="5"/>
        <v>7.0571428571428569</v>
      </c>
      <c r="KP47" s="229">
        <f t="shared" si="5"/>
        <v>6.134999999999998</v>
      </c>
      <c r="KQ47" s="229">
        <f t="shared" si="5"/>
        <v>6.0968749999999998</v>
      </c>
      <c r="KR47" s="229">
        <f t="shared" si="5"/>
        <v>7.1425641025641013</v>
      </c>
      <c r="KS47" s="229">
        <f t="shared" si="5"/>
        <v>6.0457142857142845</v>
      </c>
      <c r="KT47" s="229">
        <f t="shared" si="5"/>
        <v>6.8284000000000002</v>
      </c>
      <c r="KU47" s="229">
        <f t="shared" si="5"/>
        <v>6.2721428571428586</v>
      </c>
      <c r="KV47" s="229">
        <f t="shared" si="5"/>
        <v>6.4522222222222227</v>
      </c>
      <c r="KW47" s="229">
        <f t="shared" si="5"/>
        <v>6.4633333333333338</v>
      </c>
      <c r="KX47" s="229">
        <f t="shared" si="5"/>
        <v>6.6324242424242419</v>
      </c>
      <c r="KY47" s="229">
        <f t="shared" si="5"/>
        <v>5.0821212121212138</v>
      </c>
      <c r="KZ47" s="229">
        <f t="shared" si="5"/>
        <v>6.1359999999999992</v>
      </c>
      <c r="LA47" s="229">
        <f t="shared" si="5"/>
        <v>7.1614285714285719</v>
      </c>
      <c r="LB47" s="229">
        <f t="shared" si="5"/>
        <v>5.7955263157894734</v>
      </c>
      <c r="LC47" s="229">
        <f t="shared" si="5"/>
        <v>7.3983870967741945</v>
      </c>
      <c r="LD47" s="229">
        <f t="shared" si="5"/>
        <v>8.4975000000000005</v>
      </c>
      <c r="LE47" s="229">
        <f t="shared" si="5"/>
        <v>8.1419999999999995</v>
      </c>
      <c r="LF47" s="229">
        <f t="shared" si="5"/>
        <v>7.5729032258064501</v>
      </c>
      <c r="LG47" s="229">
        <f t="shared" si="5"/>
        <v>6.84</v>
      </c>
      <c r="LH47" s="229">
        <f t="shared" si="5"/>
        <v>7.2587499999999991</v>
      </c>
      <c r="LI47" s="229">
        <f t="shared" si="5"/>
        <v>7.4174999999999995</v>
      </c>
      <c r="LJ47" s="229">
        <f t="shared" si="5"/>
        <v>7.9537500000000003</v>
      </c>
      <c r="LK47" s="229">
        <f t="shared" si="5"/>
        <v>8.8718421052631591</v>
      </c>
      <c r="LL47" s="229">
        <f t="shared" si="5"/>
        <v>11.145454545454546</v>
      </c>
      <c r="LM47" s="229">
        <f t="shared" si="5"/>
        <v>8.8090000000000011</v>
      </c>
      <c r="LN47" s="229">
        <f t="shared" si="5"/>
        <v>7.0640625000000004</v>
      </c>
      <c r="LO47" s="229">
        <f t="shared" ref="LO47:NO47" si="7">AVERAGE(LO3:LO46)</f>
        <v>7.8959459459459449</v>
      </c>
      <c r="LP47" s="229">
        <f t="shared" si="7"/>
        <v>8.4472222222222211</v>
      </c>
      <c r="LQ47" s="229">
        <f t="shared" si="7"/>
        <v>9.5936363636363637</v>
      </c>
      <c r="LR47" s="229">
        <f t="shared" si="7"/>
        <v>10.774062499999998</v>
      </c>
      <c r="LS47" s="229">
        <f t="shared" si="7"/>
        <v>9.2457894736842121</v>
      </c>
      <c r="LT47" s="229">
        <f t="shared" si="7"/>
        <v>11.824545454545456</v>
      </c>
      <c r="LU47" s="229">
        <f t="shared" si="7"/>
        <v>11.685</v>
      </c>
      <c r="LV47" s="229">
        <f t="shared" si="7"/>
        <v>15.340625000000001</v>
      </c>
      <c r="LW47" s="229">
        <f t="shared" ref="LW47" si="8">AVERAGE(LW3:LW46)</f>
        <v>13.58</v>
      </c>
      <c r="LX47" s="229">
        <f t="shared" si="7"/>
        <v>9.1486206896551732</v>
      </c>
      <c r="LY47" s="229">
        <f t="shared" ref="LY47" si="9">AVERAGE(LY3:LY46)</f>
        <v>12.36</v>
      </c>
      <c r="LZ47" s="229">
        <f t="shared" si="7"/>
        <v>13.427999999999997</v>
      </c>
      <c r="MA47" s="229">
        <f t="shared" si="7"/>
        <v>16.197777777777777</v>
      </c>
      <c r="MB47" s="229">
        <f t="shared" si="7"/>
        <v>13.8475</v>
      </c>
      <c r="MC47" s="229">
        <f t="shared" si="7"/>
        <v>9.0366666666666653</v>
      </c>
      <c r="MD47" s="229">
        <f t="shared" si="7"/>
        <v>9.7507692307692313</v>
      </c>
      <c r="ME47" s="229">
        <f t="shared" si="7"/>
        <v>10.078461538461539</v>
      </c>
      <c r="MF47" s="229">
        <f t="shared" si="7"/>
        <v>9.2807999999999993</v>
      </c>
      <c r="MG47" s="229">
        <f t="shared" si="7"/>
        <v>10.022</v>
      </c>
      <c r="MH47" s="229">
        <f t="shared" si="7"/>
        <v>8.668000000000001</v>
      </c>
      <c r="MI47" s="229">
        <f t="shared" si="7"/>
        <v>10.7052</v>
      </c>
      <c r="MJ47" s="229">
        <f t="shared" si="7"/>
        <v>7.6420000000000003</v>
      </c>
      <c r="MK47" s="229">
        <f t="shared" si="7"/>
        <v>9.0546666666666678</v>
      </c>
      <c r="ML47" s="229">
        <f t="shared" si="7"/>
        <v>8.5921621621621629</v>
      </c>
      <c r="MM47" s="229">
        <f t="shared" si="7"/>
        <v>8.4962068965517243</v>
      </c>
      <c r="MN47" s="229">
        <f t="shared" si="7"/>
        <v>7.6123684210526328</v>
      </c>
      <c r="MO47" s="229">
        <f t="shared" si="7"/>
        <v>8.356315789473685</v>
      </c>
      <c r="MP47" s="229">
        <f t="shared" si="7"/>
        <v>8.4493333333333336</v>
      </c>
      <c r="MQ47" s="229">
        <f t="shared" si="7"/>
        <v>18.221666666666668</v>
      </c>
      <c r="MR47" s="229">
        <f t="shared" si="7"/>
        <v>19.836363636363636</v>
      </c>
      <c r="MS47" s="229">
        <f t="shared" si="7"/>
        <v>12.763478260869567</v>
      </c>
      <c r="MT47" s="229">
        <f t="shared" si="7"/>
        <v>12.039565217391305</v>
      </c>
      <c r="MU47" s="229">
        <f t="shared" si="7"/>
        <v>19.397142857142857</v>
      </c>
      <c r="MV47" s="229">
        <f t="shared" si="7"/>
        <v>5.6966666666666681</v>
      </c>
      <c r="MW47" s="229">
        <f t="shared" si="7"/>
        <v>5.4396296296296311</v>
      </c>
      <c r="MX47" s="229">
        <f t="shared" si="7"/>
        <v>5.4290625000000006</v>
      </c>
      <c r="MY47" s="229">
        <f t="shared" si="7"/>
        <v>6.6499999999999986</v>
      </c>
      <c r="MZ47" s="229">
        <f t="shared" si="7"/>
        <v>6.6946666666666665</v>
      </c>
      <c r="NA47" s="229">
        <f t="shared" si="7"/>
        <v>5.7299999999999995</v>
      </c>
      <c r="NB47" s="229">
        <f t="shared" si="7"/>
        <v>5.7405555555555559</v>
      </c>
      <c r="NC47" s="229">
        <f t="shared" si="7"/>
        <v>6.5205882352941185</v>
      </c>
      <c r="ND47" s="229">
        <f t="shared" si="7"/>
        <v>5.9799999999999995</v>
      </c>
      <c r="NE47" s="229">
        <f t="shared" si="7"/>
        <v>6.2307407407407407</v>
      </c>
      <c r="NF47" s="229">
        <f t="shared" si="7"/>
        <v>8.3061904761904746</v>
      </c>
      <c r="NG47" s="229">
        <f t="shared" si="7"/>
        <v>6.6568421052631592</v>
      </c>
      <c r="NH47" s="229">
        <f t="shared" si="7"/>
        <v>6.4336666666666664</v>
      </c>
      <c r="NI47" s="229">
        <f t="shared" si="7"/>
        <v>6.2655555555555553</v>
      </c>
      <c r="NJ47" s="229">
        <f t="shared" si="7"/>
        <v>6.4442857142857148</v>
      </c>
      <c r="NK47" s="229">
        <f t="shared" si="7"/>
        <v>6.7383333333333342</v>
      </c>
      <c r="NL47" s="229">
        <f t="shared" si="7"/>
        <v>6.4745454545454555</v>
      </c>
      <c r="NM47" s="229">
        <f t="shared" si="7"/>
        <v>5.5051515151515158</v>
      </c>
      <c r="NN47" s="229">
        <f t="shared" si="7"/>
        <v>6.67</v>
      </c>
      <c r="NO47" s="229">
        <f t="shared" si="7"/>
        <v>6.1894117647058824</v>
      </c>
      <c r="NP47" s="209"/>
    </row>
    <row r="48" spans="1:380" ht="12.4" customHeight="1">
      <c r="A48" s="231" t="s">
        <v>209</v>
      </c>
      <c r="B48" s="232"/>
      <c r="C48" s="232">
        <f>MEDIAN(C3:C46)</f>
        <v>25.39</v>
      </c>
      <c r="D48" s="232">
        <f t="shared" ref="D48:BP48" si="10">MEDIAN(D3:D46)</f>
        <v>11.675000000000001</v>
      </c>
      <c r="E48" s="232">
        <f t="shared" si="10"/>
        <v>11.18</v>
      </c>
      <c r="F48" s="232">
        <f t="shared" si="10"/>
        <v>14.09</v>
      </c>
      <c r="G48" s="232">
        <f t="shared" si="10"/>
        <v>24.72</v>
      </c>
      <c r="H48" s="232">
        <f t="shared" si="10"/>
        <v>7.01</v>
      </c>
      <c r="I48" s="232">
        <f t="shared" si="10"/>
        <v>6.93</v>
      </c>
      <c r="J48" s="232">
        <f t="shared" si="10"/>
        <v>17.09</v>
      </c>
      <c r="K48" s="232">
        <f t="shared" si="10"/>
        <v>6.83</v>
      </c>
      <c r="L48" s="232">
        <f t="shared" si="10"/>
        <v>5.83</v>
      </c>
      <c r="M48" s="232">
        <f t="shared" si="10"/>
        <v>5.59</v>
      </c>
      <c r="N48" s="232">
        <f t="shared" si="10"/>
        <v>5.98</v>
      </c>
      <c r="O48" s="232">
        <f t="shared" si="10"/>
        <v>5.8849999999999998</v>
      </c>
      <c r="P48" s="232">
        <f t="shared" si="10"/>
        <v>6.81</v>
      </c>
      <c r="Q48" s="232">
        <f t="shared" si="10"/>
        <v>6.06</v>
      </c>
      <c r="R48" s="232">
        <f t="shared" si="10"/>
        <v>6.1</v>
      </c>
      <c r="S48" s="232">
        <f t="shared" si="10"/>
        <v>6.46</v>
      </c>
      <c r="T48" s="232">
        <f t="shared" si="10"/>
        <v>6.99</v>
      </c>
      <c r="U48" s="232">
        <f t="shared" si="10"/>
        <v>8.0299999999999994</v>
      </c>
      <c r="V48" s="232">
        <f t="shared" si="10"/>
        <v>6.02</v>
      </c>
      <c r="W48" s="232">
        <f t="shared" si="10"/>
        <v>5.73</v>
      </c>
      <c r="X48" s="232">
        <f t="shared" si="10"/>
        <v>10.79</v>
      </c>
      <c r="Y48" s="232">
        <f t="shared" si="10"/>
        <v>6.5949999999999998</v>
      </c>
      <c r="Z48" s="232">
        <f t="shared" si="10"/>
        <v>6.81</v>
      </c>
      <c r="AA48" s="232">
        <f t="shared" si="10"/>
        <v>6.26</v>
      </c>
      <c r="AB48" s="232">
        <f t="shared" si="10"/>
        <v>7.0649999999999995</v>
      </c>
      <c r="AC48" s="232">
        <f t="shared" si="10"/>
        <v>9.25</v>
      </c>
      <c r="AD48" s="232">
        <f t="shared" si="10"/>
        <v>5.12</v>
      </c>
      <c r="AE48" s="232">
        <f t="shared" si="10"/>
        <v>18.86</v>
      </c>
      <c r="AF48" s="232">
        <f t="shared" si="10"/>
        <v>10.43</v>
      </c>
      <c r="AG48" s="232">
        <f t="shared" si="10"/>
        <v>7.01</v>
      </c>
      <c r="AH48" s="232">
        <f t="shared" si="10"/>
        <v>5.9649999999999999</v>
      </c>
      <c r="AI48" s="232">
        <f t="shared" si="10"/>
        <v>7.13</v>
      </c>
      <c r="AJ48" s="232">
        <f t="shared" si="10"/>
        <v>5.67</v>
      </c>
      <c r="AK48" s="232">
        <f t="shared" si="10"/>
        <v>7.36</v>
      </c>
      <c r="AL48" s="232">
        <f t="shared" si="10"/>
        <v>6.5549999999999997</v>
      </c>
      <c r="AM48" s="232">
        <f t="shared" si="10"/>
        <v>6.54</v>
      </c>
      <c r="AN48" s="232">
        <f t="shared" si="10"/>
        <v>6.85</v>
      </c>
      <c r="AO48" s="232">
        <f t="shared" si="10"/>
        <v>5.63</v>
      </c>
      <c r="AP48" s="232">
        <f t="shared" si="10"/>
        <v>8.27</v>
      </c>
      <c r="AQ48" s="232">
        <f t="shared" ref="AQ48" si="11">MEDIAN(AQ3:AQ46)</f>
        <v>6.26</v>
      </c>
      <c r="AR48" s="232">
        <f t="shared" si="10"/>
        <v>10</v>
      </c>
      <c r="AS48" s="232">
        <f t="shared" si="10"/>
        <v>7.28</v>
      </c>
      <c r="AT48" s="232">
        <f t="shared" si="10"/>
        <v>7.01</v>
      </c>
      <c r="AU48" s="232">
        <f t="shared" si="10"/>
        <v>7.68</v>
      </c>
      <c r="AV48" s="232">
        <f t="shared" si="10"/>
        <v>6.85</v>
      </c>
      <c r="AW48" s="232">
        <f t="shared" si="10"/>
        <v>6.65</v>
      </c>
      <c r="AX48" s="232">
        <f t="shared" si="10"/>
        <v>7.34</v>
      </c>
      <c r="AY48" s="232">
        <f t="shared" si="10"/>
        <v>6.42</v>
      </c>
      <c r="AZ48" s="232">
        <f t="shared" si="10"/>
        <v>6.26</v>
      </c>
      <c r="BA48" s="232">
        <f t="shared" si="10"/>
        <v>6.6150000000000002</v>
      </c>
      <c r="BB48" s="232">
        <f t="shared" si="10"/>
        <v>6.54</v>
      </c>
      <c r="BC48" s="232">
        <f t="shared" si="10"/>
        <v>6.38</v>
      </c>
      <c r="BD48" s="232">
        <f t="shared" si="10"/>
        <v>6.42</v>
      </c>
      <c r="BE48" s="232">
        <f t="shared" si="10"/>
        <v>6.14</v>
      </c>
      <c r="BF48" s="232">
        <f t="shared" si="10"/>
        <v>7.085</v>
      </c>
      <c r="BG48" s="232">
        <f t="shared" si="10"/>
        <v>6.5350000000000001</v>
      </c>
      <c r="BH48" s="232">
        <f t="shared" si="10"/>
        <v>6.6749999999999998</v>
      </c>
      <c r="BI48" s="232">
        <f t="shared" si="10"/>
        <v>6.3</v>
      </c>
      <c r="BJ48" s="232">
        <f t="shared" si="10"/>
        <v>8.7799999999999994</v>
      </c>
      <c r="BK48" s="232">
        <f t="shared" si="10"/>
        <v>6.52</v>
      </c>
      <c r="BL48" s="232">
        <f t="shared" si="10"/>
        <v>8.0299999999999994</v>
      </c>
      <c r="BM48" s="232">
        <f t="shared" si="10"/>
        <v>6.22</v>
      </c>
      <c r="BN48" s="232">
        <f t="shared" si="10"/>
        <v>5.98</v>
      </c>
      <c r="BO48" s="232">
        <f t="shared" si="10"/>
        <v>8.76</v>
      </c>
      <c r="BP48" s="232">
        <f t="shared" si="10"/>
        <v>7.8549999999999995</v>
      </c>
      <c r="BQ48" s="232">
        <f t="shared" ref="BQ48:EC48" si="12">MEDIAN(BQ3:BQ46)</f>
        <v>12.125</v>
      </c>
      <c r="BR48" s="232">
        <f t="shared" si="12"/>
        <v>12.440000000000001</v>
      </c>
      <c r="BS48" s="232">
        <f t="shared" si="12"/>
        <v>16.77</v>
      </c>
      <c r="BT48" s="232">
        <f t="shared" si="12"/>
        <v>12.87</v>
      </c>
      <c r="BU48" s="232">
        <f t="shared" si="12"/>
        <v>12.399999999999999</v>
      </c>
      <c r="BV48" s="232">
        <f t="shared" si="12"/>
        <v>12.28</v>
      </c>
      <c r="BW48" s="232">
        <f t="shared" si="12"/>
        <v>11.77</v>
      </c>
      <c r="BX48" s="232">
        <f t="shared" si="12"/>
        <v>13.23</v>
      </c>
      <c r="BY48" s="232">
        <f t="shared" si="12"/>
        <v>11.97</v>
      </c>
      <c r="BZ48" s="232">
        <f t="shared" si="12"/>
        <v>5.65</v>
      </c>
      <c r="CA48" s="232">
        <f t="shared" si="12"/>
        <v>5.16</v>
      </c>
      <c r="CB48" s="232">
        <f t="shared" si="12"/>
        <v>7.36</v>
      </c>
      <c r="CC48" s="232">
        <f t="shared" si="12"/>
        <v>10.199999999999999</v>
      </c>
      <c r="CD48" s="232">
        <f t="shared" si="12"/>
        <v>9.33</v>
      </c>
      <c r="CE48" s="232">
        <f t="shared" si="12"/>
        <v>6.42</v>
      </c>
      <c r="CF48" s="232">
        <f t="shared" si="12"/>
        <v>11.435</v>
      </c>
      <c r="CG48" s="232">
        <f t="shared" si="12"/>
        <v>8.23</v>
      </c>
      <c r="CH48" s="232">
        <f t="shared" si="12"/>
        <v>11.18</v>
      </c>
      <c r="CI48" s="232">
        <f t="shared" si="12"/>
        <v>10.75</v>
      </c>
      <c r="CJ48" s="232">
        <f t="shared" si="12"/>
        <v>10.79</v>
      </c>
      <c r="CK48" s="232">
        <f t="shared" si="12"/>
        <v>16.95</v>
      </c>
      <c r="CL48" s="232">
        <f t="shared" si="12"/>
        <v>15.71</v>
      </c>
      <c r="CM48" s="232">
        <f t="shared" si="12"/>
        <v>14.39</v>
      </c>
      <c r="CN48" s="232">
        <f t="shared" si="12"/>
        <v>5.75</v>
      </c>
      <c r="CO48" s="232">
        <f t="shared" si="12"/>
        <v>6.57</v>
      </c>
      <c r="CP48" s="232">
        <f t="shared" si="12"/>
        <v>5.9849999999999994</v>
      </c>
      <c r="CQ48" s="232">
        <f t="shared" si="12"/>
        <v>5.2549999999999999</v>
      </c>
      <c r="CR48" s="232">
        <f t="shared" si="12"/>
        <v>6.06</v>
      </c>
      <c r="CS48" s="232">
        <f t="shared" si="12"/>
        <v>5</v>
      </c>
      <c r="CT48" s="232">
        <f t="shared" si="12"/>
        <v>5.4749999999999996</v>
      </c>
      <c r="CU48" s="232">
        <f t="shared" si="12"/>
        <v>6.77</v>
      </c>
      <c r="CV48" s="232">
        <f t="shared" si="12"/>
        <v>4.92</v>
      </c>
      <c r="CW48" s="232">
        <f t="shared" si="12"/>
        <v>5.35</v>
      </c>
      <c r="CX48" s="232">
        <f t="shared" si="12"/>
        <v>4.41</v>
      </c>
      <c r="CY48" s="232">
        <f t="shared" si="12"/>
        <v>5.83</v>
      </c>
      <c r="CZ48" s="232">
        <f t="shared" si="12"/>
        <v>5.35</v>
      </c>
      <c r="DA48" s="232">
        <f t="shared" ref="DA48" si="13">MEDIAN(DA3:DA46)</f>
        <v>4.6100000000000003</v>
      </c>
      <c r="DB48" s="232">
        <f t="shared" si="12"/>
        <v>4.21</v>
      </c>
      <c r="DC48" s="232">
        <f t="shared" si="12"/>
        <v>7.5600000000000005</v>
      </c>
      <c r="DD48" s="232">
        <f t="shared" si="12"/>
        <v>5.9050000000000002</v>
      </c>
      <c r="DE48" s="232">
        <f t="shared" si="12"/>
        <v>7.4249999999999998</v>
      </c>
      <c r="DF48" s="232">
        <f t="shared" si="12"/>
        <v>5.71</v>
      </c>
      <c r="DG48" s="232">
        <f t="shared" si="12"/>
        <v>7.28</v>
      </c>
      <c r="DH48" s="232">
        <f t="shared" si="12"/>
        <v>5.2949999999999999</v>
      </c>
      <c r="DI48" s="232">
        <f t="shared" si="12"/>
        <v>6.5549999999999997</v>
      </c>
      <c r="DJ48" s="232">
        <f t="shared" si="12"/>
        <v>8.11</v>
      </c>
      <c r="DK48" s="232">
        <f t="shared" si="12"/>
        <v>5.55</v>
      </c>
      <c r="DL48" s="232">
        <f t="shared" si="12"/>
        <v>6.8149999999999995</v>
      </c>
      <c r="DM48" s="232">
        <f t="shared" si="12"/>
        <v>9.84</v>
      </c>
      <c r="DN48" s="232">
        <f t="shared" si="12"/>
        <v>6.65</v>
      </c>
      <c r="DO48" s="232">
        <f t="shared" si="12"/>
        <v>7.6400000000000006</v>
      </c>
      <c r="DP48" s="232">
        <f t="shared" si="12"/>
        <v>7.2</v>
      </c>
      <c r="DQ48" s="232">
        <f t="shared" si="12"/>
        <v>9.76</v>
      </c>
      <c r="DR48" s="232">
        <f t="shared" si="12"/>
        <v>8.4600000000000009</v>
      </c>
      <c r="DS48" s="232">
        <f t="shared" si="12"/>
        <v>8.23</v>
      </c>
      <c r="DT48" s="232">
        <f t="shared" si="12"/>
        <v>7.8149999999999995</v>
      </c>
      <c r="DU48" s="232">
        <f t="shared" si="12"/>
        <v>7.6199999999999992</v>
      </c>
      <c r="DV48" s="232">
        <f t="shared" si="12"/>
        <v>8.74</v>
      </c>
      <c r="DW48" s="232">
        <f t="shared" si="12"/>
        <v>6.8900000000000006</v>
      </c>
      <c r="DX48" s="232">
        <f t="shared" si="12"/>
        <v>6.26</v>
      </c>
      <c r="DY48" s="232">
        <f t="shared" si="12"/>
        <v>6.06</v>
      </c>
      <c r="DZ48" s="232">
        <f t="shared" si="12"/>
        <v>6.16</v>
      </c>
      <c r="EA48" s="232">
        <f t="shared" si="12"/>
        <v>6.42</v>
      </c>
      <c r="EB48" s="232">
        <f t="shared" si="12"/>
        <v>7.6</v>
      </c>
      <c r="EC48" s="232">
        <f t="shared" si="12"/>
        <v>6.87</v>
      </c>
      <c r="ED48" s="232">
        <f t="shared" ref="ED48:GO48" si="14">MEDIAN(ED3:ED46)</f>
        <v>6.89</v>
      </c>
      <c r="EE48" s="232">
        <f t="shared" si="14"/>
        <v>7.72</v>
      </c>
      <c r="EF48" s="232">
        <f t="shared" si="14"/>
        <v>6.5549999999999997</v>
      </c>
      <c r="EG48" s="232">
        <f t="shared" si="14"/>
        <v>6.4950000000000001</v>
      </c>
      <c r="EH48" s="232">
        <f t="shared" si="14"/>
        <v>5.9450000000000003</v>
      </c>
      <c r="EI48" s="232">
        <f t="shared" si="14"/>
        <v>6.61</v>
      </c>
      <c r="EJ48" s="232">
        <f t="shared" si="14"/>
        <v>6.24</v>
      </c>
      <c r="EK48" s="232">
        <f t="shared" si="14"/>
        <v>6.02</v>
      </c>
      <c r="EL48" s="232">
        <f t="shared" si="14"/>
        <v>7.5600000000000005</v>
      </c>
      <c r="EM48" s="232">
        <f t="shared" si="14"/>
        <v>6.34</v>
      </c>
      <c r="EN48" s="232">
        <f t="shared" si="14"/>
        <v>5.87</v>
      </c>
      <c r="EO48" s="232">
        <f t="shared" si="14"/>
        <v>8.4050000000000011</v>
      </c>
      <c r="EP48" s="232">
        <f t="shared" si="14"/>
        <v>9.33</v>
      </c>
      <c r="EQ48" s="232">
        <f t="shared" si="14"/>
        <v>5.91</v>
      </c>
      <c r="ER48" s="232">
        <f t="shared" si="14"/>
        <v>6.42</v>
      </c>
      <c r="ES48" s="232">
        <f t="shared" si="14"/>
        <v>8.2899999999999991</v>
      </c>
      <c r="ET48" s="232">
        <f t="shared" si="14"/>
        <v>7.0250000000000004</v>
      </c>
      <c r="EU48" s="232">
        <f t="shared" si="14"/>
        <v>8.25</v>
      </c>
      <c r="EV48" s="232">
        <f t="shared" si="14"/>
        <v>8.0350000000000001</v>
      </c>
      <c r="EW48" s="232">
        <f t="shared" si="14"/>
        <v>7.8350000000000009</v>
      </c>
      <c r="EX48" s="232">
        <f t="shared" si="14"/>
        <v>7.754999999999999</v>
      </c>
      <c r="EY48" s="232">
        <f t="shared" si="14"/>
        <v>6.24</v>
      </c>
      <c r="EZ48" s="232">
        <f t="shared" si="14"/>
        <v>7.83</v>
      </c>
      <c r="FA48" s="232">
        <f t="shared" si="14"/>
        <v>7.36</v>
      </c>
      <c r="FB48" s="232">
        <f t="shared" si="14"/>
        <v>5.415</v>
      </c>
      <c r="FC48" s="232">
        <f t="shared" si="14"/>
        <v>6.0399999999999991</v>
      </c>
      <c r="FD48" s="232">
        <f t="shared" si="14"/>
        <v>7.87</v>
      </c>
      <c r="FE48" s="232">
        <f t="shared" si="14"/>
        <v>8.9600000000000009</v>
      </c>
      <c r="FF48" s="232">
        <f t="shared" si="14"/>
        <v>7.76</v>
      </c>
      <c r="FG48" s="232">
        <f t="shared" si="14"/>
        <v>7.38</v>
      </c>
      <c r="FH48" s="232">
        <f t="shared" si="14"/>
        <v>7.17</v>
      </c>
      <c r="FI48" s="232">
        <f t="shared" si="14"/>
        <v>9.02</v>
      </c>
      <c r="FJ48" s="232">
        <f t="shared" si="14"/>
        <v>12.850000000000001</v>
      </c>
      <c r="FK48" s="232">
        <f t="shared" si="14"/>
        <v>10.47</v>
      </c>
      <c r="FL48" s="232">
        <f t="shared" si="14"/>
        <v>8.35</v>
      </c>
      <c r="FM48" s="232">
        <f t="shared" si="14"/>
        <v>12.87</v>
      </c>
      <c r="FN48" s="232">
        <f t="shared" si="14"/>
        <v>7.17</v>
      </c>
      <c r="FO48" s="232">
        <f t="shared" si="14"/>
        <v>13.46</v>
      </c>
      <c r="FP48" s="232">
        <f t="shared" si="14"/>
        <v>7.17</v>
      </c>
      <c r="FQ48" s="232">
        <f t="shared" si="14"/>
        <v>7.6199999999999992</v>
      </c>
      <c r="FR48" s="232">
        <f t="shared" si="14"/>
        <v>7.95</v>
      </c>
      <c r="FS48" s="232">
        <f t="shared" si="14"/>
        <v>7.6199999999999992</v>
      </c>
      <c r="FT48" s="232">
        <f t="shared" si="14"/>
        <v>9.8449999999999989</v>
      </c>
      <c r="FU48" s="232">
        <f t="shared" si="14"/>
        <v>9.41</v>
      </c>
      <c r="FV48" s="232">
        <f t="shared" si="14"/>
        <v>11.16</v>
      </c>
      <c r="FW48" s="232">
        <f t="shared" si="14"/>
        <v>9.4899999999999984</v>
      </c>
      <c r="FX48" s="232">
        <f t="shared" si="14"/>
        <v>8.0299999999999994</v>
      </c>
      <c r="FY48" s="232">
        <f t="shared" si="14"/>
        <v>7.0649999999999995</v>
      </c>
      <c r="FZ48" s="232">
        <f t="shared" si="14"/>
        <v>7.4</v>
      </c>
      <c r="GA48" s="232">
        <f t="shared" si="14"/>
        <v>4.76</v>
      </c>
      <c r="GB48" s="232">
        <f t="shared" si="14"/>
        <v>5.87</v>
      </c>
      <c r="GC48" s="232">
        <f t="shared" si="14"/>
        <v>5.67</v>
      </c>
      <c r="GD48" s="232">
        <f t="shared" si="14"/>
        <v>5.28</v>
      </c>
      <c r="GE48" s="232">
        <f t="shared" si="14"/>
        <v>4.53</v>
      </c>
      <c r="GF48" s="232">
        <f t="shared" si="14"/>
        <v>5.18</v>
      </c>
      <c r="GG48" s="232">
        <f t="shared" si="14"/>
        <v>5.87</v>
      </c>
      <c r="GH48" s="232">
        <f t="shared" si="14"/>
        <v>5.08</v>
      </c>
      <c r="GI48" s="232">
        <f t="shared" si="14"/>
        <v>5.2349999999999994</v>
      </c>
      <c r="GJ48" s="232">
        <f t="shared" si="14"/>
        <v>5.55</v>
      </c>
      <c r="GK48" s="232">
        <f t="shared" si="14"/>
        <v>8.64</v>
      </c>
      <c r="GL48" s="232">
        <f t="shared" si="14"/>
        <v>7.01</v>
      </c>
      <c r="GM48" s="232">
        <f t="shared" si="14"/>
        <v>4.57</v>
      </c>
      <c r="GN48" s="232">
        <f t="shared" si="14"/>
        <v>5.49</v>
      </c>
      <c r="GO48" s="232">
        <f t="shared" si="14"/>
        <v>6.4950000000000001</v>
      </c>
      <c r="GP48" s="232">
        <f t="shared" ref="GP48:JA48" si="15">MEDIAN(GP3:GP46)</f>
        <v>7.32</v>
      </c>
      <c r="GQ48" s="232">
        <f t="shared" si="15"/>
        <v>6.1</v>
      </c>
      <c r="GR48" s="232">
        <f t="shared" si="15"/>
        <v>5.28</v>
      </c>
      <c r="GS48" s="232">
        <f t="shared" si="15"/>
        <v>6.5749999999999993</v>
      </c>
      <c r="GT48" s="232">
        <f t="shared" si="15"/>
        <v>5.5150000000000006</v>
      </c>
      <c r="GU48" s="232">
        <f t="shared" si="15"/>
        <v>5.47</v>
      </c>
      <c r="GV48" s="232">
        <f t="shared" si="15"/>
        <v>6.99</v>
      </c>
      <c r="GW48" s="232">
        <f t="shared" si="15"/>
        <v>7.91</v>
      </c>
      <c r="GX48" s="232">
        <f t="shared" si="15"/>
        <v>8.74</v>
      </c>
      <c r="GY48" s="232">
        <f t="shared" si="15"/>
        <v>8.2899999999999991</v>
      </c>
      <c r="GZ48" s="232">
        <f t="shared" si="15"/>
        <v>6.85</v>
      </c>
      <c r="HA48" s="232">
        <f t="shared" si="15"/>
        <v>7.7949999999999999</v>
      </c>
      <c r="HB48" s="232">
        <f t="shared" si="15"/>
        <v>8.86</v>
      </c>
      <c r="HC48" s="232">
        <f t="shared" si="15"/>
        <v>7.5600000000000005</v>
      </c>
      <c r="HD48" s="232">
        <f t="shared" si="15"/>
        <v>8.4649999999999999</v>
      </c>
      <c r="HE48" s="232">
        <f t="shared" si="15"/>
        <v>9.4699999999999989</v>
      </c>
      <c r="HF48" s="232">
        <f t="shared" si="15"/>
        <v>6.02</v>
      </c>
      <c r="HG48" s="232">
        <f t="shared" si="15"/>
        <v>6.42</v>
      </c>
      <c r="HH48" s="232">
        <f t="shared" si="15"/>
        <v>5.2750000000000004</v>
      </c>
      <c r="HI48" s="232">
        <f t="shared" si="15"/>
        <v>11.81</v>
      </c>
      <c r="HJ48" s="232">
        <f t="shared" si="15"/>
        <v>10.315</v>
      </c>
      <c r="HK48" s="232">
        <f t="shared" si="15"/>
        <v>9.17</v>
      </c>
      <c r="HL48" s="232">
        <f t="shared" si="15"/>
        <v>10.115</v>
      </c>
      <c r="HM48" s="232">
        <f t="shared" si="15"/>
        <v>8.56</v>
      </c>
      <c r="HN48" s="232">
        <f t="shared" si="15"/>
        <v>9.7200000000000006</v>
      </c>
      <c r="HO48" s="232">
        <f t="shared" si="15"/>
        <v>9.25</v>
      </c>
      <c r="HP48" s="232">
        <f t="shared" si="15"/>
        <v>8.0300000000000011</v>
      </c>
      <c r="HQ48" s="232">
        <f t="shared" si="15"/>
        <v>8.58</v>
      </c>
      <c r="HR48" s="232">
        <f t="shared" si="15"/>
        <v>9.61</v>
      </c>
      <c r="HS48" s="232">
        <f t="shared" si="15"/>
        <v>8.9600000000000009</v>
      </c>
      <c r="HT48" s="232">
        <f t="shared" si="15"/>
        <v>8.6999999999999993</v>
      </c>
      <c r="HU48" s="232">
        <f t="shared" si="15"/>
        <v>8.82</v>
      </c>
      <c r="HV48" s="232">
        <f t="shared" si="15"/>
        <v>8.7799999999999994</v>
      </c>
      <c r="HW48" s="232">
        <f t="shared" si="15"/>
        <v>8.09</v>
      </c>
      <c r="HX48" s="232">
        <f t="shared" si="15"/>
        <v>9.7650000000000006</v>
      </c>
      <c r="HY48" s="232">
        <f t="shared" si="15"/>
        <v>9.06</v>
      </c>
      <c r="HZ48" s="232">
        <f t="shared" si="15"/>
        <v>8.23</v>
      </c>
      <c r="IA48" s="232">
        <f t="shared" si="15"/>
        <v>10.16</v>
      </c>
      <c r="IB48" s="232">
        <f t="shared" si="15"/>
        <v>8.4649999999999999</v>
      </c>
      <c r="IC48" s="232">
        <f t="shared" si="15"/>
        <v>12.32</v>
      </c>
      <c r="ID48" s="232">
        <f t="shared" si="15"/>
        <v>16.649999999999999</v>
      </c>
      <c r="IE48" s="232">
        <f t="shared" si="15"/>
        <v>14.37</v>
      </c>
      <c r="IF48" s="232">
        <f t="shared" si="15"/>
        <v>14.59</v>
      </c>
      <c r="IG48" s="232">
        <f t="shared" si="15"/>
        <v>10.119999999999999</v>
      </c>
      <c r="IH48" s="232">
        <f t="shared" si="15"/>
        <v>9.41</v>
      </c>
      <c r="II48" s="232">
        <f t="shared" si="15"/>
        <v>10</v>
      </c>
      <c r="IJ48" s="232">
        <f t="shared" si="15"/>
        <v>6.73</v>
      </c>
      <c r="IK48" s="232">
        <f t="shared" si="15"/>
        <v>6.46</v>
      </c>
      <c r="IL48" s="232">
        <f t="shared" si="15"/>
        <v>8.27</v>
      </c>
      <c r="IM48" s="232">
        <f t="shared" si="15"/>
        <v>6.18</v>
      </c>
      <c r="IN48" s="232">
        <f t="shared" si="15"/>
        <v>6.79</v>
      </c>
      <c r="IO48" s="232">
        <f t="shared" si="15"/>
        <v>7.72</v>
      </c>
      <c r="IP48" s="232">
        <f t="shared" si="15"/>
        <v>7.46</v>
      </c>
      <c r="IQ48" s="232">
        <f t="shared" si="15"/>
        <v>6.5949999999999998</v>
      </c>
      <c r="IR48" s="232">
        <f t="shared" si="15"/>
        <v>7.1099999999999994</v>
      </c>
      <c r="IS48" s="232">
        <f t="shared" si="15"/>
        <v>7.2</v>
      </c>
      <c r="IT48" s="232">
        <f t="shared" si="15"/>
        <v>7.91</v>
      </c>
      <c r="IU48" s="232">
        <f t="shared" si="15"/>
        <v>7.2</v>
      </c>
      <c r="IV48" s="232">
        <f t="shared" si="15"/>
        <v>6.9649999999999999</v>
      </c>
      <c r="IW48" s="232">
        <f t="shared" si="15"/>
        <v>7.87</v>
      </c>
      <c r="IX48" s="232">
        <f t="shared" si="15"/>
        <v>7.68</v>
      </c>
      <c r="IY48" s="232">
        <f t="shared" si="15"/>
        <v>6.77</v>
      </c>
      <c r="IZ48" s="232">
        <f t="shared" si="15"/>
        <v>7.48</v>
      </c>
      <c r="JA48" s="232">
        <f t="shared" si="15"/>
        <v>8.4250000000000007</v>
      </c>
      <c r="JB48" s="232">
        <f t="shared" ref="JB48:LN48" si="16">MEDIAN(JB3:JB46)</f>
        <v>7.32</v>
      </c>
      <c r="JC48" s="232">
        <f t="shared" si="16"/>
        <v>7.87</v>
      </c>
      <c r="JD48" s="232">
        <f t="shared" si="16"/>
        <v>8.4649999999999999</v>
      </c>
      <c r="JE48" s="232">
        <f t="shared" si="16"/>
        <v>10.219999999999999</v>
      </c>
      <c r="JF48" s="232">
        <f t="shared" si="16"/>
        <v>9.2100000000000009</v>
      </c>
      <c r="JG48" s="232">
        <f t="shared" ref="JG48" si="17">MEDIAN(JG3:JG46)</f>
        <v>11.97</v>
      </c>
      <c r="JH48" s="232">
        <f t="shared" si="16"/>
        <v>9.3099999999999987</v>
      </c>
      <c r="JI48" s="232">
        <f t="shared" si="16"/>
        <v>9.6850000000000005</v>
      </c>
      <c r="JJ48" s="232">
        <f t="shared" si="16"/>
        <v>7.0449999999999999</v>
      </c>
      <c r="JK48" s="232">
        <f t="shared" si="16"/>
        <v>6.3</v>
      </c>
      <c r="JL48" s="232">
        <f t="shared" si="16"/>
        <v>6.99</v>
      </c>
      <c r="JM48" s="232">
        <f t="shared" si="16"/>
        <v>5.63</v>
      </c>
      <c r="JN48" s="232">
        <f t="shared" si="16"/>
        <v>8.9400000000000013</v>
      </c>
      <c r="JO48" s="232">
        <f t="shared" si="16"/>
        <v>8.19</v>
      </c>
      <c r="JP48" s="232">
        <f t="shared" si="16"/>
        <v>7.7249999999999996</v>
      </c>
      <c r="JQ48" s="232">
        <f t="shared" si="16"/>
        <v>12.56</v>
      </c>
      <c r="JR48" s="232">
        <f t="shared" si="16"/>
        <v>15.83</v>
      </c>
      <c r="JS48" s="232">
        <f t="shared" si="16"/>
        <v>10.039999999999999</v>
      </c>
      <c r="JT48" s="232">
        <f t="shared" si="16"/>
        <v>15.885</v>
      </c>
      <c r="JU48" s="232">
        <f t="shared" si="16"/>
        <v>10.39</v>
      </c>
      <c r="JV48" s="232">
        <f t="shared" si="16"/>
        <v>16.97</v>
      </c>
      <c r="JW48" s="232">
        <f t="shared" si="16"/>
        <v>13.645</v>
      </c>
      <c r="JX48" s="232">
        <f t="shared" si="16"/>
        <v>5.28</v>
      </c>
      <c r="JY48" s="232">
        <f t="shared" si="16"/>
        <v>5.39</v>
      </c>
      <c r="JZ48" s="232">
        <f t="shared" si="16"/>
        <v>5.24</v>
      </c>
      <c r="KA48" s="232">
        <f t="shared" si="16"/>
        <v>9.09</v>
      </c>
      <c r="KB48" s="232">
        <f t="shared" si="16"/>
        <v>7.28</v>
      </c>
      <c r="KC48" s="232">
        <f t="shared" si="16"/>
        <v>11.3</v>
      </c>
      <c r="KD48" s="232">
        <f t="shared" si="16"/>
        <v>11.73</v>
      </c>
      <c r="KE48" s="232">
        <f t="shared" si="16"/>
        <v>8.504999999999999</v>
      </c>
      <c r="KF48" s="232">
        <f t="shared" si="16"/>
        <v>7.09</v>
      </c>
      <c r="KG48" s="232">
        <f t="shared" si="16"/>
        <v>7.72</v>
      </c>
      <c r="KH48" s="232">
        <f t="shared" si="16"/>
        <v>10.91</v>
      </c>
      <c r="KI48" s="232">
        <f t="shared" si="16"/>
        <v>11.83</v>
      </c>
      <c r="KJ48" s="232">
        <f t="shared" si="16"/>
        <v>5.43</v>
      </c>
      <c r="KK48" s="232">
        <f t="shared" si="16"/>
        <v>5.51</v>
      </c>
      <c r="KL48" s="232">
        <f t="shared" si="16"/>
        <v>5.8650000000000002</v>
      </c>
      <c r="KM48" s="232">
        <f t="shared" si="16"/>
        <v>5.28</v>
      </c>
      <c r="KN48" s="232">
        <f t="shared" si="16"/>
        <v>5.83</v>
      </c>
      <c r="KO48" s="232">
        <f t="shared" si="16"/>
        <v>6.7100000000000009</v>
      </c>
      <c r="KP48" s="232">
        <f t="shared" si="16"/>
        <v>5.8450000000000006</v>
      </c>
      <c r="KQ48" s="232">
        <f t="shared" si="16"/>
        <v>5.49</v>
      </c>
      <c r="KR48" s="232">
        <f t="shared" si="16"/>
        <v>6.02</v>
      </c>
      <c r="KS48" s="232">
        <f t="shared" si="16"/>
        <v>6.22</v>
      </c>
      <c r="KT48" s="232">
        <f t="shared" si="16"/>
        <v>6.3</v>
      </c>
      <c r="KU48" s="232">
        <f t="shared" si="16"/>
        <v>6.0649999999999995</v>
      </c>
      <c r="KV48" s="232">
        <f t="shared" si="16"/>
        <v>6.02</v>
      </c>
      <c r="KW48" s="232">
        <f t="shared" si="16"/>
        <v>5.8049999999999997</v>
      </c>
      <c r="KX48" s="232">
        <f t="shared" si="16"/>
        <v>6.3</v>
      </c>
      <c r="KY48" s="232">
        <f t="shared" si="16"/>
        <v>4.72</v>
      </c>
      <c r="KZ48" s="232">
        <f t="shared" si="16"/>
        <v>5.57</v>
      </c>
      <c r="LA48" s="232">
        <f t="shared" si="16"/>
        <v>7.72</v>
      </c>
      <c r="LB48" s="232">
        <f t="shared" si="16"/>
        <v>5.43</v>
      </c>
      <c r="LC48" s="232">
        <f t="shared" si="16"/>
        <v>7.24</v>
      </c>
      <c r="LD48" s="232">
        <f t="shared" si="16"/>
        <v>8.41</v>
      </c>
      <c r="LE48" s="232">
        <f t="shared" si="16"/>
        <v>7.8150000000000004</v>
      </c>
      <c r="LF48" s="232">
        <f t="shared" si="16"/>
        <v>7.2</v>
      </c>
      <c r="LG48" s="232">
        <f t="shared" si="16"/>
        <v>6.1449999999999996</v>
      </c>
      <c r="LH48" s="232">
        <f t="shared" si="16"/>
        <v>6.3949999999999996</v>
      </c>
      <c r="LI48" s="232">
        <f t="shared" si="16"/>
        <v>6.75</v>
      </c>
      <c r="LJ48" s="232">
        <f t="shared" si="16"/>
        <v>7.1849999999999996</v>
      </c>
      <c r="LK48" s="232">
        <f t="shared" si="16"/>
        <v>8.25</v>
      </c>
      <c r="LL48" s="232">
        <f t="shared" si="16"/>
        <v>11.375</v>
      </c>
      <c r="LM48" s="232">
        <f t="shared" si="16"/>
        <v>7.3049999999999997</v>
      </c>
      <c r="LN48" s="232">
        <f t="shared" si="16"/>
        <v>6.32</v>
      </c>
      <c r="LO48" s="232">
        <f t="shared" ref="LO48:NO48" si="18">MEDIAN(LO3:LO46)</f>
        <v>7.44</v>
      </c>
      <c r="LP48" s="232">
        <f t="shared" si="18"/>
        <v>8.2100000000000009</v>
      </c>
      <c r="LQ48" s="232">
        <f t="shared" si="18"/>
        <v>9.25</v>
      </c>
      <c r="LR48" s="232">
        <f t="shared" si="18"/>
        <v>10.59</v>
      </c>
      <c r="LS48" s="232">
        <f t="shared" si="18"/>
        <v>8.43</v>
      </c>
      <c r="LT48" s="232">
        <f t="shared" si="18"/>
        <v>11.3</v>
      </c>
      <c r="LU48" s="232">
        <f t="shared" si="18"/>
        <v>11.335000000000001</v>
      </c>
      <c r="LV48" s="232">
        <f t="shared" si="18"/>
        <v>15.16</v>
      </c>
      <c r="LW48" s="232">
        <f t="shared" ref="LW48" si="19">MEDIAN(LW3:LW46)</f>
        <v>13.58</v>
      </c>
      <c r="LX48" s="232">
        <f t="shared" si="18"/>
        <v>8.94</v>
      </c>
      <c r="LY48" s="232">
        <f t="shared" ref="LY48" si="20">MEDIAN(LY3:LY46)</f>
        <v>12.36</v>
      </c>
      <c r="LZ48" s="232">
        <f t="shared" si="18"/>
        <v>12.8</v>
      </c>
      <c r="MA48" s="232">
        <f t="shared" si="18"/>
        <v>15.059999999999999</v>
      </c>
      <c r="MB48" s="232">
        <f t="shared" si="18"/>
        <v>13.934999999999999</v>
      </c>
      <c r="MC48" s="232">
        <f t="shared" si="18"/>
        <v>8.6999999999999993</v>
      </c>
      <c r="MD48" s="232">
        <f t="shared" si="18"/>
        <v>9.2899999999999991</v>
      </c>
      <c r="ME48" s="232">
        <f t="shared" si="18"/>
        <v>9.35</v>
      </c>
      <c r="MF48" s="232">
        <f t="shared" si="18"/>
        <v>8.6999999999999993</v>
      </c>
      <c r="MG48" s="232">
        <f t="shared" si="18"/>
        <v>9.84</v>
      </c>
      <c r="MH48" s="232">
        <f t="shared" si="18"/>
        <v>8.19</v>
      </c>
      <c r="MI48" s="232">
        <f t="shared" si="18"/>
        <v>10.16</v>
      </c>
      <c r="MJ48" s="232">
        <f t="shared" si="18"/>
        <v>7.48</v>
      </c>
      <c r="MK48" s="232">
        <f t="shared" si="18"/>
        <v>8.98</v>
      </c>
      <c r="ML48" s="232">
        <f t="shared" si="18"/>
        <v>7.83</v>
      </c>
      <c r="MM48" s="232">
        <f t="shared" si="18"/>
        <v>7.68</v>
      </c>
      <c r="MN48" s="232">
        <f t="shared" si="18"/>
        <v>7.07</v>
      </c>
      <c r="MO48" s="232">
        <f t="shared" si="18"/>
        <v>7.8949999999999996</v>
      </c>
      <c r="MP48" s="232">
        <f t="shared" si="18"/>
        <v>8.31</v>
      </c>
      <c r="MQ48" s="232">
        <f t="shared" si="18"/>
        <v>18.585000000000001</v>
      </c>
      <c r="MR48" s="232">
        <f t="shared" si="18"/>
        <v>19.25</v>
      </c>
      <c r="MS48" s="232">
        <f t="shared" si="18"/>
        <v>13.35</v>
      </c>
      <c r="MT48" s="232">
        <f t="shared" si="18"/>
        <v>12.36</v>
      </c>
      <c r="MU48" s="232">
        <f t="shared" si="18"/>
        <v>20.435000000000002</v>
      </c>
      <c r="MV48" s="232">
        <f t="shared" si="18"/>
        <v>5.9050000000000002</v>
      </c>
      <c r="MW48" s="232">
        <f t="shared" si="18"/>
        <v>5.04</v>
      </c>
      <c r="MX48" s="232">
        <f t="shared" si="18"/>
        <v>4.67</v>
      </c>
      <c r="MY48" s="232">
        <f t="shared" si="18"/>
        <v>6.69</v>
      </c>
      <c r="MZ48" s="232">
        <f t="shared" si="18"/>
        <v>6.7549999999999999</v>
      </c>
      <c r="NA48" s="232">
        <f t="shared" si="18"/>
        <v>5.59</v>
      </c>
      <c r="NB48" s="232">
        <f t="shared" si="18"/>
        <v>6.14</v>
      </c>
      <c r="NC48" s="232">
        <f t="shared" si="18"/>
        <v>6.0449999999999999</v>
      </c>
      <c r="ND48" s="232">
        <f t="shared" si="18"/>
        <v>5.51</v>
      </c>
      <c r="NE48" s="232">
        <f t="shared" si="18"/>
        <v>5.63</v>
      </c>
      <c r="NF48" s="232">
        <f t="shared" si="18"/>
        <v>8.5399999999999991</v>
      </c>
      <c r="NG48" s="232">
        <f t="shared" si="18"/>
        <v>7.01</v>
      </c>
      <c r="NH48" s="232">
        <f t="shared" si="18"/>
        <v>6.16</v>
      </c>
      <c r="NI48" s="232">
        <f t="shared" si="18"/>
        <v>5.59</v>
      </c>
      <c r="NJ48" s="232">
        <f t="shared" si="18"/>
        <v>6.34</v>
      </c>
      <c r="NK48" s="232">
        <f t="shared" si="18"/>
        <v>7.0050000000000008</v>
      </c>
      <c r="NL48" s="232">
        <f t="shared" si="18"/>
        <v>6.34</v>
      </c>
      <c r="NM48" s="232">
        <f t="shared" si="18"/>
        <v>4.8</v>
      </c>
      <c r="NN48" s="232">
        <f t="shared" si="18"/>
        <v>6.81</v>
      </c>
      <c r="NO48" s="232">
        <f t="shared" si="18"/>
        <v>5.16</v>
      </c>
    </row>
    <row r="49" spans="1:380" ht="12.4" customHeight="1">
      <c r="A49" s="228" t="s">
        <v>235</v>
      </c>
      <c r="B49" s="229"/>
      <c r="C49" s="229">
        <f>STDEV(C3:C46)</f>
        <v>7.8558895586416861</v>
      </c>
      <c r="D49" s="229">
        <f t="shared" ref="D49:BP49" si="21">STDEV(D3:D46)</f>
        <v>3.6240468018189524</v>
      </c>
      <c r="E49" s="229">
        <f t="shared" si="21"/>
        <v>5.415550315681215</v>
      </c>
      <c r="F49" s="229">
        <f t="shared" si="21"/>
        <v>6.5536749587988616</v>
      </c>
      <c r="G49" s="229">
        <f t="shared" si="21"/>
        <v>7.6016791475350329</v>
      </c>
      <c r="H49" s="229">
        <f t="shared" si="21"/>
        <v>4.4872688973648618</v>
      </c>
      <c r="I49" s="229">
        <f t="shared" si="21"/>
        <v>3.1492225700478711</v>
      </c>
      <c r="J49" s="229">
        <f t="shared" si="21"/>
        <v>6.3692162884480776</v>
      </c>
      <c r="K49" s="229">
        <f t="shared" si="21"/>
        <v>2.4408433665168427</v>
      </c>
      <c r="L49" s="229">
        <f t="shared" si="21"/>
        <v>2.8132131678556185</v>
      </c>
      <c r="M49" s="229">
        <f t="shared" si="21"/>
        <v>2.6593600976611396</v>
      </c>
      <c r="N49" s="229">
        <f t="shared" si="21"/>
        <v>2.4115653975512772</v>
      </c>
      <c r="O49" s="229">
        <f t="shared" si="21"/>
        <v>2.8047831948586102</v>
      </c>
      <c r="P49" s="229">
        <f t="shared" si="21"/>
        <v>2.923734704314354</v>
      </c>
      <c r="Q49" s="229">
        <f t="shared" si="21"/>
        <v>1.8086893439331009</v>
      </c>
      <c r="R49" s="229">
        <f t="shared" si="21"/>
        <v>2.5438271245102211</v>
      </c>
      <c r="S49" s="229">
        <f t="shared" si="21"/>
        <v>2.7169535078164944</v>
      </c>
      <c r="T49" s="229">
        <f t="shared" si="21"/>
        <v>2.4869737102137046</v>
      </c>
      <c r="U49" s="229">
        <f t="shared" si="21"/>
        <v>3.1335140427976813</v>
      </c>
      <c r="V49" s="229">
        <f t="shared" si="21"/>
        <v>2.2627529115916025</v>
      </c>
      <c r="W49" s="229">
        <f t="shared" si="21"/>
        <v>2.8059961473752901</v>
      </c>
      <c r="X49" s="229">
        <f t="shared" si="21"/>
        <v>5.7534945902468655</v>
      </c>
      <c r="Y49" s="229">
        <f t="shared" si="21"/>
        <v>2.9575366419548805</v>
      </c>
      <c r="Z49" s="229">
        <f t="shared" si="21"/>
        <v>4.0830553542220116</v>
      </c>
      <c r="AA49" s="229">
        <f t="shared" si="21"/>
        <v>2.9268557808516551</v>
      </c>
      <c r="AB49" s="229">
        <f t="shared" si="21"/>
        <v>4.6704623219391896</v>
      </c>
      <c r="AC49" s="229">
        <f t="shared" si="21"/>
        <v>3.6432180558428455</v>
      </c>
      <c r="AD49" s="229">
        <f t="shared" si="21"/>
        <v>2.5918514617932833</v>
      </c>
      <c r="AE49" s="229">
        <f t="shared" si="21"/>
        <v>7.7835074628116949</v>
      </c>
      <c r="AF49" s="229">
        <f t="shared" si="21"/>
        <v>3.9778965101120147</v>
      </c>
      <c r="AG49" s="229">
        <f t="shared" si="21"/>
        <v>3.0121524695805122</v>
      </c>
      <c r="AH49" s="229">
        <f t="shared" si="21"/>
        <v>2.7327843225996018</v>
      </c>
      <c r="AI49" s="229">
        <f t="shared" si="21"/>
        <v>3.3501778479512447</v>
      </c>
      <c r="AJ49" s="229">
        <f t="shared" si="21"/>
        <v>3.3355313056406888</v>
      </c>
      <c r="AK49" s="229">
        <f t="shared" si="21"/>
        <v>2.5108055806915086</v>
      </c>
      <c r="AL49" s="229">
        <f t="shared" si="21"/>
        <v>2.4671956479127006</v>
      </c>
      <c r="AM49" s="229">
        <f t="shared" si="21"/>
        <v>1.8527315741127437</v>
      </c>
      <c r="AN49" s="229">
        <f t="shared" si="21"/>
        <v>3.2784385882021514</v>
      </c>
      <c r="AO49" s="229">
        <f t="shared" si="21"/>
        <v>2.9291194966475929</v>
      </c>
      <c r="AP49" s="229">
        <f t="shared" si="21"/>
        <v>2.6448030647349792</v>
      </c>
      <c r="AQ49" s="229" t="e">
        <f t="shared" ref="AQ49" si="22">STDEV(AQ3:AQ46)</f>
        <v>#DIV/0!</v>
      </c>
      <c r="AR49" s="229">
        <f t="shared" si="21"/>
        <v>3.0166830570457135</v>
      </c>
      <c r="AS49" s="229">
        <f t="shared" si="21"/>
        <v>2.6777824256671421</v>
      </c>
      <c r="AT49" s="229">
        <f t="shared" si="21"/>
        <v>2.5527869084590646</v>
      </c>
      <c r="AU49" s="229">
        <f t="shared" si="21"/>
        <v>2.6260051741386934</v>
      </c>
      <c r="AV49" s="229">
        <f t="shared" si="21"/>
        <v>2.8595989004075553</v>
      </c>
      <c r="AW49" s="229">
        <f t="shared" si="21"/>
        <v>3.0963827341005556</v>
      </c>
      <c r="AX49" s="229">
        <f t="shared" si="21"/>
        <v>2.6361328027711646</v>
      </c>
      <c r="AY49" s="229">
        <f t="shared" si="21"/>
        <v>2.4418844172870178</v>
      </c>
      <c r="AZ49" s="229">
        <f t="shared" si="21"/>
        <v>2.6776699303980065</v>
      </c>
      <c r="BA49" s="229">
        <f t="shared" si="21"/>
        <v>2.2217165920487254</v>
      </c>
      <c r="BB49" s="229">
        <f t="shared" si="21"/>
        <v>2.9857969883958901</v>
      </c>
      <c r="BC49" s="229">
        <f t="shared" si="21"/>
        <v>2.3941918807616029</v>
      </c>
      <c r="BD49" s="229">
        <f t="shared" si="21"/>
        <v>3.0079028882173424</v>
      </c>
      <c r="BE49" s="229">
        <f t="shared" si="21"/>
        <v>2.3621265516804635</v>
      </c>
      <c r="BF49" s="229">
        <f t="shared" si="21"/>
        <v>3.2842836283751309</v>
      </c>
      <c r="BG49" s="229">
        <f t="shared" si="21"/>
        <v>1.903024920003372</v>
      </c>
      <c r="BH49" s="229">
        <f t="shared" si="21"/>
        <v>2.5708212396341108</v>
      </c>
      <c r="BI49" s="229">
        <f t="shared" si="21"/>
        <v>2.4198215203762889</v>
      </c>
      <c r="BJ49" s="229">
        <f t="shared" si="21"/>
        <v>0.75038656704394679</v>
      </c>
      <c r="BK49" s="229">
        <f t="shared" si="21"/>
        <v>3.1685082859390672</v>
      </c>
      <c r="BL49" s="229">
        <f t="shared" si="21"/>
        <v>3.3251265892710622</v>
      </c>
      <c r="BM49" s="229">
        <f t="shared" si="21"/>
        <v>2.8523241297539235</v>
      </c>
      <c r="BN49" s="229">
        <f t="shared" si="21"/>
        <v>2.8081353050780189</v>
      </c>
      <c r="BO49" s="229">
        <f t="shared" si="21"/>
        <v>2.498426317891739</v>
      </c>
      <c r="BP49" s="229">
        <f t="shared" si="21"/>
        <v>3.182997443805561</v>
      </c>
      <c r="BQ49" s="229">
        <f t="shared" ref="BQ49:EC49" si="23">STDEV(BQ3:BQ46)</f>
        <v>5.4404623893523292</v>
      </c>
      <c r="BR49" s="229">
        <f t="shared" si="23"/>
        <v>4.7984870481888198</v>
      </c>
      <c r="BS49" s="229">
        <f t="shared" si="23"/>
        <v>7.8323150012987721</v>
      </c>
      <c r="BT49" s="229">
        <f t="shared" si="23"/>
        <v>5.6849378021017341</v>
      </c>
      <c r="BU49" s="229">
        <f t="shared" si="23"/>
        <v>4.3724432968385365</v>
      </c>
      <c r="BV49" s="229">
        <f t="shared" si="23"/>
        <v>3.4856136373886573</v>
      </c>
      <c r="BW49" s="229">
        <f t="shared" si="23"/>
        <v>4.0095232068356639</v>
      </c>
      <c r="BX49" s="229">
        <f t="shared" si="23"/>
        <v>3.7160738328486995</v>
      </c>
      <c r="BY49" s="229">
        <f t="shared" si="23"/>
        <v>4.2109019633975526</v>
      </c>
      <c r="BZ49" s="229">
        <f t="shared" si="23"/>
        <v>2.6925835289933056</v>
      </c>
      <c r="CA49" s="229">
        <f t="shared" si="23"/>
        <v>2.509695428980387</v>
      </c>
      <c r="CB49" s="229">
        <f t="shared" si="23"/>
        <v>2.4888554539362517</v>
      </c>
      <c r="CC49" s="229">
        <f t="shared" si="23"/>
        <v>4.1130409531577685</v>
      </c>
      <c r="CD49" s="229">
        <f t="shared" si="23"/>
        <v>2.8057421425690969</v>
      </c>
      <c r="CE49" s="229">
        <f t="shared" si="23"/>
        <v>2.7577240646603385</v>
      </c>
      <c r="CF49" s="229">
        <f t="shared" si="23"/>
        <v>3.602715786592253</v>
      </c>
      <c r="CG49" s="229">
        <f t="shared" si="23"/>
        <v>3.3912036676187629</v>
      </c>
      <c r="CH49" s="229">
        <f t="shared" si="23"/>
        <v>3.0460677227252453</v>
      </c>
      <c r="CI49" s="229">
        <f t="shared" si="23"/>
        <v>3.3452027564082698</v>
      </c>
      <c r="CJ49" s="229">
        <f t="shared" si="23"/>
        <v>3.9259288897098958</v>
      </c>
      <c r="CK49" s="229">
        <f t="shared" si="23"/>
        <v>5.7155093437788516</v>
      </c>
      <c r="CL49" s="229">
        <f t="shared" si="23"/>
        <v>4.6858503319390561</v>
      </c>
      <c r="CM49" s="229">
        <f t="shared" si="23"/>
        <v>4.1050023088962906</v>
      </c>
      <c r="CN49" s="229">
        <f t="shared" si="23"/>
        <v>1.9301295293321656</v>
      </c>
      <c r="CO49" s="229">
        <f t="shared" si="23"/>
        <v>3.5339195144347753</v>
      </c>
      <c r="CP49" s="229">
        <f t="shared" si="23"/>
        <v>2.3470852584698196</v>
      </c>
      <c r="CQ49" s="229">
        <f t="shared" si="23"/>
        <v>2.8521912167388268</v>
      </c>
      <c r="CR49" s="229">
        <f t="shared" si="23"/>
        <v>2.330548167686036</v>
      </c>
      <c r="CS49" s="229">
        <f t="shared" si="23"/>
        <v>3.4917025951513971</v>
      </c>
      <c r="CT49" s="229">
        <f t="shared" si="23"/>
        <v>3.2148127129306903</v>
      </c>
      <c r="CU49" s="229">
        <f t="shared" si="23"/>
        <v>2.2109626216392115</v>
      </c>
      <c r="CV49" s="229">
        <f t="shared" si="23"/>
        <v>2.4842483315335544</v>
      </c>
      <c r="CW49" s="229">
        <f t="shared" si="23"/>
        <v>2.6457942612242693</v>
      </c>
      <c r="CX49" s="229">
        <f t="shared" si="23"/>
        <v>2.5938212202708337</v>
      </c>
      <c r="CY49" s="229">
        <f t="shared" si="23"/>
        <v>2.6652386080695822</v>
      </c>
      <c r="CZ49" s="229">
        <f t="shared" si="23"/>
        <v>2.7903650185839348</v>
      </c>
      <c r="DA49" s="229" t="e">
        <f t="shared" ref="DA49" si="24">STDEV(DA3:DA46)</f>
        <v>#DIV/0!</v>
      </c>
      <c r="DB49" s="229">
        <f t="shared" si="23"/>
        <v>2.6244854120686072</v>
      </c>
      <c r="DC49" s="229">
        <f t="shared" si="23"/>
        <v>2.9773529251614237</v>
      </c>
      <c r="DD49" s="229">
        <f t="shared" si="23"/>
        <v>3.2181448502291286</v>
      </c>
      <c r="DE49" s="229">
        <f t="shared" si="23"/>
        <v>3.7817577482787899</v>
      </c>
      <c r="DF49" s="229">
        <f t="shared" si="23"/>
        <v>3.117886070208149</v>
      </c>
      <c r="DG49" s="229">
        <f t="shared" si="23"/>
        <v>3.4763194384211391</v>
      </c>
      <c r="DH49" s="229">
        <f t="shared" si="23"/>
        <v>2.3439196076197066</v>
      </c>
      <c r="DI49" s="229">
        <f t="shared" si="23"/>
        <v>3.2250268788903464</v>
      </c>
      <c r="DJ49" s="229">
        <f t="shared" si="23"/>
        <v>3.0671935998478075</v>
      </c>
      <c r="DK49" s="229">
        <f t="shared" si="23"/>
        <v>3.0030796159088387</v>
      </c>
      <c r="DL49" s="229">
        <f t="shared" si="23"/>
        <v>3.5248406368446696</v>
      </c>
      <c r="DM49" s="229">
        <f t="shared" si="23"/>
        <v>3.7343933019077298</v>
      </c>
      <c r="DN49" s="229">
        <f t="shared" si="23"/>
        <v>3.276616412506939</v>
      </c>
      <c r="DO49" s="229">
        <f t="shared" si="23"/>
        <v>3.6342202638815002</v>
      </c>
      <c r="DP49" s="229">
        <f t="shared" si="23"/>
        <v>3.4865160156129349</v>
      </c>
      <c r="DQ49" s="229">
        <f t="shared" si="23"/>
        <v>3.1408377711626416</v>
      </c>
      <c r="DR49" s="229">
        <f t="shared" si="23"/>
        <v>4.1839676397032557</v>
      </c>
      <c r="DS49" s="229">
        <f t="shared" si="23"/>
        <v>3.5067207273662797</v>
      </c>
      <c r="DT49" s="229">
        <f t="shared" si="23"/>
        <v>3.3932046644340232</v>
      </c>
      <c r="DU49" s="229">
        <f t="shared" si="23"/>
        <v>3.0849230562783716</v>
      </c>
      <c r="DV49" s="229">
        <f t="shared" si="23"/>
        <v>3.4628952241344764</v>
      </c>
      <c r="DW49" s="229">
        <f t="shared" si="23"/>
        <v>2.4006117275950047</v>
      </c>
      <c r="DX49" s="229">
        <f t="shared" si="23"/>
        <v>1.9085561733065777</v>
      </c>
      <c r="DY49" s="229">
        <f t="shared" si="23"/>
        <v>3.1315993715122521</v>
      </c>
      <c r="DZ49" s="229">
        <f t="shared" si="23"/>
        <v>2.1761403141035442</v>
      </c>
      <c r="EA49" s="229">
        <f t="shared" si="23"/>
        <v>2.9563751337493716</v>
      </c>
      <c r="EB49" s="229">
        <f t="shared" si="23"/>
        <v>2.3532757311175101</v>
      </c>
      <c r="EC49" s="229">
        <f t="shared" si="23"/>
        <v>3.1475953419684686</v>
      </c>
      <c r="ED49" s="229">
        <f t="shared" ref="ED49:GO49" si="25">STDEV(ED3:ED46)</f>
        <v>2.1594945396241902</v>
      </c>
      <c r="EE49" s="229">
        <f t="shared" si="25"/>
        <v>3.1444920098483351</v>
      </c>
      <c r="EF49" s="229">
        <f t="shared" si="25"/>
        <v>2.4336935035587497</v>
      </c>
      <c r="EG49" s="229">
        <f t="shared" si="25"/>
        <v>1.9806530909441633</v>
      </c>
      <c r="EH49" s="229">
        <f t="shared" si="25"/>
        <v>2.8996042381509981</v>
      </c>
      <c r="EI49" s="229">
        <f t="shared" si="25"/>
        <v>2.3719774288717246</v>
      </c>
      <c r="EJ49" s="229">
        <f t="shared" si="25"/>
        <v>2.7843289657763717</v>
      </c>
      <c r="EK49" s="229">
        <f t="shared" si="25"/>
        <v>2.1553835146530407</v>
      </c>
      <c r="EL49" s="229">
        <f t="shared" si="25"/>
        <v>2.2325090518666806</v>
      </c>
      <c r="EM49" s="229">
        <f t="shared" si="25"/>
        <v>2.9108509539915119</v>
      </c>
      <c r="EN49" s="229">
        <f t="shared" si="25"/>
        <v>2.7398839578646634</v>
      </c>
      <c r="EO49" s="229">
        <f t="shared" si="25"/>
        <v>2.937433970889106</v>
      </c>
      <c r="EP49" s="229">
        <f t="shared" si="25"/>
        <v>2.6258354412845173</v>
      </c>
      <c r="EQ49" s="229">
        <f t="shared" si="25"/>
        <v>2.0138940996101189</v>
      </c>
      <c r="ER49" s="229">
        <f t="shared" si="25"/>
        <v>2.9362270575235372</v>
      </c>
      <c r="ES49" s="229">
        <f t="shared" si="25"/>
        <v>2.4536238505524901</v>
      </c>
      <c r="ET49" s="229">
        <f t="shared" si="25"/>
        <v>2.8685802540275525</v>
      </c>
      <c r="EU49" s="229">
        <f t="shared" si="25"/>
        <v>2.5612080482980457</v>
      </c>
      <c r="EV49" s="229">
        <f t="shared" si="25"/>
        <v>2.2644052896487978</v>
      </c>
      <c r="EW49" s="229">
        <f t="shared" si="25"/>
        <v>2.3314837907793109</v>
      </c>
      <c r="EX49" s="229">
        <f t="shared" si="25"/>
        <v>2.4135568496860946</v>
      </c>
      <c r="EY49" s="229">
        <f t="shared" si="25"/>
        <v>2.4392436691358537</v>
      </c>
      <c r="EZ49" s="229">
        <f t="shared" si="25"/>
        <v>2.3671368077630501</v>
      </c>
      <c r="FA49" s="229">
        <f t="shared" si="25"/>
        <v>2.1057007656088484</v>
      </c>
      <c r="FB49" s="229">
        <f t="shared" si="25"/>
        <v>1.5446682491719708</v>
      </c>
      <c r="FC49" s="229">
        <f t="shared" si="25"/>
        <v>2.7633280491661498</v>
      </c>
      <c r="FD49" s="229">
        <f t="shared" si="25"/>
        <v>2.1070918347333594</v>
      </c>
      <c r="FE49" s="229">
        <f t="shared" si="25"/>
        <v>2.1209400431569732</v>
      </c>
      <c r="FF49" s="229">
        <f t="shared" si="25"/>
        <v>2.7226636184969952</v>
      </c>
      <c r="FG49" s="229">
        <f t="shared" si="25"/>
        <v>2.285271683338034</v>
      </c>
      <c r="FH49" s="229">
        <f t="shared" si="25"/>
        <v>2.5762684501006743</v>
      </c>
      <c r="FI49" s="229">
        <f t="shared" si="25"/>
        <v>2.9907693432238802</v>
      </c>
      <c r="FJ49" s="229">
        <f t="shared" si="25"/>
        <v>0.86267027304758848</v>
      </c>
      <c r="FK49" s="229">
        <f t="shared" si="25"/>
        <v>3.326259160077579</v>
      </c>
      <c r="FL49" s="229">
        <f t="shared" si="25"/>
        <v>2.9845049790492792</v>
      </c>
      <c r="FM49" s="229">
        <f t="shared" si="25"/>
        <v>3.2608368776829555</v>
      </c>
      <c r="FN49" s="229">
        <f t="shared" si="25"/>
        <v>3.0603643436634114</v>
      </c>
      <c r="FO49" s="229">
        <f t="shared" si="25"/>
        <v>2.9686681317032657</v>
      </c>
      <c r="FP49" s="229">
        <f t="shared" si="25"/>
        <v>1.523827261801519</v>
      </c>
      <c r="FQ49" s="229">
        <f t="shared" si="25"/>
        <v>1.9227315638608184</v>
      </c>
      <c r="FR49" s="229">
        <f t="shared" si="25"/>
        <v>2.7438765471039601</v>
      </c>
      <c r="FS49" s="229">
        <f t="shared" si="25"/>
        <v>2.5339896651700085</v>
      </c>
      <c r="FT49" s="229">
        <f t="shared" si="25"/>
        <v>2.9427763959680364</v>
      </c>
      <c r="FU49" s="229">
        <f t="shared" si="25"/>
        <v>3.2790552794427006</v>
      </c>
      <c r="FV49" s="229">
        <f t="shared" si="25"/>
        <v>3.3921565780488385</v>
      </c>
      <c r="FW49" s="229">
        <f t="shared" si="25"/>
        <v>3.752208161835326</v>
      </c>
      <c r="FX49" s="229">
        <f t="shared" si="25"/>
        <v>1.7059629315461513</v>
      </c>
      <c r="FY49" s="229">
        <f t="shared" si="25"/>
        <v>2.5438779749656146</v>
      </c>
      <c r="FZ49" s="229">
        <f t="shared" si="25"/>
        <v>2.849476092196594</v>
      </c>
      <c r="GA49" s="229">
        <f t="shared" si="25"/>
        <v>1.8951270388832746</v>
      </c>
      <c r="GB49" s="229">
        <f t="shared" si="25"/>
        <v>2.2410625010479337</v>
      </c>
      <c r="GC49" s="229">
        <f t="shared" si="25"/>
        <v>2.1892616099409237</v>
      </c>
      <c r="GD49" s="229">
        <f t="shared" si="25"/>
        <v>2.7627445086314086</v>
      </c>
      <c r="GE49" s="229">
        <f t="shared" si="25"/>
        <v>2.5796544749529819</v>
      </c>
      <c r="GF49" s="229">
        <f t="shared" si="25"/>
        <v>2.6768433386622141</v>
      </c>
      <c r="GG49" s="229">
        <f t="shared" si="25"/>
        <v>2.4378378398354026</v>
      </c>
      <c r="GH49" s="229">
        <f t="shared" si="25"/>
        <v>2.2993801868541603</v>
      </c>
      <c r="GI49" s="229">
        <f t="shared" si="25"/>
        <v>2.3433348856370024</v>
      </c>
      <c r="GJ49" s="229">
        <f t="shared" si="25"/>
        <v>2.1997295871107068</v>
      </c>
      <c r="GK49" s="229">
        <f t="shared" si="25"/>
        <v>2.2189224111416515</v>
      </c>
      <c r="GL49" s="229">
        <f t="shared" si="25"/>
        <v>2.8536435043642014</v>
      </c>
      <c r="GM49" s="229">
        <f t="shared" si="25"/>
        <v>1.8226824815560798</v>
      </c>
      <c r="GN49" s="229">
        <f t="shared" si="25"/>
        <v>2.4190631795525039</v>
      </c>
      <c r="GO49" s="229">
        <f t="shared" si="25"/>
        <v>2.0108847595871517</v>
      </c>
      <c r="GP49" s="229">
        <f t="shared" ref="GP49:JA49" si="26">STDEV(GP3:GP46)</f>
        <v>3.5850852417308254</v>
      </c>
      <c r="GQ49" s="229">
        <f t="shared" si="26"/>
        <v>2.3739252266042028</v>
      </c>
      <c r="GR49" s="229">
        <f t="shared" si="26"/>
        <v>2.524071794471257</v>
      </c>
      <c r="GS49" s="229">
        <f t="shared" si="26"/>
        <v>2.349942552489316</v>
      </c>
      <c r="GT49" s="229">
        <f t="shared" si="26"/>
        <v>2.5697425292559331</v>
      </c>
      <c r="GU49" s="229">
        <f t="shared" si="26"/>
        <v>2.132499516340419</v>
      </c>
      <c r="GV49" s="229">
        <f t="shared" si="26"/>
        <v>3.4728805656222836</v>
      </c>
      <c r="GW49" s="229">
        <f t="shared" si="26"/>
        <v>3.36951105224226</v>
      </c>
      <c r="GX49" s="229">
        <f t="shared" si="26"/>
        <v>3.6045873183278196</v>
      </c>
      <c r="GY49" s="229">
        <f t="shared" si="26"/>
        <v>3.3523542290464015</v>
      </c>
      <c r="GZ49" s="229">
        <f t="shared" si="26"/>
        <v>3.354837983381147</v>
      </c>
      <c r="HA49" s="229">
        <f t="shared" si="26"/>
        <v>3.3518651050631032</v>
      </c>
      <c r="HB49" s="229">
        <f t="shared" si="26"/>
        <v>3.4005262952912627</v>
      </c>
      <c r="HC49" s="229">
        <f t="shared" si="26"/>
        <v>3.3141499836003181</v>
      </c>
      <c r="HD49" s="229">
        <f t="shared" si="26"/>
        <v>2.9462145203633754</v>
      </c>
      <c r="HE49" s="229">
        <f t="shared" si="26"/>
        <v>4.0792624317613466</v>
      </c>
      <c r="HF49" s="229">
        <f t="shared" si="26"/>
        <v>2.0108269849489036</v>
      </c>
      <c r="HG49" s="229">
        <f t="shared" si="26"/>
        <v>2.81907752558139</v>
      </c>
      <c r="HH49" s="229">
        <f t="shared" si="26"/>
        <v>2.1172847771582819</v>
      </c>
      <c r="HI49" s="229">
        <f t="shared" si="26"/>
        <v>4.3285518175757618</v>
      </c>
      <c r="HJ49" s="229">
        <f t="shared" si="26"/>
        <v>3.7133449281686164</v>
      </c>
      <c r="HK49" s="229">
        <f t="shared" si="26"/>
        <v>3.3866728918443285</v>
      </c>
      <c r="HL49" s="229">
        <f t="shared" si="26"/>
        <v>3.5412846105787152</v>
      </c>
      <c r="HM49" s="229">
        <f t="shared" si="26"/>
        <v>3.6017766779875782</v>
      </c>
      <c r="HN49" s="229">
        <f t="shared" si="26"/>
        <v>3.8120756854692783</v>
      </c>
      <c r="HO49" s="229">
        <f t="shared" si="26"/>
        <v>4.1024486468796786</v>
      </c>
      <c r="HP49" s="229">
        <f t="shared" si="26"/>
        <v>3.6501128488751982</v>
      </c>
      <c r="HQ49" s="229">
        <f t="shared" si="26"/>
        <v>3.5840019863408661</v>
      </c>
      <c r="HR49" s="229">
        <f t="shared" si="26"/>
        <v>4.0327853445810913</v>
      </c>
      <c r="HS49" s="229">
        <f t="shared" si="26"/>
        <v>4.2869721897343291</v>
      </c>
      <c r="HT49" s="229">
        <f t="shared" si="26"/>
        <v>3.6746015165482495</v>
      </c>
      <c r="HU49" s="229">
        <f t="shared" si="26"/>
        <v>3.6702388816364295</v>
      </c>
      <c r="HV49" s="229">
        <f t="shared" si="26"/>
        <v>3.4546283653755161</v>
      </c>
      <c r="HW49" s="229">
        <f t="shared" si="26"/>
        <v>3.3111417737925177</v>
      </c>
      <c r="HX49" s="229">
        <f t="shared" si="26"/>
        <v>1.4264729229817199</v>
      </c>
      <c r="HY49" s="229">
        <f t="shared" si="26"/>
        <v>4.0455053816678346</v>
      </c>
      <c r="HZ49" s="229">
        <f t="shared" si="26"/>
        <v>3.6101108410823564</v>
      </c>
      <c r="IA49" s="229">
        <f t="shared" si="26"/>
        <v>4.156112767157949</v>
      </c>
      <c r="IB49" s="229">
        <f t="shared" si="26"/>
        <v>3.6776109745103081</v>
      </c>
      <c r="IC49" s="229">
        <f t="shared" si="26"/>
        <v>4.2596788731738942</v>
      </c>
      <c r="ID49" s="229">
        <f t="shared" si="26"/>
        <v>5.7490417532907783</v>
      </c>
      <c r="IE49" s="229">
        <f t="shared" si="26"/>
        <v>4.4371576905956518</v>
      </c>
      <c r="IF49" s="229">
        <f t="shared" si="26"/>
        <v>4.5185116678290917</v>
      </c>
      <c r="IG49" s="229">
        <f t="shared" si="26"/>
        <v>4.5489425896806601</v>
      </c>
      <c r="IH49" s="229">
        <f t="shared" si="26"/>
        <v>2.9773871890777404</v>
      </c>
      <c r="II49" s="229">
        <f t="shared" si="26"/>
        <v>4.6629568077000458</v>
      </c>
      <c r="IJ49" s="229">
        <f t="shared" si="26"/>
        <v>2.5922059001112183</v>
      </c>
      <c r="IK49" s="229">
        <f t="shared" si="26"/>
        <v>2.107984444670389</v>
      </c>
      <c r="IL49" s="229">
        <f t="shared" si="26"/>
        <v>2.6524927860968037</v>
      </c>
      <c r="IM49" s="229">
        <f t="shared" si="26"/>
        <v>2.2024185947877117</v>
      </c>
      <c r="IN49" s="229">
        <f t="shared" si="26"/>
        <v>2.3859645149638449</v>
      </c>
      <c r="IO49" s="229">
        <f t="shared" si="26"/>
        <v>2.6199652958122317</v>
      </c>
      <c r="IP49" s="229">
        <f t="shared" si="26"/>
        <v>2.1603371650431509</v>
      </c>
      <c r="IQ49" s="229">
        <f t="shared" si="26"/>
        <v>2.059560531602155</v>
      </c>
      <c r="IR49" s="229">
        <f t="shared" si="26"/>
        <v>2.6863932545233746</v>
      </c>
      <c r="IS49" s="229">
        <f t="shared" si="26"/>
        <v>2.5445651055444962</v>
      </c>
      <c r="IT49" s="229">
        <f t="shared" si="26"/>
        <v>2.8677436591475991</v>
      </c>
      <c r="IU49" s="229">
        <f t="shared" si="26"/>
        <v>2.1412924446075334</v>
      </c>
      <c r="IV49" s="229">
        <f t="shared" si="26"/>
        <v>2.9774565454156821</v>
      </c>
      <c r="IW49" s="229">
        <f t="shared" si="26"/>
        <v>2.6259894643099124</v>
      </c>
      <c r="IX49" s="229">
        <f t="shared" si="26"/>
        <v>2.5829150198951631</v>
      </c>
      <c r="IY49" s="229">
        <f t="shared" si="26"/>
        <v>2.8191845322125832</v>
      </c>
      <c r="IZ49" s="229">
        <f t="shared" si="26"/>
        <v>2.8130647581122799</v>
      </c>
      <c r="JA49" s="229">
        <f t="shared" si="26"/>
        <v>3.4479250300705422</v>
      </c>
      <c r="JB49" s="229">
        <f t="shared" ref="JB49:LN49" si="27">STDEV(JB3:JB46)</f>
        <v>2.752100833908528</v>
      </c>
      <c r="JC49" s="229">
        <f t="shared" si="27"/>
        <v>3.0967267665499079</v>
      </c>
      <c r="JD49" s="229">
        <f t="shared" si="27"/>
        <v>2.3462430962427274</v>
      </c>
      <c r="JE49" s="229">
        <f t="shared" si="27"/>
        <v>3.0784000173250221</v>
      </c>
      <c r="JF49" s="229">
        <f t="shared" si="27"/>
        <v>3.1388372545171657</v>
      </c>
      <c r="JG49" s="229" t="e">
        <f t="shared" ref="JG49" si="28">STDEV(JG3:JG46)</f>
        <v>#DIV/0!</v>
      </c>
      <c r="JH49" s="229">
        <f t="shared" si="27"/>
        <v>3.044494674997305</v>
      </c>
      <c r="JI49" s="229">
        <f t="shared" si="27"/>
        <v>3.3915078022044653</v>
      </c>
      <c r="JJ49" s="229">
        <f t="shared" si="27"/>
        <v>2.8521732176521288</v>
      </c>
      <c r="JK49" s="229">
        <f t="shared" si="27"/>
        <v>3.1074756214495447</v>
      </c>
      <c r="JL49" s="229">
        <f t="shared" si="27"/>
        <v>3.2273835660701473</v>
      </c>
      <c r="JM49" s="229">
        <f t="shared" si="27"/>
        <v>0.83990078779182709</v>
      </c>
      <c r="JN49" s="229">
        <f t="shared" si="27"/>
        <v>4.2215127924015929</v>
      </c>
      <c r="JO49" s="229">
        <f t="shared" si="27"/>
        <v>3.0907819938218526</v>
      </c>
      <c r="JP49" s="229">
        <f t="shared" si="27"/>
        <v>3.2713050578643985</v>
      </c>
      <c r="JQ49" s="229">
        <f t="shared" si="27"/>
        <v>3.3276408133019699</v>
      </c>
      <c r="JR49" s="229">
        <f t="shared" si="27"/>
        <v>6.8829519851807115</v>
      </c>
      <c r="JS49" s="229">
        <f t="shared" si="27"/>
        <v>2.9064840963562002</v>
      </c>
      <c r="JT49" s="229">
        <f t="shared" si="27"/>
        <v>2.7605841773074058</v>
      </c>
      <c r="JU49" s="229">
        <f t="shared" si="27"/>
        <v>3.7383742846978332</v>
      </c>
      <c r="JV49" s="229">
        <f t="shared" si="27"/>
        <v>2.9723223243786809</v>
      </c>
      <c r="JW49" s="229">
        <f t="shared" si="27"/>
        <v>1.4647980520649715</v>
      </c>
      <c r="JX49" s="229">
        <f t="shared" si="27"/>
        <v>1.8962558389881214</v>
      </c>
      <c r="JY49" s="229">
        <f t="shared" si="27"/>
        <v>2.1205312908950535</v>
      </c>
      <c r="JZ49" s="229">
        <f t="shared" si="27"/>
        <v>1.9778516271003581</v>
      </c>
      <c r="KA49" s="229">
        <f t="shared" si="27"/>
        <v>2.5570049402975137</v>
      </c>
      <c r="KB49" s="229">
        <f t="shared" si="27"/>
        <v>3.2364233107510341</v>
      </c>
      <c r="KC49" s="229">
        <f t="shared" si="27"/>
        <v>2.9985521109203241</v>
      </c>
      <c r="KD49" s="229">
        <f t="shared" si="27"/>
        <v>4.1546667392566761</v>
      </c>
      <c r="KE49" s="229">
        <f t="shared" si="27"/>
        <v>2.9925475888327222</v>
      </c>
      <c r="KF49" s="229">
        <f t="shared" si="27"/>
        <v>3.0784372265121416</v>
      </c>
      <c r="KG49" s="229">
        <f t="shared" si="27"/>
        <v>2.6414308892827676</v>
      </c>
      <c r="KH49" s="229">
        <f t="shared" si="27"/>
        <v>4.0293478000408109</v>
      </c>
      <c r="KI49" s="229">
        <f t="shared" si="27"/>
        <v>3.6371604511192661</v>
      </c>
      <c r="KJ49" s="229">
        <f t="shared" si="27"/>
        <v>2.6050180305314465</v>
      </c>
      <c r="KK49" s="229">
        <f t="shared" si="27"/>
        <v>3.0907556640266205</v>
      </c>
      <c r="KL49" s="229">
        <f t="shared" si="27"/>
        <v>2.1095429430498518</v>
      </c>
      <c r="KM49" s="229">
        <f t="shared" si="27"/>
        <v>2.2176997785300641</v>
      </c>
      <c r="KN49" s="229">
        <f t="shared" si="27"/>
        <v>2.3896121346038872</v>
      </c>
      <c r="KO49" s="229">
        <f t="shared" si="27"/>
        <v>2.505868456159809</v>
      </c>
      <c r="KP49" s="229">
        <f t="shared" si="27"/>
        <v>2.0257475986246054</v>
      </c>
      <c r="KQ49" s="229">
        <f t="shared" si="27"/>
        <v>2.9238556487690568</v>
      </c>
      <c r="KR49" s="229">
        <f t="shared" si="27"/>
        <v>3.073510523257116</v>
      </c>
      <c r="KS49" s="229">
        <f t="shared" si="27"/>
        <v>1.8236854365346515</v>
      </c>
      <c r="KT49" s="229">
        <f t="shared" si="27"/>
        <v>2.7321598293901701</v>
      </c>
      <c r="KU49" s="229">
        <f t="shared" si="27"/>
        <v>2.4465208533168639</v>
      </c>
      <c r="KV49" s="229">
        <f t="shared" si="27"/>
        <v>2.8652095282938106</v>
      </c>
      <c r="KW49" s="229">
        <f t="shared" si="27"/>
        <v>2.6147701597856998</v>
      </c>
      <c r="KX49" s="229">
        <f t="shared" si="27"/>
        <v>2.8423186291114453</v>
      </c>
      <c r="KY49" s="229">
        <f t="shared" si="27"/>
        <v>1.9593314509925202</v>
      </c>
      <c r="KZ49" s="229">
        <f t="shared" si="27"/>
        <v>2.7109759026644999</v>
      </c>
      <c r="LA49" s="229">
        <f t="shared" si="27"/>
        <v>2.4498124320814743</v>
      </c>
      <c r="LB49" s="229">
        <f t="shared" si="27"/>
        <v>3.0642777883464847</v>
      </c>
      <c r="LC49" s="229">
        <f t="shared" si="27"/>
        <v>2.8205166155324473</v>
      </c>
      <c r="LD49" s="229">
        <f t="shared" si="27"/>
        <v>2.1408623651852632</v>
      </c>
      <c r="LE49" s="229">
        <f t="shared" si="27"/>
        <v>3.0055275003825086</v>
      </c>
      <c r="LF49" s="229">
        <f t="shared" si="27"/>
        <v>3.2791850548049175</v>
      </c>
      <c r="LG49" s="229">
        <f t="shared" si="27"/>
        <v>2.8067074832535974</v>
      </c>
      <c r="LH49" s="229">
        <f t="shared" si="27"/>
        <v>2.5774984411800759</v>
      </c>
      <c r="LI49" s="229">
        <f t="shared" si="27"/>
        <v>3.0118448184669688</v>
      </c>
      <c r="LJ49" s="229">
        <f t="shared" si="27"/>
        <v>2.3597514245602818</v>
      </c>
      <c r="LK49" s="229">
        <f t="shared" si="27"/>
        <v>3.8233675939123617</v>
      </c>
      <c r="LL49" s="229">
        <f t="shared" si="27"/>
        <v>4.2577388670208745</v>
      </c>
      <c r="LM49" s="229">
        <f t="shared" si="27"/>
        <v>4.2208936652483118</v>
      </c>
      <c r="LN49" s="229">
        <f t="shared" si="27"/>
        <v>2.8930036399015893</v>
      </c>
      <c r="LO49" s="229">
        <f t="shared" ref="LO49:NO49" si="29">STDEV(LO3:LO46)</f>
        <v>3.3109561051651433</v>
      </c>
      <c r="LP49" s="229">
        <f t="shared" si="29"/>
        <v>2.5643868790335622</v>
      </c>
      <c r="LQ49" s="229">
        <f t="shared" si="29"/>
        <v>3.7398895523312339</v>
      </c>
      <c r="LR49" s="229">
        <f t="shared" si="29"/>
        <v>4.022625414051654</v>
      </c>
      <c r="LS49" s="229">
        <f t="shared" si="29"/>
        <v>3.3481160802083432</v>
      </c>
      <c r="LT49" s="229">
        <f t="shared" si="29"/>
        <v>4.3700029254202768</v>
      </c>
      <c r="LU49" s="229">
        <f t="shared" si="29"/>
        <v>3.4194663326314534</v>
      </c>
      <c r="LV49" s="229">
        <f t="shared" si="29"/>
        <v>4.5231795140881381</v>
      </c>
      <c r="LW49" s="229" t="e">
        <f t="shared" ref="LW49" si="30">STDEV(LW3:LW46)</f>
        <v>#DIV/0!</v>
      </c>
      <c r="LX49" s="229">
        <f t="shared" si="29"/>
        <v>3.2160764962227923</v>
      </c>
      <c r="LY49" s="229" t="e">
        <f t="shared" ref="LY49" si="31">STDEV(LY3:LY46)</f>
        <v>#DIV/0!</v>
      </c>
      <c r="LZ49" s="229">
        <f t="shared" si="29"/>
        <v>2.4684954932104168</v>
      </c>
      <c r="MA49" s="229">
        <f t="shared" si="29"/>
        <v>4.5090230526011856</v>
      </c>
      <c r="MB49" s="229">
        <f t="shared" si="29"/>
        <v>1.8438614373103095</v>
      </c>
      <c r="MC49" s="229">
        <f t="shared" si="29"/>
        <v>3.407648260408739</v>
      </c>
      <c r="MD49" s="229">
        <f t="shared" si="29"/>
        <v>3.2608022608884712</v>
      </c>
      <c r="ME49" s="229">
        <f t="shared" si="29"/>
        <v>3.4295022289629045</v>
      </c>
      <c r="MF49" s="229">
        <f t="shared" si="29"/>
        <v>3.3258293702473702</v>
      </c>
      <c r="MG49" s="229">
        <f t="shared" si="29"/>
        <v>3.3642297285807699</v>
      </c>
      <c r="MH49" s="229">
        <f t="shared" si="29"/>
        <v>3.0377609627267677</v>
      </c>
      <c r="MI49" s="229">
        <f t="shared" si="29"/>
        <v>3.6867715325652251</v>
      </c>
      <c r="MJ49" s="229">
        <f t="shared" si="29"/>
        <v>3.1867665707532722</v>
      </c>
      <c r="MK49" s="229">
        <f t="shared" si="29"/>
        <v>2.0900234676285501</v>
      </c>
      <c r="ML49" s="229">
        <f t="shared" si="29"/>
        <v>3.4339862931965621</v>
      </c>
      <c r="MM49" s="229">
        <f t="shared" si="29"/>
        <v>3.2908774489847619</v>
      </c>
      <c r="MN49" s="229">
        <f t="shared" si="29"/>
        <v>3.2890025056571535</v>
      </c>
      <c r="MO49" s="229">
        <f t="shared" si="29"/>
        <v>3.1790823264147043</v>
      </c>
      <c r="MP49" s="229">
        <f t="shared" si="29"/>
        <v>2.233841875292319</v>
      </c>
      <c r="MQ49" s="229">
        <f t="shared" si="29"/>
        <v>4.6609845168876607</v>
      </c>
      <c r="MR49" s="229">
        <f t="shared" si="29"/>
        <v>4.5643012011200064</v>
      </c>
      <c r="MS49" s="229">
        <f t="shared" si="29"/>
        <v>4.2375696386829595</v>
      </c>
      <c r="MT49" s="229">
        <f t="shared" si="29"/>
        <v>4.3772619900623093</v>
      </c>
      <c r="MU49" s="229">
        <f t="shared" si="29"/>
        <v>5.0894815038490906</v>
      </c>
      <c r="MV49" s="229">
        <f t="shared" si="29"/>
        <v>2.4581641553185061</v>
      </c>
      <c r="MW49" s="229">
        <f t="shared" si="29"/>
        <v>2.2226240235040975</v>
      </c>
      <c r="MX49" s="229">
        <f t="shared" si="29"/>
        <v>2.3369822826705646</v>
      </c>
      <c r="MY49" s="229">
        <f t="shared" si="29"/>
        <v>2.4140055627820907</v>
      </c>
      <c r="MZ49" s="229">
        <f t="shared" si="29"/>
        <v>2.3247242822549437</v>
      </c>
      <c r="NA49" s="229">
        <f t="shared" si="29"/>
        <v>2.3964765803153609</v>
      </c>
      <c r="NB49" s="229">
        <f t="shared" si="29"/>
        <v>1.9124652160534537</v>
      </c>
      <c r="NC49" s="229">
        <f t="shared" si="29"/>
        <v>3.0156048101113129</v>
      </c>
      <c r="ND49" s="229">
        <f t="shared" si="29"/>
        <v>2.4682671770176836</v>
      </c>
      <c r="NE49" s="229">
        <f t="shared" si="29"/>
        <v>2.6797616511776776</v>
      </c>
      <c r="NF49" s="229">
        <f t="shared" si="29"/>
        <v>3.4049588487828739</v>
      </c>
      <c r="NG49" s="229">
        <f t="shared" si="29"/>
        <v>2.832898108987759</v>
      </c>
      <c r="NH49" s="229">
        <f t="shared" si="29"/>
        <v>2.5817295503720676</v>
      </c>
      <c r="NI49" s="229">
        <f t="shared" si="29"/>
        <v>2.7094596868881085</v>
      </c>
      <c r="NJ49" s="229">
        <f t="shared" si="29"/>
        <v>2.8213276867401218</v>
      </c>
      <c r="NK49" s="229">
        <f t="shared" si="29"/>
        <v>2.7070826855983996</v>
      </c>
      <c r="NL49" s="229">
        <f t="shared" si="29"/>
        <v>3.2620526164866277</v>
      </c>
      <c r="NM49" s="229">
        <f t="shared" si="29"/>
        <v>2.6668639368321276</v>
      </c>
      <c r="NN49" s="229">
        <f t="shared" si="29"/>
        <v>1.6763054614240216</v>
      </c>
      <c r="NO49" s="229">
        <f t="shared" si="29"/>
        <v>2.5617583575257314</v>
      </c>
    </row>
    <row r="50" spans="1:380" ht="13.15" customHeight="1">
      <c r="A50" s="231" t="s">
        <v>236</v>
      </c>
      <c r="B50" s="232"/>
      <c r="C50" s="232">
        <f>MAX(C3:C46)</f>
        <v>47.8</v>
      </c>
      <c r="D50" s="232">
        <f t="shared" ref="D50:BP50" si="32">MAX(D3:D46)</f>
        <v>19.8</v>
      </c>
      <c r="E50" s="232">
        <f t="shared" si="32"/>
        <v>30.04</v>
      </c>
      <c r="F50" s="232">
        <f t="shared" si="32"/>
        <v>33.43</v>
      </c>
      <c r="G50" s="232">
        <f t="shared" si="32"/>
        <v>40.200000000000003</v>
      </c>
      <c r="H50" s="232">
        <f t="shared" si="32"/>
        <v>24.25</v>
      </c>
      <c r="I50" s="232">
        <f t="shared" si="32"/>
        <v>16.3</v>
      </c>
      <c r="J50" s="232">
        <f t="shared" si="32"/>
        <v>32.049999999999997</v>
      </c>
      <c r="K50" s="232">
        <f t="shared" si="32"/>
        <v>11.46</v>
      </c>
      <c r="L50" s="232">
        <f t="shared" si="32"/>
        <v>13.74</v>
      </c>
      <c r="M50" s="232">
        <f t="shared" si="32"/>
        <v>13.94</v>
      </c>
      <c r="N50" s="232">
        <f t="shared" si="32"/>
        <v>11.73</v>
      </c>
      <c r="O50" s="232">
        <f t="shared" si="32"/>
        <v>14.06</v>
      </c>
      <c r="P50" s="232">
        <f t="shared" si="32"/>
        <v>14.76</v>
      </c>
      <c r="Q50" s="232">
        <f t="shared" si="32"/>
        <v>9.2899999999999991</v>
      </c>
      <c r="R50" s="232">
        <f t="shared" si="32"/>
        <v>14.06</v>
      </c>
      <c r="S50" s="232">
        <f t="shared" si="32"/>
        <v>11.26</v>
      </c>
      <c r="T50" s="232">
        <f t="shared" si="32"/>
        <v>11.57</v>
      </c>
      <c r="U50" s="232">
        <f t="shared" si="32"/>
        <v>15.08</v>
      </c>
      <c r="V50" s="232">
        <f t="shared" si="32"/>
        <v>11.14</v>
      </c>
      <c r="W50" s="232">
        <f t="shared" si="32"/>
        <v>12.24</v>
      </c>
      <c r="X50" s="232">
        <f t="shared" si="32"/>
        <v>18.940000000000001</v>
      </c>
      <c r="Y50" s="232">
        <f t="shared" si="32"/>
        <v>15.2</v>
      </c>
      <c r="Z50" s="232">
        <f t="shared" si="32"/>
        <v>17.600000000000001</v>
      </c>
      <c r="AA50" s="232">
        <f t="shared" si="32"/>
        <v>12.28</v>
      </c>
      <c r="AB50" s="232">
        <f t="shared" si="32"/>
        <v>17.48</v>
      </c>
      <c r="AC50" s="232">
        <f t="shared" si="32"/>
        <v>17.559999999999999</v>
      </c>
      <c r="AD50" s="232">
        <f t="shared" si="32"/>
        <v>11.81</v>
      </c>
      <c r="AE50" s="232">
        <f t="shared" si="32"/>
        <v>46.22</v>
      </c>
      <c r="AF50" s="232">
        <f t="shared" si="32"/>
        <v>22.4</v>
      </c>
      <c r="AG50" s="232">
        <f t="shared" si="32"/>
        <v>16.3</v>
      </c>
      <c r="AH50" s="232">
        <f t="shared" si="32"/>
        <v>12.09</v>
      </c>
      <c r="AI50" s="232">
        <f t="shared" si="32"/>
        <v>18.350000000000001</v>
      </c>
      <c r="AJ50" s="232">
        <f t="shared" si="32"/>
        <v>13.66</v>
      </c>
      <c r="AK50" s="232">
        <f t="shared" si="32"/>
        <v>11.57</v>
      </c>
      <c r="AL50" s="232">
        <f t="shared" si="32"/>
        <v>12.48</v>
      </c>
      <c r="AM50" s="232">
        <f t="shared" si="32"/>
        <v>9.8000000000000007</v>
      </c>
      <c r="AN50" s="232">
        <f t="shared" si="32"/>
        <v>17.13</v>
      </c>
      <c r="AO50" s="232">
        <f t="shared" si="32"/>
        <v>12.52</v>
      </c>
      <c r="AP50" s="232">
        <f t="shared" si="32"/>
        <v>14.33</v>
      </c>
      <c r="AQ50" s="232">
        <f t="shared" ref="AQ50" si="33">MAX(AQ3:AQ46)</f>
        <v>6.26</v>
      </c>
      <c r="AR50" s="232">
        <f t="shared" si="32"/>
        <v>11.97</v>
      </c>
      <c r="AS50" s="232">
        <f t="shared" si="32"/>
        <v>13.35</v>
      </c>
      <c r="AT50" s="232">
        <f t="shared" si="32"/>
        <v>14.25</v>
      </c>
      <c r="AU50" s="232">
        <f t="shared" si="32"/>
        <v>14.65</v>
      </c>
      <c r="AV50" s="232">
        <f t="shared" si="32"/>
        <v>16.38</v>
      </c>
      <c r="AW50" s="232">
        <f t="shared" si="32"/>
        <v>16.100000000000001</v>
      </c>
      <c r="AX50" s="232">
        <f t="shared" si="32"/>
        <v>13.23</v>
      </c>
      <c r="AY50" s="232">
        <f t="shared" si="32"/>
        <v>11.65</v>
      </c>
      <c r="AZ50" s="232">
        <f t="shared" si="32"/>
        <v>12.83</v>
      </c>
      <c r="BA50" s="232">
        <f t="shared" si="32"/>
        <v>10.47</v>
      </c>
      <c r="BB50" s="232">
        <f t="shared" si="32"/>
        <v>13.5</v>
      </c>
      <c r="BC50" s="232">
        <f t="shared" si="32"/>
        <v>12.01</v>
      </c>
      <c r="BD50" s="232">
        <f t="shared" si="32"/>
        <v>16.61</v>
      </c>
      <c r="BE50" s="232">
        <f t="shared" si="32"/>
        <v>11.22</v>
      </c>
      <c r="BF50" s="232">
        <f t="shared" si="32"/>
        <v>16.5</v>
      </c>
      <c r="BG50" s="232">
        <f t="shared" si="32"/>
        <v>10.51</v>
      </c>
      <c r="BH50" s="232">
        <f t="shared" si="32"/>
        <v>12.72</v>
      </c>
      <c r="BI50" s="232">
        <f t="shared" si="32"/>
        <v>11.54</v>
      </c>
      <c r="BJ50" s="232">
        <f t="shared" si="32"/>
        <v>8.94</v>
      </c>
      <c r="BK50" s="232">
        <f t="shared" si="32"/>
        <v>13.7</v>
      </c>
      <c r="BL50" s="232">
        <f t="shared" si="32"/>
        <v>15.63</v>
      </c>
      <c r="BM50" s="232">
        <f t="shared" si="32"/>
        <v>11.26</v>
      </c>
      <c r="BN50" s="232">
        <f t="shared" si="32"/>
        <v>14.92</v>
      </c>
      <c r="BO50" s="232">
        <f t="shared" si="32"/>
        <v>13.07</v>
      </c>
      <c r="BP50" s="232">
        <f t="shared" si="32"/>
        <v>14.72</v>
      </c>
      <c r="BQ50" s="232">
        <f t="shared" ref="BQ50:EC50" si="34">MAX(BQ3:BQ46)</f>
        <v>24.41</v>
      </c>
      <c r="BR50" s="232">
        <f t="shared" si="34"/>
        <v>26.06</v>
      </c>
      <c r="BS50" s="232">
        <f t="shared" si="34"/>
        <v>41.18</v>
      </c>
      <c r="BT50" s="232">
        <f t="shared" si="34"/>
        <v>28.82</v>
      </c>
      <c r="BU50" s="232">
        <f t="shared" si="34"/>
        <v>23.19</v>
      </c>
      <c r="BV50" s="232">
        <f t="shared" si="34"/>
        <v>20.59</v>
      </c>
      <c r="BW50" s="232">
        <f t="shared" si="34"/>
        <v>21.06</v>
      </c>
      <c r="BX50" s="232">
        <f t="shared" si="34"/>
        <v>22.91</v>
      </c>
      <c r="BY50" s="232">
        <f t="shared" si="34"/>
        <v>23.07</v>
      </c>
      <c r="BZ50" s="232">
        <f t="shared" si="34"/>
        <v>14.37</v>
      </c>
      <c r="CA50" s="232">
        <f t="shared" si="34"/>
        <v>11.61</v>
      </c>
      <c r="CB50" s="232">
        <f t="shared" si="34"/>
        <v>11.57</v>
      </c>
      <c r="CC50" s="232">
        <f t="shared" si="34"/>
        <v>23.9</v>
      </c>
      <c r="CD50" s="232">
        <f t="shared" si="34"/>
        <v>13.07</v>
      </c>
      <c r="CE50" s="232">
        <f t="shared" si="34"/>
        <v>13.54</v>
      </c>
      <c r="CF50" s="232">
        <f t="shared" si="34"/>
        <v>19.37</v>
      </c>
      <c r="CG50" s="232">
        <f t="shared" si="34"/>
        <v>17.399999999999999</v>
      </c>
      <c r="CH50" s="232">
        <f t="shared" si="34"/>
        <v>15.87</v>
      </c>
      <c r="CI50" s="232">
        <f t="shared" si="34"/>
        <v>18.190000000000001</v>
      </c>
      <c r="CJ50" s="232">
        <f t="shared" si="34"/>
        <v>19.489999999999998</v>
      </c>
      <c r="CK50" s="232">
        <f t="shared" si="34"/>
        <v>30.35</v>
      </c>
      <c r="CL50" s="232">
        <f t="shared" si="34"/>
        <v>28.78</v>
      </c>
      <c r="CM50" s="232">
        <f t="shared" si="34"/>
        <v>21.3</v>
      </c>
      <c r="CN50" s="232">
        <f t="shared" si="34"/>
        <v>9.1300000000000008</v>
      </c>
      <c r="CO50" s="232">
        <f t="shared" si="34"/>
        <v>18.149999999999999</v>
      </c>
      <c r="CP50" s="232">
        <f t="shared" si="34"/>
        <v>12.8</v>
      </c>
      <c r="CQ50" s="232">
        <f t="shared" si="34"/>
        <v>15.28</v>
      </c>
      <c r="CR50" s="232">
        <f t="shared" si="34"/>
        <v>12.09</v>
      </c>
      <c r="CS50" s="232">
        <f t="shared" si="34"/>
        <v>16.73</v>
      </c>
      <c r="CT50" s="232">
        <f t="shared" si="34"/>
        <v>15.16</v>
      </c>
      <c r="CU50" s="232">
        <f t="shared" si="34"/>
        <v>10.94</v>
      </c>
      <c r="CV50" s="232">
        <f t="shared" si="34"/>
        <v>12.68</v>
      </c>
      <c r="CW50" s="232">
        <f t="shared" si="34"/>
        <v>14.09</v>
      </c>
      <c r="CX50" s="232">
        <f t="shared" si="34"/>
        <v>13.86</v>
      </c>
      <c r="CY50" s="232">
        <f t="shared" si="34"/>
        <v>13.35</v>
      </c>
      <c r="CZ50" s="232">
        <f t="shared" si="34"/>
        <v>16.18</v>
      </c>
      <c r="DA50" s="232">
        <f t="shared" ref="DA50" si="35">MAX(DA3:DA46)</f>
        <v>4.6100000000000003</v>
      </c>
      <c r="DB50" s="232">
        <f t="shared" si="34"/>
        <v>13.5</v>
      </c>
      <c r="DC50" s="232">
        <f t="shared" si="34"/>
        <v>17.87</v>
      </c>
      <c r="DD50" s="232">
        <f t="shared" si="34"/>
        <v>16.14</v>
      </c>
      <c r="DE50" s="232">
        <f t="shared" si="34"/>
        <v>12.32</v>
      </c>
      <c r="DF50" s="232">
        <f t="shared" si="34"/>
        <v>17.8</v>
      </c>
      <c r="DG50" s="232">
        <f t="shared" si="34"/>
        <v>19.09</v>
      </c>
      <c r="DH50" s="232">
        <f t="shared" si="34"/>
        <v>11.85</v>
      </c>
      <c r="DI50" s="232">
        <f t="shared" si="34"/>
        <v>14.57</v>
      </c>
      <c r="DJ50" s="232">
        <f t="shared" si="34"/>
        <v>17.13</v>
      </c>
      <c r="DK50" s="232">
        <f t="shared" si="34"/>
        <v>15.79</v>
      </c>
      <c r="DL50" s="232">
        <f t="shared" si="34"/>
        <v>19.25</v>
      </c>
      <c r="DM50" s="232">
        <f t="shared" si="34"/>
        <v>19.329999999999998</v>
      </c>
      <c r="DN50" s="232">
        <f t="shared" si="34"/>
        <v>16.93</v>
      </c>
      <c r="DO50" s="232">
        <f t="shared" si="34"/>
        <v>18.43</v>
      </c>
      <c r="DP50" s="232">
        <f t="shared" si="34"/>
        <v>19.61</v>
      </c>
      <c r="DQ50" s="232">
        <f t="shared" si="34"/>
        <v>10.83</v>
      </c>
      <c r="DR50" s="232">
        <f t="shared" si="34"/>
        <v>20.91</v>
      </c>
      <c r="DS50" s="232">
        <f t="shared" si="34"/>
        <v>19.690000000000001</v>
      </c>
      <c r="DT50" s="232">
        <f t="shared" si="34"/>
        <v>20</v>
      </c>
      <c r="DU50" s="232">
        <f t="shared" si="34"/>
        <v>17.2</v>
      </c>
      <c r="DV50" s="232">
        <f t="shared" si="34"/>
        <v>21.57</v>
      </c>
      <c r="DW50" s="232">
        <f t="shared" si="34"/>
        <v>9.57</v>
      </c>
      <c r="DX50" s="232">
        <f t="shared" si="34"/>
        <v>9.76</v>
      </c>
      <c r="DY50" s="232">
        <f t="shared" si="34"/>
        <v>17.87</v>
      </c>
      <c r="DZ50" s="232">
        <f t="shared" si="34"/>
        <v>8.7799999999999994</v>
      </c>
      <c r="EA50" s="232">
        <f t="shared" si="34"/>
        <v>15.16</v>
      </c>
      <c r="EB50" s="232">
        <f t="shared" si="34"/>
        <v>9.65</v>
      </c>
      <c r="EC50" s="232">
        <f t="shared" si="34"/>
        <v>15.47</v>
      </c>
      <c r="ED50" s="232">
        <f t="shared" ref="ED50:GO50" si="36">MAX(ED3:ED46)</f>
        <v>10.28</v>
      </c>
      <c r="EE50" s="232">
        <f t="shared" si="36"/>
        <v>10.79</v>
      </c>
      <c r="EF50" s="232">
        <f t="shared" si="36"/>
        <v>13.03</v>
      </c>
      <c r="EG50" s="232">
        <f t="shared" si="36"/>
        <v>10.08</v>
      </c>
      <c r="EH50" s="232">
        <f t="shared" si="36"/>
        <v>14.69</v>
      </c>
      <c r="EI50" s="232">
        <f t="shared" si="36"/>
        <v>12.91</v>
      </c>
      <c r="EJ50" s="232">
        <f t="shared" si="36"/>
        <v>15.28</v>
      </c>
      <c r="EK50" s="232">
        <f t="shared" si="36"/>
        <v>10.55</v>
      </c>
      <c r="EL50" s="232">
        <f t="shared" si="36"/>
        <v>10.47</v>
      </c>
      <c r="EM50" s="232">
        <f t="shared" si="36"/>
        <v>12.32</v>
      </c>
      <c r="EN50" s="232">
        <f t="shared" si="36"/>
        <v>13.07</v>
      </c>
      <c r="EO50" s="232">
        <f t="shared" si="36"/>
        <v>13.19</v>
      </c>
      <c r="EP50" s="232">
        <f t="shared" si="36"/>
        <v>14.21</v>
      </c>
      <c r="EQ50" s="232">
        <f t="shared" si="36"/>
        <v>8.31</v>
      </c>
      <c r="ER50" s="232">
        <f t="shared" si="36"/>
        <v>14.17</v>
      </c>
      <c r="ES50" s="232">
        <f t="shared" si="36"/>
        <v>10.16</v>
      </c>
      <c r="ET50" s="232">
        <f t="shared" si="36"/>
        <v>13.39</v>
      </c>
      <c r="EU50" s="232">
        <f t="shared" si="36"/>
        <v>10.94</v>
      </c>
      <c r="EV50" s="232">
        <f t="shared" si="36"/>
        <v>11.34</v>
      </c>
      <c r="EW50" s="232">
        <f t="shared" si="36"/>
        <v>10.63</v>
      </c>
      <c r="EX50" s="232">
        <f t="shared" si="36"/>
        <v>10.91</v>
      </c>
      <c r="EY50" s="232">
        <f t="shared" si="36"/>
        <v>11.85</v>
      </c>
      <c r="EZ50" s="232">
        <f t="shared" si="36"/>
        <v>11.89</v>
      </c>
      <c r="FA50" s="232">
        <f t="shared" si="36"/>
        <v>10.039999999999999</v>
      </c>
      <c r="FB50" s="232">
        <f t="shared" si="36"/>
        <v>7.95</v>
      </c>
      <c r="FC50" s="232">
        <f t="shared" si="36"/>
        <v>13.98</v>
      </c>
      <c r="FD50" s="232">
        <f t="shared" si="36"/>
        <v>10.79</v>
      </c>
      <c r="FE50" s="232">
        <f t="shared" si="36"/>
        <v>11.38</v>
      </c>
      <c r="FF50" s="232">
        <f t="shared" si="36"/>
        <v>14.65</v>
      </c>
      <c r="FG50" s="232">
        <f t="shared" si="36"/>
        <v>10.199999999999999</v>
      </c>
      <c r="FH50" s="232">
        <f t="shared" si="36"/>
        <v>11.46</v>
      </c>
      <c r="FI50" s="232">
        <f t="shared" si="36"/>
        <v>13.66</v>
      </c>
      <c r="FJ50" s="232">
        <f t="shared" si="36"/>
        <v>13.46</v>
      </c>
      <c r="FK50" s="232">
        <f t="shared" si="36"/>
        <v>12.99</v>
      </c>
      <c r="FL50" s="232">
        <f t="shared" si="36"/>
        <v>17.95</v>
      </c>
      <c r="FM50" s="232">
        <f t="shared" si="36"/>
        <v>14.88</v>
      </c>
      <c r="FN50" s="232">
        <f t="shared" si="36"/>
        <v>17.600000000000001</v>
      </c>
      <c r="FO50" s="232">
        <f t="shared" si="36"/>
        <v>14.25</v>
      </c>
      <c r="FP50" s="232">
        <f t="shared" si="36"/>
        <v>9.5299999999999994</v>
      </c>
      <c r="FQ50" s="232">
        <f t="shared" si="36"/>
        <v>8.6199999999999992</v>
      </c>
      <c r="FR50" s="232">
        <f t="shared" si="36"/>
        <v>13.11</v>
      </c>
      <c r="FS50" s="232">
        <f t="shared" si="36"/>
        <v>12.68</v>
      </c>
      <c r="FT50" s="232">
        <f t="shared" si="36"/>
        <v>15.47</v>
      </c>
      <c r="FU50" s="232">
        <f t="shared" si="36"/>
        <v>19.37</v>
      </c>
      <c r="FV50" s="232">
        <f t="shared" si="36"/>
        <v>18.46</v>
      </c>
      <c r="FW50" s="232">
        <f t="shared" si="36"/>
        <v>20.59</v>
      </c>
      <c r="FX50" s="232">
        <f t="shared" si="36"/>
        <v>10.28</v>
      </c>
      <c r="FY50" s="232">
        <f t="shared" si="36"/>
        <v>12.13</v>
      </c>
      <c r="FZ50" s="232">
        <f t="shared" si="36"/>
        <v>15.28</v>
      </c>
      <c r="GA50" s="232">
        <f t="shared" si="36"/>
        <v>8.98</v>
      </c>
      <c r="GB50" s="232">
        <f t="shared" si="36"/>
        <v>13.11</v>
      </c>
      <c r="GC50" s="232">
        <f t="shared" si="36"/>
        <v>11.3</v>
      </c>
      <c r="GD50" s="232">
        <f t="shared" si="36"/>
        <v>13.41</v>
      </c>
      <c r="GE50" s="232">
        <f t="shared" si="36"/>
        <v>11.42</v>
      </c>
      <c r="GF50" s="232">
        <f t="shared" si="36"/>
        <v>12.28</v>
      </c>
      <c r="GG50" s="232">
        <f t="shared" si="36"/>
        <v>13.15</v>
      </c>
      <c r="GH50" s="232">
        <f t="shared" si="36"/>
        <v>11.34</v>
      </c>
      <c r="GI50" s="232">
        <f t="shared" si="36"/>
        <v>11.77</v>
      </c>
      <c r="GJ50" s="232">
        <f t="shared" si="36"/>
        <v>10.199999999999999</v>
      </c>
      <c r="GK50" s="232">
        <f t="shared" si="36"/>
        <v>10.119999999999999</v>
      </c>
      <c r="GL50" s="232">
        <f t="shared" si="36"/>
        <v>16.14</v>
      </c>
      <c r="GM50" s="232">
        <f t="shared" si="36"/>
        <v>8.0299999999999994</v>
      </c>
      <c r="GN50" s="232">
        <f t="shared" si="36"/>
        <v>11.93</v>
      </c>
      <c r="GO50" s="232">
        <f t="shared" si="36"/>
        <v>9.65</v>
      </c>
      <c r="GP50" s="232">
        <f t="shared" ref="GP50:JA50" si="37">MAX(GP3:GP46)</f>
        <v>18.940000000000001</v>
      </c>
      <c r="GQ50" s="232">
        <f t="shared" si="37"/>
        <v>11.34</v>
      </c>
      <c r="GR50" s="232">
        <f t="shared" si="37"/>
        <v>12.56</v>
      </c>
      <c r="GS50" s="232">
        <f t="shared" si="37"/>
        <v>9.84</v>
      </c>
      <c r="GT50" s="232">
        <f t="shared" si="37"/>
        <v>10.71</v>
      </c>
      <c r="GU50" s="232">
        <f t="shared" si="37"/>
        <v>10.87</v>
      </c>
      <c r="GV50" s="232">
        <f t="shared" si="37"/>
        <v>18.39</v>
      </c>
      <c r="GW50" s="232">
        <f t="shared" si="37"/>
        <v>16.100000000000001</v>
      </c>
      <c r="GX50" s="232">
        <f t="shared" si="37"/>
        <v>19.57</v>
      </c>
      <c r="GY50" s="232">
        <f t="shared" si="37"/>
        <v>19.37</v>
      </c>
      <c r="GZ50" s="232">
        <f t="shared" si="37"/>
        <v>17.64</v>
      </c>
      <c r="HA50" s="232">
        <f t="shared" si="37"/>
        <v>17.8</v>
      </c>
      <c r="HB50" s="232">
        <f t="shared" si="37"/>
        <v>19.25</v>
      </c>
      <c r="HC50" s="232">
        <f t="shared" si="37"/>
        <v>15.83</v>
      </c>
      <c r="HD50" s="232">
        <f t="shared" si="37"/>
        <v>16.54</v>
      </c>
      <c r="HE50" s="232">
        <f t="shared" si="37"/>
        <v>24.25</v>
      </c>
      <c r="HF50" s="232">
        <f t="shared" si="37"/>
        <v>10.39</v>
      </c>
      <c r="HG50" s="232">
        <f t="shared" si="37"/>
        <v>11.89</v>
      </c>
      <c r="HH50" s="232">
        <f t="shared" si="37"/>
        <v>10.91</v>
      </c>
      <c r="HI50" s="232">
        <f t="shared" si="37"/>
        <v>24.69</v>
      </c>
      <c r="HJ50" s="232">
        <f t="shared" si="37"/>
        <v>22.2</v>
      </c>
      <c r="HK50" s="232">
        <f t="shared" si="37"/>
        <v>19.170000000000002</v>
      </c>
      <c r="HL50" s="232">
        <f t="shared" si="37"/>
        <v>20.239999999999998</v>
      </c>
      <c r="HM50" s="232">
        <f t="shared" si="37"/>
        <v>20.39</v>
      </c>
      <c r="HN50" s="232">
        <f t="shared" si="37"/>
        <v>21.69</v>
      </c>
      <c r="HO50" s="232">
        <f t="shared" si="37"/>
        <v>21.54</v>
      </c>
      <c r="HP50" s="232">
        <f t="shared" si="37"/>
        <v>18.98</v>
      </c>
      <c r="HQ50" s="232">
        <f t="shared" si="37"/>
        <v>21.1</v>
      </c>
      <c r="HR50" s="232">
        <f t="shared" si="37"/>
        <v>21.3</v>
      </c>
      <c r="HS50" s="232">
        <f t="shared" si="37"/>
        <v>22.8</v>
      </c>
      <c r="HT50" s="232">
        <f t="shared" si="37"/>
        <v>19.690000000000001</v>
      </c>
      <c r="HU50" s="232">
        <f t="shared" si="37"/>
        <v>20.239999999999998</v>
      </c>
      <c r="HV50" s="232">
        <f t="shared" si="37"/>
        <v>18.149999999999999</v>
      </c>
      <c r="HW50" s="232">
        <f t="shared" si="37"/>
        <v>17.95</v>
      </c>
      <c r="HX50" s="232">
        <f t="shared" si="37"/>
        <v>11.46</v>
      </c>
      <c r="HY50" s="232">
        <f t="shared" si="37"/>
        <v>21.3</v>
      </c>
      <c r="HZ50" s="232">
        <f t="shared" si="37"/>
        <v>19.57</v>
      </c>
      <c r="IA50" s="232">
        <f t="shared" si="37"/>
        <v>24.33</v>
      </c>
      <c r="IB50" s="232">
        <f t="shared" si="37"/>
        <v>19.88</v>
      </c>
      <c r="IC50" s="232">
        <f t="shared" si="37"/>
        <v>25.67</v>
      </c>
      <c r="ID50" s="232">
        <f t="shared" si="37"/>
        <v>34.25</v>
      </c>
      <c r="IE50" s="232">
        <f t="shared" si="37"/>
        <v>25.35</v>
      </c>
      <c r="IF50" s="232">
        <f t="shared" si="37"/>
        <v>25.47</v>
      </c>
      <c r="IG50" s="232">
        <f t="shared" si="37"/>
        <v>26.42</v>
      </c>
      <c r="IH50" s="232">
        <f t="shared" si="37"/>
        <v>20</v>
      </c>
      <c r="II50" s="232">
        <f t="shared" si="37"/>
        <v>27.56</v>
      </c>
      <c r="IJ50" s="232">
        <f t="shared" si="37"/>
        <v>11.46</v>
      </c>
      <c r="IK50" s="232">
        <f t="shared" si="37"/>
        <v>10.71</v>
      </c>
      <c r="IL50" s="232">
        <f t="shared" si="37"/>
        <v>13.07</v>
      </c>
      <c r="IM50" s="232">
        <f t="shared" si="37"/>
        <v>10.51</v>
      </c>
      <c r="IN50" s="232">
        <f t="shared" si="37"/>
        <v>10.119999999999999</v>
      </c>
      <c r="IO50" s="232">
        <f t="shared" si="37"/>
        <v>13.39</v>
      </c>
      <c r="IP50" s="232">
        <f t="shared" si="37"/>
        <v>11.26</v>
      </c>
      <c r="IQ50" s="232">
        <f t="shared" si="37"/>
        <v>11.06</v>
      </c>
      <c r="IR50" s="232">
        <f t="shared" si="37"/>
        <v>14.3</v>
      </c>
      <c r="IS50" s="232">
        <f t="shared" si="37"/>
        <v>12.17</v>
      </c>
      <c r="IT50" s="232">
        <f t="shared" si="37"/>
        <v>14.76</v>
      </c>
      <c r="IU50" s="232">
        <f t="shared" si="37"/>
        <v>10.71</v>
      </c>
      <c r="IV50" s="232">
        <f t="shared" si="37"/>
        <v>16.34</v>
      </c>
      <c r="IW50" s="232">
        <f t="shared" si="37"/>
        <v>13.7</v>
      </c>
      <c r="IX50" s="232">
        <f t="shared" si="37"/>
        <v>12.99</v>
      </c>
      <c r="IY50" s="232">
        <f t="shared" si="37"/>
        <v>12.28</v>
      </c>
      <c r="IZ50" s="232">
        <f t="shared" si="37"/>
        <v>13.94</v>
      </c>
      <c r="JA50" s="232">
        <f t="shared" si="37"/>
        <v>18.07</v>
      </c>
      <c r="JB50" s="232">
        <f t="shared" ref="JB50:LN50" si="38">MAX(JB3:JB46)</f>
        <v>15.2</v>
      </c>
      <c r="JC50" s="232">
        <f t="shared" si="38"/>
        <v>16.61</v>
      </c>
      <c r="JD50" s="232">
        <f t="shared" si="38"/>
        <v>12.2</v>
      </c>
      <c r="JE50" s="232">
        <f t="shared" si="38"/>
        <v>15.43</v>
      </c>
      <c r="JF50" s="232">
        <f t="shared" si="38"/>
        <v>18.27</v>
      </c>
      <c r="JG50" s="232">
        <f t="shared" ref="JG50" si="39">MAX(JG3:JG46)</f>
        <v>11.97</v>
      </c>
      <c r="JH50" s="232">
        <f t="shared" si="38"/>
        <v>17.91</v>
      </c>
      <c r="JI50" s="232">
        <f t="shared" si="38"/>
        <v>16.89</v>
      </c>
      <c r="JJ50" s="232">
        <f t="shared" si="38"/>
        <v>14.61</v>
      </c>
      <c r="JK50" s="232">
        <f t="shared" si="38"/>
        <v>14.13</v>
      </c>
      <c r="JL50" s="232">
        <f t="shared" si="38"/>
        <v>14.96</v>
      </c>
      <c r="JM50" s="232">
        <f t="shared" si="38"/>
        <v>6.02</v>
      </c>
      <c r="JN50" s="232">
        <f t="shared" si="38"/>
        <v>21.61</v>
      </c>
      <c r="JO50" s="232">
        <f t="shared" si="38"/>
        <v>13.43</v>
      </c>
      <c r="JP50" s="232">
        <f t="shared" si="38"/>
        <v>14.41</v>
      </c>
      <c r="JQ50" s="232">
        <f t="shared" si="38"/>
        <v>17.09</v>
      </c>
      <c r="JR50" s="232">
        <f t="shared" si="38"/>
        <v>34.96</v>
      </c>
      <c r="JS50" s="232">
        <f t="shared" si="38"/>
        <v>15.43</v>
      </c>
      <c r="JT50" s="232">
        <f t="shared" si="38"/>
        <v>18.43</v>
      </c>
      <c r="JU50" s="232">
        <f t="shared" si="38"/>
        <v>18.149999999999999</v>
      </c>
      <c r="JV50" s="232">
        <f t="shared" si="38"/>
        <v>19.37</v>
      </c>
      <c r="JW50" s="232">
        <f t="shared" si="38"/>
        <v>16.260000000000002</v>
      </c>
      <c r="JX50" s="232">
        <f t="shared" si="38"/>
        <v>10.47</v>
      </c>
      <c r="JY50" s="232">
        <f t="shared" si="38"/>
        <v>12.24</v>
      </c>
      <c r="JZ50" s="232">
        <f t="shared" si="38"/>
        <v>8.98</v>
      </c>
      <c r="KA50" s="232">
        <f t="shared" si="38"/>
        <v>13.23</v>
      </c>
      <c r="KB50" s="232">
        <f t="shared" si="38"/>
        <v>15.94</v>
      </c>
      <c r="KC50" s="232">
        <f t="shared" si="38"/>
        <v>16.46</v>
      </c>
      <c r="KD50" s="232">
        <f t="shared" si="38"/>
        <v>20.39</v>
      </c>
      <c r="KE50" s="232">
        <f t="shared" si="38"/>
        <v>12.52</v>
      </c>
      <c r="KF50" s="232">
        <f t="shared" si="38"/>
        <v>14.02</v>
      </c>
      <c r="KG50" s="232">
        <f t="shared" si="38"/>
        <v>11.02</v>
      </c>
      <c r="KH50" s="232">
        <f t="shared" si="38"/>
        <v>19.72</v>
      </c>
      <c r="KI50" s="232">
        <f t="shared" si="38"/>
        <v>19.02</v>
      </c>
      <c r="KJ50" s="232">
        <f t="shared" si="38"/>
        <v>11.85</v>
      </c>
      <c r="KK50" s="232">
        <f t="shared" si="38"/>
        <v>13.58</v>
      </c>
      <c r="KL50" s="232">
        <f t="shared" si="38"/>
        <v>10.16</v>
      </c>
      <c r="KM50" s="232">
        <f t="shared" si="38"/>
        <v>9.65</v>
      </c>
      <c r="KN50" s="232">
        <f t="shared" si="38"/>
        <v>12.13</v>
      </c>
      <c r="KO50" s="232">
        <f t="shared" si="38"/>
        <v>12.24</v>
      </c>
      <c r="KP50" s="232">
        <f t="shared" si="38"/>
        <v>11.42</v>
      </c>
      <c r="KQ50" s="232">
        <f t="shared" si="38"/>
        <v>12.28</v>
      </c>
      <c r="KR50" s="232">
        <f t="shared" si="38"/>
        <v>13.5</v>
      </c>
      <c r="KS50" s="232">
        <f t="shared" si="38"/>
        <v>8.27</v>
      </c>
      <c r="KT50" s="232">
        <f t="shared" si="38"/>
        <v>12.31</v>
      </c>
      <c r="KU50" s="232">
        <f t="shared" si="38"/>
        <v>12.48</v>
      </c>
      <c r="KV50" s="232">
        <f t="shared" si="38"/>
        <v>13.94</v>
      </c>
      <c r="KW50" s="232">
        <f t="shared" si="38"/>
        <v>12.52</v>
      </c>
      <c r="KX50" s="232">
        <f t="shared" si="38"/>
        <v>14.06</v>
      </c>
      <c r="KY50" s="232">
        <f t="shared" si="38"/>
        <v>9.3699999999999992</v>
      </c>
      <c r="KZ50" s="232">
        <f t="shared" si="38"/>
        <v>14.17</v>
      </c>
      <c r="LA50" s="232">
        <f t="shared" si="38"/>
        <v>10</v>
      </c>
      <c r="LB50" s="232">
        <f t="shared" si="38"/>
        <v>14.76</v>
      </c>
      <c r="LC50" s="232">
        <f t="shared" si="38"/>
        <v>12.8</v>
      </c>
      <c r="LD50" s="232">
        <f t="shared" si="38"/>
        <v>10.87</v>
      </c>
      <c r="LE50" s="232">
        <f t="shared" si="38"/>
        <v>12.76</v>
      </c>
      <c r="LF50" s="232">
        <f t="shared" si="38"/>
        <v>14.41</v>
      </c>
      <c r="LG50" s="232">
        <f t="shared" si="38"/>
        <v>14.09</v>
      </c>
      <c r="LH50" s="232">
        <f t="shared" si="38"/>
        <v>11.97</v>
      </c>
      <c r="LI50" s="232">
        <f t="shared" si="38"/>
        <v>15.47</v>
      </c>
      <c r="LJ50" s="232">
        <f t="shared" si="38"/>
        <v>11.73</v>
      </c>
      <c r="LK50" s="232">
        <f t="shared" si="38"/>
        <v>17.36</v>
      </c>
      <c r="LL50" s="232">
        <f t="shared" si="38"/>
        <v>19.09</v>
      </c>
      <c r="LM50" s="232">
        <f t="shared" si="38"/>
        <v>17.09</v>
      </c>
      <c r="LN50" s="232">
        <f t="shared" si="38"/>
        <v>13.31</v>
      </c>
      <c r="LO50" s="232">
        <f t="shared" ref="LO50:NO50" si="40">MAX(LO3:LO46)</f>
        <v>16.38</v>
      </c>
      <c r="LP50" s="232">
        <f t="shared" si="40"/>
        <v>13.43</v>
      </c>
      <c r="LQ50" s="232">
        <f t="shared" si="40"/>
        <v>17.989999999999998</v>
      </c>
      <c r="LR50" s="232">
        <f t="shared" si="40"/>
        <v>21.73</v>
      </c>
      <c r="LS50" s="232">
        <f t="shared" si="40"/>
        <v>17.600000000000001</v>
      </c>
      <c r="LT50" s="232">
        <f t="shared" si="40"/>
        <v>22.24</v>
      </c>
      <c r="LU50" s="232">
        <f t="shared" si="40"/>
        <v>16.46</v>
      </c>
      <c r="LV50" s="232">
        <f t="shared" si="40"/>
        <v>23.58</v>
      </c>
      <c r="LW50" s="232">
        <f t="shared" ref="LW50" si="41">MAX(LW3:LW46)</f>
        <v>13.58</v>
      </c>
      <c r="LX50" s="232">
        <f t="shared" si="40"/>
        <v>17.05</v>
      </c>
      <c r="LY50" s="232">
        <f t="shared" ref="LY50" si="42">MAX(LY3:LY46)</f>
        <v>12.36</v>
      </c>
      <c r="LZ50" s="232">
        <f t="shared" si="40"/>
        <v>16.97</v>
      </c>
      <c r="MA50" s="232">
        <f t="shared" si="40"/>
        <v>24.57</v>
      </c>
      <c r="MB50" s="232">
        <f t="shared" si="40"/>
        <v>15.98</v>
      </c>
      <c r="MC50" s="232">
        <f t="shared" si="40"/>
        <v>15.51</v>
      </c>
      <c r="MD50" s="232">
        <f t="shared" si="40"/>
        <v>17.399999999999999</v>
      </c>
      <c r="ME50" s="232">
        <f t="shared" si="40"/>
        <v>16.5</v>
      </c>
      <c r="MF50" s="232">
        <f t="shared" si="40"/>
        <v>15.59</v>
      </c>
      <c r="MG50" s="232">
        <f t="shared" si="40"/>
        <v>16.57</v>
      </c>
      <c r="MH50" s="232">
        <f t="shared" si="40"/>
        <v>13.58</v>
      </c>
      <c r="MI50" s="232">
        <f t="shared" si="40"/>
        <v>19.25</v>
      </c>
      <c r="MJ50" s="232">
        <f t="shared" si="40"/>
        <v>16.77</v>
      </c>
      <c r="MK50" s="232">
        <f t="shared" si="40"/>
        <v>11.81</v>
      </c>
      <c r="ML50" s="232">
        <f t="shared" si="40"/>
        <v>17.2</v>
      </c>
      <c r="MM50" s="232">
        <f t="shared" si="40"/>
        <v>14.57</v>
      </c>
      <c r="MN50" s="232">
        <f t="shared" si="40"/>
        <v>16.02</v>
      </c>
      <c r="MO50" s="232">
        <f t="shared" si="40"/>
        <v>15</v>
      </c>
      <c r="MP50" s="232">
        <f t="shared" si="40"/>
        <v>11.93</v>
      </c>
      <c r="MQ50" s="232">
        <f t="shared" si="40"/>
        <v>23.46</v>
      </c>
      <c r="MR50" s="232">
        <f t="shared" si="40"/>
        <v>27.28</v>
      </c>
      <c r="MS50" s="232">
        <f t="shared" si="40"/>
        <v>21.3</v>
      </c>
      <c r="MT50" s="232">
        <f t="shared" si="40"/>
        <v>22.48</v>
      </c>
      <c r="MU50" s="232">
        <f t="shared" si="40"/>
        <v>27.05</v>
      </c>
      <c r="MV50" s="232">
        <f t="shared" si="40"/>
        <v>11.38</v>
      </c>
      <c r="MW50" s="232">
        <f t="shared" si="40"/>
        <v>10.24</v>
      </c>
      <c r="MX50" s="232">
        <f t="shared" si="40"/>
        <v>12.56</v>
      </c>
      <c r="MY50" s="232">
        <f t="shared" si="40"/>
        <v>12.2</v>
      </c>
      <c r="MZ50" s="232">
        <f t="shared" si="40"/>
        <v>12.8</v>
      </c>
      <c r="NA50" s="232">
        <f t="shared" si="40"/>
        <v>10.51</v>
      </c>
      <c r="NB50" s="232">
        <f t="shared" si="40"/>
        <v>9.9600000000000009</v>
      </c>
      <c r="NC50" s="232">
        <f t="shared" si="40"/>
        <v>14.72</v>
      </c>
      <c r="ND50" s="232">
        <f t="shared" si="40"/>
        <v>11.5</v>
      </c>
      <c r="NE50" s="232">
        <f t="shared" si="40"/>
        <v>12.17</v>
      </c>
      <c r="NF50" s="232">
        <f t="shared" si="40"/>
        <v>15.98</v>
      </c>
      <c r="NG50" s="232">
        <f t="shared" si="40"/>
        <v>12.64</v>
      </c>
      <c r="NH50" s="232">
        <f t="shared" si="40"/>
        <v>13.5</v>
      </c>
      <c r="NI50" s="232">
        <f t="shared" si="40"/>
        <v>14.21</v>
      </c>
      <c r="NJ50" s="232">
        <f t="shared" si="40"/>
        <v>12.95</v>
      </c>
      <c r="NK50" s="232">
        <f t="shared" si="40"/>
        <v>9.49</v>
      </c>
      <c r="NL50" s="232">
        <f t="shared" si="40"/>
        <v>11.57</v>
      </c>
      <c r="NM50" s="232">
        <f t="shared" si="40"/>
        <v>12.17</v>
      </c>
      <c r="NN50" s="232">
        <f t="shared" si="40"/>
        <v>9.09</v>
      </c>
      <c r="NO50" s="232">
        <f t="shared" si="40"/>
        <v>10.94</v>
      </c>
    </row>
    <row r="51" spans="1:380" ht="12.4" customHeight="1">
      <c r="A51" s="228" t="s">
        <v>237</v>
      </c>
      <c r="B51" s="229"/>
      <c r="C51" s="229">
        <f>MIN(C3:C46)</f>
        <v>11.54</v>
      </c>
      <c r="D51" s="229">
        <f t="shared" ref="D51:BP51" si="43">MIN(D3:D46)</f>
        <v>4.13</v>
      </c>
      <c r="E51" s="229">
        <f t="shared" si="43"/>
        <v>3.98</v>
      </c>
      <c r="F51" s="229">
        <f t="shared" si="43"/>
        <v>4.6500000000000004</v>
      </c>
      <c r="G51" s="229">
        <f t="shared" si="43"/>
        <v>11.14</v>
      </c>
      <c r="H51" s="229">
        <f t="shared" si="43"/>
        <v>2.56</v>
      </c>
      <c r="I51" s="229">
        <f t="shared" si="43"/>
        <v>2.8</v>
      </c>
      <c r="J51" s="229">
        <f t="shared" si="43"/>
        <v>6.14</v>
      </c>
      <c r="K51" s="229">
        <f t="shared" si="43"/>
        <v>3.07</v>
      </c>
      <c r="L51" s="229">
        <f t="shared" si="43"/>
        <v>2.72</v>
      </c>
      <c r="M51" s="229">
        <f t="shared" si="43"/>
        <v>2.83</v>
      </c>
      <c r="N51" s="229">
        <f t="shared" si="43"/>
        <v>2.91</v>
      </c>
      <c r="O51" s="229">
        <f t="shared" si="43"/>
        <v>2.87</v>
      </c>
      <c r="P51" s="229">
        <f t="shared" si="43"/>
        <v>3.31</v>
      </c>
      <c r="Q51" s="229">
        <f t="shared" si="43"/>
        <v>3.5</v>
      </c>
      <c r="R51" s="229">
        <f t="shared" si="43"/>
        <v>2.36</v>
      </c>
      <c r="S51" s="229">
        <f t="shared" si="43"/>
        <v>3.58</v>
      </c>
      <c r="T51" s="229">
        <f t="shared" si="43"/>
        <v>3.11</v>
      </c>
      <c r="U51" s="229">
        <f t="shared" si="43"/>
        <v>3.07</v>
      </c>
      <c r="V51" s="229">
        <f t="shared" si="43"/>
        <v>2.3199999999999998</v>
      </c>
      <c r="W51" s="229">
        <f t="shared" si="43"/>
        <v>2.68</v>
      </c>
      <c r="X51" s="229">
        <f t="shared" si="43"/>
        <v>7.83</v>
      </c>
      <c r="Y51" s="229">
        <f t="shared" si="43"/>
        <v>2.48</v>
      </c>
      <c r="Z51" s="229">
        <f t="shared" si="43"/>
        <v>3.19</v>
      </c>
      <c r="AA51" s="229">
        <f t="shared" si="43"/>
        <v>2.76</v>
      </c>
      <c r="AB51" s="229">
        <f t="shared" si="43"/>
        <v>3.46</v>
      </c>
      <c r="AC51" s="229">
        <f t="shared" si="43"/>
        <v>4.92</v>
      </c>
      <c r="AD51" s="229">
        <f t="shared" si="43"/>
        <v>1.69</v>
      </c>
      <c r="AE51" s="229">
        <f t="shared" si="43"/>
        <v>10.039999999999999</v>
      </c>
      <c r="AF51" s="229">
        <f t="shared" si="43"/>
        <v>4.09</v>
      </c>
      <c r="AG51" s="229">
        <f t="shared" si="43"/>
        <v>2.36</v>
      </c>
      <c r="AH51" s="229">
        <f t="shared" si="43"/>
        <v>1.65</v>
      </c>
      <c r="AI51" s="229">
        <f t="shared" si="43"/>
        <v>2.36</v>
      </c>
      <c r="AJ51" s="229">
        <f t="shared" si="43"/>
        <v>3.86</v>
      </c>
      <c r="AK51" s="229">
        <f t="shared" si="43"/>
        <v>2.2000000000000002</v>
      </c>
      <c r="AL51" s="229">
        <f t="shared" si="43"/>
        <v>3.23</v>
      </c>
      <c r="AM51" s="229">
        <f t="shared" si="43"/>
        <v>4.0599999999999996</v>
      </c>
      <c r="AN51" s="229">
        <f t="shared" si="43"/>
        <v>3.19</v>
      </c>
      <c r="AO51" s="229">
        <f t="shared" si="43"/>
        <v>1.73</v>
      </c>
      <c r="AP51" s="229">
        <f t="shared" si="43"/>
        <v>3.82</v>
      </c>
      <c r="AQ51" s="229">
        <f t="shared" ref="AQ51" si="44">MIN(AQ3:AQ46)</f>
        <v>6.26</v>
      </c>
      <c r="AR51" s="229">
        <f t="shared" si="43"/>
        <v>3.7</v>
      </c>
      <c r="AS51" s="229">
        <f t="shared" si="43"/>
        <v>2.72</v>
      </c>
      <c r="AT51" s="229">
        <f t="shared" si="43"/>
        <v>2.87</v>
      </c>
      <c r="AU51" s="229">
        <f t="shared" si="43"/>
        <v>3.31</v>
      </c>
      <c r="AV51" s="229">
        <f t="shared" si="43"/>
        <v>3.35</v>
      </c>
      <c r="AW51" s="229">
        <f t="shared" si="43"/>
        <v>3.11</v>
      </c>
      <c r="AX51" s="229">
        <f t="shared" si="43"/>
        <v>3.74</v>
      </c>
      <c r="AY51" s="229">
        <f t="shared" si="43"/>
        <v>3.11</v>
      </c>
      <c r="AZ51" s="229">
        <f t="shared" si="43"/>
        <v>3.11</v>
      </c>
      <c r="BA51" s="229">
        <f t="shared" si="43"/>
        <v>3.03</v>
      </c>
      <c r="BB51" s="229">
        <f t="shared" si="43"/>
        <v>2.72</v>
      </c>
      <c r="BC51" s="229">
        <f t="shared" si="43"/>
        <v>3.39</v>
      </c>
      <c r="BD51" s="229">
        <f t="shared" si="43"/>
        <v>2.72</v>
      </c>
      <c r="BE51" s="229">
        <f t="shared" si="43"/>
        <v>2.95</v>
      </c>
      <c r="BF51" s="229">
        <f t="shared" si="43"/>
        <v>2.4</v>
      </c>
      <c r="BG51" s="229">
        <f t="shared" si="43"/>
        <v>3.94</v>
      </c>
      <c r="BH51" s="229">
        <f t="shared" si="43"/>
        <v>3.03</v>
      </c>
      <c r="BI51" s="229">
        <f t="shared" si="43"/>
        <v>2.72</v>
      </c>
      <c r="BJ51" s="229">
        <f t="shared" si="43"/>
        <v>7.4</v>
      </c>
      <c r="BK51" s="229">
        <f t="shared" si="43"/>
        <v>1.73</v>
      </c>
      <c r="BL51" s="229">
        <f t="shared" si="43"/>
        <v>3.15</v>
      </c>
      <c r="BM51" s="229">
        <f t="shared" si="43"/>
        <v>2.36</v>
      </c>
      <c r="BN51" s="229">
        <f t="shared" si="43"/>
        <v>1.89</v>
      </c>
      <c r="BO51" s="229">
        <f t="shared" si="43"/>
        <v>4.41</v>
      </c>
      <c r="BP51" s="229">
        <f t="shared" si="43"/>
        <v>3.46</v>
      </c>
      <c r="BQ51" s="229">
        <f t="shared" ref="BQ51:EC51" si="45">MIN(BQ3:BQ46)</f>
        <v>4.45</v>
      </c>
      <c r="BR51" s="229">
        <f t="shared" si="45"/>
        <v>4.57</v>
      </c>
      <c r="BS51" s="229">
        <f t="shared" si="45"/>
        <v>9.5299999999999994</v>
      </c>
      <c r="BT51" s="229">
        <f t="shared" si="45"/>
        <v>4.76</v>
      </c>
      <c r="BU51" s="229">
        <f t="shared" si="45"/>
        <v>5.75</v>
      </c>
      <c r="BV51" s="229">
        <f t="shared" si="45"/>
        <v>4.72</v>
      </c>
      <c r="BW51" s="229">
        <f t="shared" si="45"/>
        <v>5.28</v>
      </c>
      <c r="BX51" s="229">
        <f t="shared" si="45"/>
        <v>6.69</v>
      </c>
      <c r="BY51" s="229">
        <f t="shared" si="45"/>
        <v>4.25</v>
      </c>
      <c r="BZ51" s="229">
        <f t="shared" si="45"/>
        <v>1.81</v>
      </c>
      <c r="CA51" s="229">
        <f t="shared" si="45"/>
        <v>1.54</v>
      </c>
      <c r="CB51" s="229">
        <f t="shared" si="45"/>
        <v>2.95</v>
      </c>
      <c r="CC51" s="229">
        <f t="shared" si="45"/>
        <v>4.37</v>
      </c>
      <c r="CD51" s="229">
        <f t="shared" si="45"/>
        <v>3.31</v>
      </c>
      <c r="CE51" s="229">
        <f t="shared" si="45"/>
        <v>1.54</v>
      </c>
      <c r="CF51" s="229">
        <f t="shared" si="45"/>
        <v>3.5</v>
      </c>
      <c r="CG51" s="229">
        <f t="shared" si="45"/>
        <v>2.17</v>
      </c>
      <c r="CH51" s="229">
        <f t="shared" si="45"/>
        <v>5.51</v>
      </c>
      <c r="CI51" s="229">
        <f t="shared" si="45"/>
        <v>2.95</v>
      </c>
      <c r="CJ51" s="229">
        <f t="shared" si="45"/>
        <v>3.31</v>
      </c>
      <c r="CK51" s="229">
        <f t="shared" si="45"/>
        <v>5.47</v>
      </c>
      <c r="CL51" s="229">
        <f t="shared" si="45"/>
        <v>8.23</v>
      </c>
      <c r="CM51" s="229">
        <f t="shared" si="45"/>
        <v>7.01</v>
      </c>
      <c r="CN51" s="229">
        <f t="shared" si="45"/>
        <v>3.23</v>
      </c>
      <c r="CO51" s="229">
        <f t="shared" si="45"/>
        <v>2.48</v>
      </c>
      <c r="CP51" s="229">
        <f t="shared" si="45"/>
        <v>3.03</v>
      </c>
      <c r="CQ51" s="229">
        <f t="shared" si="45"/>
        <v>1.89</v>
      </c>
      <c r="CR51" s="229">
        <f t="shared" si="45"/>
        <v>2.56</v>
      </c>
      <c r="CS51" s="229">
        <f t="shared" si="45"/>
        <v>1.22</v>
      </c>
      <c r="CT51" s="229">
        <f t="shared" si="45"/>
        <v>1.5</v>
      </c>
      <c r="CU51" s="229">
        <f t="shared" si="45"/>
        <v>2.91</v>
      </c>
      <c r="CV51" s="229">
        <f t="shared" si="45"/>
        <v>1.54</v>
      </c>
      <c r="CW51" s="229">
        <f t="shared" si="45"/>
        <v>1.81</v>
      </c>
      <c r="CX51" s="229">
        <f t="shared" si="45"/>
        <v>1.73</v>
      </c>
      <c r="CY51" s="229">
        <f t="shared" si="45"/>
        <v>2.36</v>
      </c>
      <c r="CZ51" s="229">
        <f t="shared" si="45"/>
        <v>1.1000000000000001</v>
      </c>
      <c r="DA51" s="229">
        <f t="shared" ref="DA51" si="46">MIN(DA3:DA46)</f>
        <v>4.6100000000000003</v>
      </c>
      <c r="DB51" s="229">
        <f t="shared" si="45"/>
        <v>1.22</v>
      </c>
      <c r="DC51" s="229">
        <f t="shared" si="45"/>
        <v>3.23</v>
      </c>
      <c r="DD51" s="229">
        <f t="shared" si="45"/>
        <v>1.97</v>
      </c>
      <c r="DE51" s="229">
        <f t="shared" si="45"/>
        <v>3.66</v>
      </c>
      <c r="DF51" s="229">
        <f t="shared" si="45"/>
        <v>1.73</v>
      </c>
      <c r="DG51" s="229">
        <f t="shared" si="45"/>
        <v>2.44</v>
      </c>
      <c r="DH51" s="229">
        <f t="shared" si="45"/>
        <v>1.85</v>
      </c>
      <c r="DI51" s="229">
        <f t="shared" si="45"/>
        <v>1.06</v>
      </c>
      <c r="DJ51" s="229">
        <f t="shared" si="45"/>
        <v>2.77</v>
      </c>
      <c r="DK51" s="229">
        <f t="shared" si="45"/>
        <v>1.5</v>
      </c>
      <c r="DL51" s="229">
        <f t="shared" si="45"/>
        <v>2.76</v>
      </c>
      <c r="DM51" s="229">
        <f t="shared" si="45"/>
        <v>4.17</v>
      </c>
      <c r="DN51" s="229">
        <f t="shared" si="45"/>
        <v>2.3199999999999998</v>
      </c>
      <c r="DO51" s="229">
        <f t="shared" si="45"/>
        <v>2.56</v>
      </c>
      <c r="DP51" s="229">
        <f t="shared" si="45"/>
        <v>2.95</v>
      </c>
      <c r="DQ51" s="229">
        <f t="shared" si="45"/>
        <v>2.68</v>
      </c>
      <c r="DR51" s="229">
        <f t="shared" si="45"/>
        <v>3.35</v>
      </c>
      <c r="DS51" s="229">
        <f t="shared" si="45"/>
        <v>3.46</v>
      </c>
      <c r="DT51" s="229">
        <f t="shared" si="45"/>
        <v>4.17</v>
      </c>
      <c r="DU51" s="229">
        <f t="shared" si="45"/>
        <v>3.62</v>
      </c>
      <c r="DV51" s="229">
        <f t="shared" si="45"/>
        <v>3.5</v>
      </c>
      <c r="DW51" s="229">
        <f t="shared" si="45"/>
        <v>2.83</v>
      </c>
      <c r="DX51" s="229">
        <f t="shared" si="45"/>
        <v>4.13</v>
      </c>
      <c r="DY51" s="229">
        <f t="shared" si="45"/>
        <v>2.99</v>
      </c>
      <c r="DZ51" s="229">
        <f t="shared" si="45"/>
        <v>2.36</v>
      </c>
      <c r="EA51" s="229">
        <f t="shared" si="45"/>
        <v>2.91</v>
      </c>
      <c r="EB51" s="229">
        <f t="shared" si="45"/>
        <v>2.68</v>
      </c>
      <c r="EC51" s="229">
        <f t="shared" si="45"/>
        <v>3.27</v>
      </c>
      <c r="ED51" s="229">
        <f t="shared" ref="ED51:GO51" si="47">MIN(ED3:ED46)</f>
        <v>3.58</v>
      </c>
      <c r="EE51" s="229">
        <f t="shared" si="47"/>
        <v>3.9</v>
      </c>
      <c r="EF51" s="229">
        <f t="shared" si="47"/>
        <v>3.78</v>
      </c>
      <c r="EG51" s="229">
        <f t="shared" si="47"/>
        <v>4.13</v>
      </c>
      <c r="EH51" s="229">
        <f t="shared" si="47"/>
        <v>2.52</v>
      </c>
      <c r="EI51" s="229">
        <f t="shared" si="47"/>
        <v>2.72</v>
      </c>
      <c r="EJ51" s="229">
        <f t="shared" si="47"/>
        <v>2.0499999999999998</v>
      </c>
      <c r="EK51" s="229">
        <f t="shared" si="47"/>
        <v>4.45</v>
      </c>
      <c r="EL51" s="229">
        <f t="shared" si="47"/>
        <v>3.86</v>
      </c>
      <c r="EM51" s="229">
        <f t="shared" si="47"/>
        <v>2.6</v>
      </c>
      <c r="EN51" s="229">
        <f t="shared" si="47"/>
        <v>2.76</v>
      </c>
      <c r="EO51" s="229">
        <f t="shared" si="47"/>
        <v>2.99</v>
      </c>
      <c r="EP51" s="229">
        <f t="shared" si="47"/>
        <v>4.6500000000000004</v>
      </c>
      <c r="EQ51" s="229">
        <f t="shared" si="47"/>
        <v>1.46</v>
      </c>
      <c r="ER51" s="229">
        <f t="shared" si="47"/>
        <v>3.35</v>
      </c>
      <c r="ES51" s="229">
        <f t="shared" si="47"/>
        <v>4.0199999999999996</v>
      </c>
      <c r="ET51" s="229">
        <f t="shared" si="47"/>
        <v>2.44</v>
      </c>
      <c r="EU51" s="229">
        <f t="shared" si="47"/>
        <v>4.0599999999999996</v>
      </c>
      <c r="EV51" s="229">
        <f t="shared" si="47"/>
        <v>3.62</v>
      </c>
      <c r="EW51" s="229">
        <f t="shared" si="47"/>
        <v>4.76</v>
      </c>
      <c r="EX51" s="229">
        <f t="shared" si="47"/>
        <v>5.16</v>
      </c>
      <c r="EY51" s="229">
        <f t="shared" si="47"/>
        <v>2.13</v>
      </c>
      <c r="EZ51" s="229">
        <f t="shared" si="47"/>
        <v>5.59</v>
      </c>
      <c r="FA51" s="229">
        <f t="shared" si="47"/>
        <v>2.09</v>
      </c>
      <c r="FB51" s="229">
        <f t="shared" si="47"/>
        <v>4.21</v>
      </c>
      <c r="FC51" s="229">
        <f t="shared" si="47"/>
        <v>1.18</v>
      </c>
      <c r="FD51" s="229">
        <f t="shared" si="47"/>
        <v>3.07</v>
      </c>
      <c r="FE51" s="229">
        <f t="shared" si="47"/>
        <v>5.59</v>
      </c>
      <c r="FF51" s="229">
        <f t="shared" si="47"/>
        <v>2.6</v>
      </c>
      <c r="FG51" s="229">
        <f t="shared" si="47"/>
        <v>3.39</v>
      </c>
      <c r="FH51" s="229">
        <f t="shared" si="47"/>
        <v>2.2799999999999998</v>
      </c>
      <c r="FI51" s="229">
        <f t="shared" si="47"/>
        <v>3.23</v>
      </c>
      <c r="FJ51" s="229">
        <f t="shared" si="47"/>
        <v>12.24</v>
      </c>
      <c r="FK51" s="229">
        <f t="shared" si="47"/>
        <v>2.91</v>
      </c>
      <c r="FL51" s="229">
        <f t="shared" si="47"/>
        <v>3.58</v>
      </c>
      <c r="FM51" s="229">
        <f t="shared" si="47"/>
        <v>5.08</v>
      </c>
      <c r="FN51" s="229">
        <f t="shared" si="47"/>
        <v>2.2000000000000002</v>
      </c>
      <c r="FO51" s="229">
        <f t="shared" si="47"/>
        <v>5.71</v>
      </c>
      <c r="FP51" s="229">
        <f t="shared" si="47"/>
        <v>3.35</v>
      </c>
      <c r="FQ51" s="229">
        <f t="shared" si="47"/>
        <v>3.43</v>
      </c>
      <c r="FR51" s="229">
        <f t="shared" si="47"/>
        <v>2.83</v>
      </c>
      <c r="FS51" s="229">
        <f t="shared" si="47"/>
        <v>2.99</v>
      </c>
      <c r="FT51" s="229">
        <f t="shared" si="47"/>
        <v>5.59</v>
      </c>
      <c r="FU51" s="229">
        <f t="shared" si="47"/>
        <v>3.31</v>
      </c>
      <c r="FV51" s="229">
        <f t="shared" si="47"/>
        <v>5.39</v>
      </c>
      <c r="FW51" s="229">
        <f t="shared" si="47"/>
        <v>3.23</v>
      </c>
      <c r="FX51" s="229">
        <f t="shared" si="47"/>
        <v>5</v>
      </c>
      <c r="FY51" s="229">
        <f t="shared" si="47"/>
        <v>3.07</v>
      </c>
      <c r="FZ51" s="229">
        <f t="shared" si="47"/>
        <v>3.03</v>
      </c>
      <c r="GA51" s="229">
        <f t="shared" si="47"/>
        <v>0.79</v>
      </c>
      <c r="GB51" s="229">
        <f t="shared" si="47"/>
        <v>1.54</v>
      </c>
      <c r="GC51" s="229">
        <f t="shared" si="47"/>
        <v>1.89</v>
      </c>
      <c r="GD51" s="229">
        <f t="shared" si="47"/>
        <v>2.13</v>
      </c>
      <c r="GE51" s="229">
        <f t="shared" si="47"/>
        <v>0.71</v>
      </c>
      <c r="GF51" s="229">
        <f t="shared" si="47"/>
        <v>0.63</v>
      </c>
      <c r="GG51" s="229">
        <f t="shared" si="47"/>
        <v>2.36</v>
      </c>
      <c r="GH51" s="229">
        <f t="shared" si="47"/>
        <v>0.39</v>
      </c>
      <c r="GI51" s="229">
        <f t="shared" si="47"/>
        <v>0.98</v>
      </c>
      <c r="GJ51" s="229">
        <f t="shared" si="47"/>
        <v>2.13</v>
      </c>
      <c r="GK51" s="229">
        <f t="shared" si="47"/>
        <v>4.0599999999999996</v>
      </c>
      <c r="GL51" s="229">
        <f t="shared" si="47"/>
        <v>2.95</v>
      </c>
      <c r="GM51" s="229">
        <f t="shared" si="47"/>
        <v>0.91</v>
      </c>
      <c r="GN51" s="229">
        <f t="shared" si="47"/>
        <v>1.93</v>
      </c>
      <c r="GO51" s="229">
        <f t="shared" si="47"/>
        <v>1.97</v>
      </c>
      <c r="GP51" s="229">
        <f t="shared" ref="GP51:JA51" si="48">MIN(GP3:GP46)</f>
        <v>1.81</v>
      </c>
      <c r="GQ51" s="229">
        <f t="shared" si="48"/>
        <v>2.17</v>
      </c>
      <c r="GR51" s="229">
        <f t="shared" si="48"/>
        <v>2.09</v>
      </c>
      <c r="GS51" s="229">
        <f t="shared" si="48"/>
        <v>3.9</v>
      </c>
      <c r="GT51" s="229">
        <f t="shared" si="48"/>
        <v>3.62</v>
      </c>
      <c r="GU51" s="229">
        <f t="shared" si="48"/>
        <v>1.5</v>
      </c>
      <c r="GV51" s="229">
        <f t="shared" si="48"/>
        <v>2.2799999999999998</v>
      </c>
      <c r="GW51" s="229">
        <f t="shared" si="48"/>
        <v>3.9</v>
      </c>
      <c r="GX51" s="229">
        <f t="shared" si="48"/>
        <v>4.0199999999999996</v>
      </c>
      <c r="GY51" s="229">
        <f t="shared" si="48"/>
        <v>3.46</v>
      </c>
      <c r="GZ51" s="229">
        <f t="shared" si="48"/>
        <v>1.93</v>
      </c>
      <c r="HA51" s="229">
        <f t="shared" si="48"/>
        <v>3.74</v>
      </c>
      <c r="HB51" s="229">
        <f t="shared" si="48"/>
        <v>4.13</v>
      </c>
      <c r="HC51" s="229">
        <f t="shared" si="48"/>
        <v>3.35</v>
      </c>
      <c r="HD51" s="229">
        <f t="shared" si="48"/>
        <v>4.37</v>
      </c>
      <c r="HE51" s="229">
        <f t="shared" si="48"/>
        <v>3.31</v>
      </c>
      <c r="HF51" s="229">
        <f t="shared" si="48"/>
        <v>2.91</v>
      </c>
      <c r="HG51" s="229">
        <f t="shared" si="48"/>
        <v>2.95</v>
      </c>
      <c r="HH51" s="229">
        <f t="shared" si="48"/>
        <v>1.89</v>
      </c>
      <c r="HI51" s="229">
        <f t="shared" si="48"/>
        <v>4.25</v>
      </c>
      <c r="HJ51" s="229">
        <f t="shared" si="48"/>
        <v>3.46</v>
      </c>
      <c r="HK51" s="229">
        <f t="shared" si="48"/>
        <v>3.35</v>
      </c>
      <c r="HL51" s="229">
        <f t="shared" si="48"/>
        <v>3.11</v>
      </c>
      <c r="HM51" s="229">
        <f t="shared" si="48"/>
        <v>4.96</v>
      </c>
      <c r="HN51" s="229">
        <f t="shared" si="48"/>
        <v>3.86</v>
      </c>
      <c r="HO51" s="229">
        <f t="shared" si="48"/>
        <v>4.13</v>
      </c>
      <c r="HP51" s="229">
        <f t="shared" si="48"/>
        <v>2.72</v>
      </c>
      <c r="HQ51" s="229">
        <f t="shared" si="48"/>
        <v>3.31</v>
      </c>
      <c r="HR51" s="229">
        <f t="shared" si="48"/>
        <v>2.17</v>
      </c>
      <c r="HS51" s="229">
        <f t="shared" si="48"/>
        <v>2.64</v>
      </c>
      <c r="HT51" s="229">
        <f t="shared" si="48"/>
        <v>2.99</v>
      </c>
      <c r="HU51" s="229">
        <f t="shared" si="48"/>
        <v>3.35</v>
      </c>
      <c r="HV51" s="229">
        <f t="shared" si="48"/>
        <v>3.86</v>
      </c>
      <c r="HW51" s="229">
        <f t="shared" si="48"/>
        <v>3.5</v>
      </c>
      <c r="HX51" s="229">
        <f t="shared" si="48"/>
        <v>8.5399999999999991</v>
      </c>
      <c r="HY51" s="229">
        <f t="shared" si="48"/>
        <v>2.2799999999999998</v>
      </c>
      <c r="HZ51" s="229">
        <f t="shared" si="48"/>
        <v>3.62</v>
      </c>
      <c r="IA51" s="229">
        <f t="shared" si="48"/>
        <v>5.04</v>
      </c>
      <c r="IB51" s="229">
        <f t="shared" si="48"/>
        <v>3.11</v>
      </c>
      <c r="IC51" s="229">
        <f t="shared" si="48"/>
        <v>5.71</v>
      </c>
      <c r="ID51" s="229">
        <f t="shared" si="48"/>
        <v>6.85</v>
      </c>
      <c r="IE51" s="229">
        <f t="shared" si="48"/>
        <v>5.71</v>
      </c>
      <c r="IF51" s="229">
        <f t="shared" si="48"/>
        <v>5.24</v>
      </c>
      <c r="IG51" s="229">
        <f t="shared" si="48"/>
        <v>5.51</v>
      </c>
      <c r="IH51" s="229">
        <f t="shared" si="48"/>
        <v>6.18</v>
      </c>
      <c r="II51" s="229">
        <f t="shared" si="48"/>
        <v>5.47</v>
      </c>
      <c r="IJ51" s="229">
        <f t="shared" si="48"/>
        <v>2.76</v>
      </c>
      <c r="IK51" s="229">
        <f t="shared" si="48"/>
        <v>3.07</v>
      </c>
      <c r="IL51" s="229">
        <f t="shared" si="48"/>
        <v>3.07</v>
      </c>
      <c r="IM51" s="229">
        <f t="shared" si="48"/>
        <v>2.83</v>
      </c>
      <c r="IN51" s="229">
        <f t="shared" si="48"/>
        <v>2.91</v>
      </c>
      <c r="IO51" s="229">
        <f t="shared" si="48"/>
        <v>3.15</v>
      </c>
      <c r="IP51" s="229">
        <f t="shared" si="48"/>
        <v>5</v>
      </c>
      <c r="IQ51" s="229">
        <f t="shared" si="48"/>
        <v>3.15</v>
      </c>
      <c r="IR51" s="229">
        <f t="shared" si="48"/>
        <v>1.93</v>
      </c>
      <c r="IS51" s="229">
        <f t="shared" si="48"/>
        <v>2.72</v>
      </c>
      <c r="IT51" s="229">
        <f t="shared" si="48"/>
        <v>3.43</v>
      </c>
      <c r="IU51" s="229">
        <f t="shared" si="48"/>
        <v>4.45</v>
      </c>
      <c r="IV51" s="229">
        <f t="shared" si="48"/>
        <v>2.09</v>
      </c>
      <c r="IW51" s="229">
        <f t="shared" si="48"/>
        <v>3.46</v>
      </c>
      <c r="IX51" s="229">
        <f t="shared" si="48"/>
        <v>3.19</v>
      </c>
      <c r="IY51" s="229">
        <f t="shared" si="48"/>
        <v>1.61</v>
      </c>
      <c r="IZ51" s="229">
        <f t="shared" si="48"/>
        <v>2.56</v>
      </c>
      <c r="JA51" s="229">
        <f t="shared" si="48"/>
        <v>2.6</v>
      </c>
      <c r="JB51" s="229">
        <f t="shared" ref="JB51:LN51" si="49">MIN(JB3:JB46)</f>
        <v>3.03</v>
      </c>
      <c r="JC51" s="229">
        <f t="shared" si="49"/>
        <v>2.99</v>
      </c>
      <c r="JD51" s="229">
        <f t="shared" si="49"/>
        <v>5.43</v>
      </c>
      <c r="JE51" s="229">
        <f t="shared" si="49"/>
        <v>5.79</v>
      </c>
      <c r="JF51" s="229">
        <f t="shared" si="49"/>
        <v>3.98</v>
      </c>
      <c r="JG51" s="229">
        <f t="shared" ref="JG51" si="50">MIN(JG3:JG46)</f>
        <v>11.97</v>
      </c>
      <c r="JH51" s="229">
        <f t="shared" si="49"/>
        <v>4.25</v>
      </c>
      <c r="JI51" s="229">
        <f t="shared" si="49"/>
        <v>3.27</v>
      </c>
      <c r="JJ51" s="229">
        <f t="shared" si="49"/>
        <v>1.97</v>
      </c>
      <c r="JK51" s="229">
        <f t="shared" si="49"/>
        <v>2.56</v>
      </c>
      <c r="JL51" s="229">
        <f t="shared" si="49"/>
        <v>2.2000000000000002</v>
      </c>
      <c r="JM51" s="229">
        <f t="shared" si="49"/>
        <v>4.41</v>
      </c>
      <c r="JN51" s="229">
        <f t="shared" si="49"/>
        <v>2.13</v>
      </c>
      <c r="JO51" s="229">
        <f t="shared" si="49"/>
        <v>7.97</v>
      </c>
      <c r="JP51" s="229">
        <f t="shared" si="49"/>
        <v>2.68</v>
      </c>
      <c r="JQ51" s="229">
        <f t="shared" si="49"/>
        <v>5.63</v>
      </c>
      <c r="JR51" s="229">
        <f t="shared" si="49"/>
        <v>6.14</v>
      </c>
      <c r="JS51" s="229">
        <f t="shared" si="49"/>
        <v>4.13</v>
      </c>
      <c r="JT51" s="229">
        <f t="shared" si="49"/>
        <v>13.27</v>
      </c>
      <c r="JU51" s="229">
        <f t="shared" si="49"/>
        <v>3.11</v>
      </c>
      <c r="JV51" s="229">
        <f t="shared" si="49"/>
        <v>13.46</v>
      </c>
      <c r="JW51" s="229">
        <f t="shared" si="49"/>
        <v>12.99</v>
      </c>
      <c r="JX51" s="229">
        <f t="shared" si="49"/>
        <v>2.6</v>
      </c>
      <c r="JY51" s="229">
        <f t="shared" si="49"/>
        <v>2.91</v>
      </c>
      <c r="JZ51" s="229">
        <f t="shared" si="49"/>
        <v>2.0499999999999998</v>
      </c>
      <c r="KA51" s="229">
        <f t="shared" si="49"/>
        <v>4.09</v>
      </c>
      <c r="KB51" s="229">
        <f t="shared" si="49"/>
        <v>1.73</v>
      </c>
      <c r="KC51" s="229">
        <f t="shared" si="49"/>
        <v>4.45</v>
      </c>
      <c r="KD51" s="229">
        <f t="shared" si="49"/>
        <v>4.13</v>
      </c>
      <c r="KE51" s="229">
        <f t="shared" si="49"/>
        <v>3.03</v>
      </c>
      <c r="KF51" s="229">
        <f t="shared" si="49"/>
        <v>1.85</v>
      </c>
      <c r="KG51" s="229">
        <f t="shared" si="49"/>
        <v>2.76</v>
      </c>
      <c r="KH51" s="229">
        <f t="shared" si="49"/>
        <v>3.98</v>
      </c>
      <c r="KI51" s="229">
        <f t="shared" si="49"/>
        <v>3.46</v>
      </c>
      <c r="KJ51" s="229">
        <f t="shared" si="49"/>
        <v>2.2400000000000002</v>
      </c>
      <c r="KK51" s="229">
        <f t="shared" si="49"/>
        <v>2.13</v>
      </c>
      <c r="KL51" s="229">
        <f t="shared" si="49"/>
        <v>3.15</v>
      </c>
      <c r="KM51" s="229">
        <f t="shared" si="49"/>
        <v>2.17</v>
      </c>
      <c r="KN51" s="229">
        <f t="shared" si="49"/>
        <v>2.2400000000000002</v>
      </c>
      <c r="KO51" s="229">
        <f t="shared" si="49"/>
        <v>2.83</v>
      </c>
      <c r="KP51" s="229">
        <f t="shared" si="49"/>
        <v>3.15</v>
      </c>
      <c r="KQ51" s="229">
        <f t="shared" si="49"/>
        <v>1.81</v>
      </c>
      <c r="KR51" s="229">
        <f t="shared" si="49"/>
        <v>2.17</v>
      </c>
      <c r="KS51" s="229">
        <f t="shared" si="49"/>
        <v>2.91</v>
      </c>
      <c r="KT51" s="229">
        <f t="shared" si="49"/>
        <v>2.68</v>
      </c>
      <c r="KU51" s="229">
        <f t="shared" si="49"/>
        <v>2.83</v>
      </c>
      <c r="KV51" s="229">
        <f t="shared" si="49"/>
        <v>2.56</v>
      </c>
      <c r="KW51" s="229">
        <f t="shared" si="49"/>
        <v>2.87</v>
      </c>
      <c r="KX51" s="229">
        <f t="shared" si="49"/>
        <v>1.77</v>
      </c>
      <c r="KY51" s="229">
        <f t="shared" si="49"/>
        <v>0.75</v>
      </c>
      <c r="KZ51" s="229">
        <f t="shared" si="49"/>
        <v>2.56</v>
      </c>
      <c r="LA51" s="229">
        <f t="shared" si="49"/>
        <v>3.82</v>
      </c>
      <c r="LB51" s="229">
        <f t="shared" si="49"/>
        <v>0.98</v>
      </c>
      <c r="LC51" s="229">
        <f t="shared" si="49"/>
        <v>3.11</v>
      </c>
      <c r="LD51" s="229">
        <f t="shared" si="49"/>
        <v>6.3</v>
      </c>
      <c r="LE51" s="229">
        <f t="shared" si="49"/>
        <v>4.53</v>
      </c>
      <c r="LF51" s="229">
        <f t="shared" si="49"/>
        <v>2.87</v>
      </c>
      <c r="LG51" s="229">
        <f t="shared" si="49"/>
        <v>2.8</v>
      </c>
      <c r="LH51" s="229">
        <f t="shared" si="49"/>
        <v>3.9</v>
      </c>
      <c r="LI51" s="229">
        <f t="shared" si="49"/>
        <v>3.43</v>
      </c>
      <c r="LJ51" s="229">
        <f t="shared" si="49"/>
        <v>5.16</v>
      </c>
      <c r="LK51" s="229">
        <f t="shared" si="49"/>
        <v>3.98</v>
      </c>
      <c r="LL51" s="229">
        <f t="shared" si="49"/>
        <v>4.45</v>
      </c>
      <c r="LM51" s="229">
        <f t="shared" si="49"/>
        <v>3.82</v>
      </c>
      <c r="LN51" s="229">
        <f t="shared" si="49"/>
        <v>3.07</v>
      </c>
      <c r="LO51" s="229">
        <f t="shared" ref="LO51:NO51" si="51">MIN(LO3:LO46)</f>
        <v>2.3199999999999998</v>
      </c>
      <c r="LP51" s="229">
        <f t="shared" si="51"/>
        <v>3.66</v>
      </c>
      <c r="LQ51" s="229">
        <f t="shared" si="51"/>
        <v>2.36</v>
      </c>
      <c r="LR51" s="229">
        <f t="shared" si="51"/>
        <v>3.98</v>
      </c>
      <c r="LS51" s="229">
        <f t="shared" si="51"/>
        <v>4.84</v>
      </c>
      <c r="LT51" s="229">
        <f t="shared" si="51"/>
        <v>3.86</v>
      </c>
      <c r="LU51" s="229">
        <f t="shared" si="51"/>
        <v>6.38</v>
      </c>
      <c r="LV51" s="229">
        <f t="shared" si="51"/>
        <v>7.76</v>
      </c>
      <c r="LW51" s="229">
        <f t="shared" ref="LW51" si="52">MIN(LW3:LW46)</f>
        <v>13.58</v>
      </c>
      <c r="LX51" s="229">
        <f t="shared" si="51"/>
        <v>3.74</v>
      </c>
      <c r="LY51" s="229">
        <f t="shared" ref="LY51" si="53">MIN(LY3:LY46)</f>
        <v>12.36</v>
      </c>
      <c r="LZ51" s="229">
        <f t="shared" si="51"/>
        <v>10.28</v>
      </c>
      <c r="MA51" s="229">
        <f t="shared" si="51"/>
        <v>7.95</v>
      </c>
      <c r="MB51" s="229">
        <f t="shared" si="51"/>
        <v>11.54</v>
      </c>
      <c r="MC51" s="229">
        <f t="shared" si="51"/>
        <v>3.54</v>
      </c>
      <c r="MD51" s="229">
        <f t="shared" si="51"/>
        <v>3.35</v>
      </c>
      <c r="ME51" s="229">
        <f t="shared" si="51"/>
        <v>3.62</v>
      </c>
      <c r="MF51" s="229">
        <f t="shared" si="51"/>
        <v>3.35</v>
      </c>
      <c r="MG51" s="229">
        <f t="shared" si="51"/>
        <v>4.21</v>
      </c>
      <c r="MH51" s="229">
        <f t="shared" si="51"/>
        <v>3.11</v>
      </c>
      <c r="MI51" s="229">
        <f t="shared" si="51"/>
        <v>4.84</v>
      </c>
      <c r="MJ51" s="229">
        <f t="shared" si="51"/>
        <v>3.23</v>
      </c>
      <c r="MK51" s="229">
        <f t="shared" si="51"/>
        <v>5.31</v>
      </c>
      <c r="ML51" s="229">
        <f t="shared" si="51"/>
        <v>2.72</v>
      </c>
      <c r="MM51" s="229">
        <f t="shared" si="51"/>
        <v>3.58</v>
      </c>
      <c r="MN51" s="229">
        <f t="shared" si="51"/>
        <v>1.85</v>
      </c>
      <c r="MO51" s="229">
        <f t="shared" si="51"/>
        <v>3.74</v>
      </c>
      <c r="MP51" s="229">
        <f t="shared" si="51"/>
        <v>5</v>
      </c>
      <c r="MQ51" s="229">
        <f t="shared" si="51"/>
        <v>10.71</v>
      </c>
      <c r="MR51" s="229">
        <f t="shared" si="51"/>
        <v>9.33</v>
      </c>
      <c r="MS51" s="229">
        <f t="shared" si="51"/>
        <v>4.21</v>
      </c>
      <c r="MT51" s="229">
        <f t="shared" si="51"/>
        <v>3.86</v>
      </c>
      <c r="MU51" s="229">
        <f t="shared" si="51"/>
        <v>8.66</v>
      </c>
      <c r="MV51" s="229">
        <f t="shared" si="51"/>
        <v>1.93</v>
      </c>
      <c r="MW51" s="229">
        <f t="shared" si="51"/>
        <v>2.09</v>
      </c>
      <c r="MX51" s="229">
        <f t="shared" si="51"/>
        <v>2.09</v>
      </c>
      <c r="MY51" s="229">
        <f t="shared" si="51"/>
        <v>2.48</v>
      </c>
      <c r="MZ51" s="229">
        <f t="shared" si="51"/>
        <v>2.87</v>
      </c>
      <c r="NA51" s="229">
        <f t="shared" si="51"/>
        <v>2.0499999999999998</v>
      </c>
      <c r="NB51" s="229">
        <f t="shared" si="51"/>
        <v>2.6</v>
      </c>
      <c r="NC51" s="229">
        <f t="shared" si="51"/>
        <v>2.0499999999999998</v>
      </c>
      <c r="ND51" s="229">
        <f t="shared" si="51"/>
        <v>2.3199999999999998</v>
      </c>
      <c r="NE51" s="229">
        <f t="shared" si="51"/>
        <v>2.52</v>
      </c>
      <c r="NF51" s="229">
        <f t="shared" si="51"/>
        <v>2.91</v>
      </c>
      <c r="NG51" s="229">
        <f t="shared" si="51"/>
        <v>1.57</v>
      </c>
      <c r="NH51" s="229">
        <f t="shared" si="51"/>
        <v>2.91</v>
      </c>
      <c r="NI51" s="229">
        <f t="shared" si="51"/>
        <v>2.8</v>
      </c>
      <c r="NJ51" s="229">
        <f t="shared" si="51"/>
        <v>2.36</v>
      </c>
      <c r="NK51" s="229">
        <f t="shared" si="51"/>
        <v>1.81</v>
      </c>
      <c r="NL51" s="229">
        <f t="shared" si="51"/>
        <v>0.75</v>
      </c>
      <c r="NM51" s="229">
        <f t="shared" si="51"/>
        <v>1.34</v>
      </c>
      <c r="NN51" s="229">
        <f t="shared" si="51"/>
        <v>4.53</v>
      </c>
      <c r="NO51" s="229">
        <f t="shared" si="51"/>
        <v>2.0499999999999998</v>
      </c>
    </row>
    <row r="52" spans="1:380" ht="12.4" customHeight="1">
      <c r="A52" s="231" t="s">
        <v>316</v>
      </c>
      <c r="B52" s="232"/>
      <c r="C52" s="232">
        <f>C50-C51</f>
        <v>36.26</v>
      </c>
      <c r="D52" s="232">
        <f t="shared" ref="D52:R52" si="54">D50-D51</f>
        <v>15.670000000000002</v>
      </c>
      <c r="E52" s="232">
        <f t="shared" si="54"/>
        <v>26.06</v>
      </c>
      <c r="F52" s="232">
        <f t="shared" si="54"/>
        <v>28.78</v>
      </c>
      <c r="G52" s="232">
        <f t="shared" si="54"/>
        <v>29.060000000000002</v>
      </c>
      <c r="H52" s="232">
        <f t="shared" si="54"/>
        <v>21.69</v>
      </c>
      <c r="I52" s="232">
        <f t="shared" si="54"/>
        <v>13.5</v>
      </c>
      <c r="J52" s="232">
        <f t="shared" si="54"/>
        <v>25.909999999999997</v>
      </c>
      <c r="K52" s="232">
        <f t="shared" si="54"/>
        <v>8.39</v>
      </c>
      <c r="L52" s="232">
        <f t="shared" si="54"/>
        <v>11.02</v>
      </c>
      <c r="M52" s="232">
        <f t="shared" si="54"/>
        <v>11.11</v>
      </c>
      <c r="N52" s="232">
        <f t="shared" si="54"/>
        <v>8.82</v>
      </c>
      <c r="O52" s="232">
        <f t="shared" si="54"/>
        <v>11.190000000000001</v>
      </c>
      <c r="P52" s="232">
        <f t="shared" si="54"/>
        <v>11.45</v>
      </c>
      <c r="Q52" s="232">
        <f t="shared" si="54"/>
        <v>5.7899999999999991</v>
      </c>
      <c r="R52" s="232">
        <f t="shared" si="54"/>
        <v>11.700000000000001</v>
      </c>
      <c r="S52" s="232"/>
      <c r="T52" s="232"/>
      <c r="U52" s="232"/>
      <c r="V52" s="232">
        <f>V50-V51</f>
        <v>8.82</v>
      </c>
      <c r="W52" s="232"/>
      <c r="X52" s="232"/>
      <c r="Y52" s="232">
        <f>Y50-Y51</f>
        <v>12.719999999999999</v>
      </c>
      <c r="Z52" s="232"/>
      <c r="AA52" s="232"/>
      <c r="AB52" s="232"/>
      <c r="AC52" s="232"/>
      <c r="AD52" s="232">
        <f>AD50-AD51</f>
        <v>10.120000000000001</v>
      </c>
      <c r="AE52" s="232"/>
      <c r="AF52" s="232"/>
      <c r="AG52" s="232">
        <f>AG50-AG51</f>
        <v>13.940000000000001</v>
      </c>
      <c r="AH52" s="232">
        <f>AH50-AH51</f>
        <v>10.44</v>
      </c>
      <c r="AI52" s="232">
        <f>AI50-AI51</f>
        <v>15.990000000000002</v>
      </c>
      <c r="AJ52" s="232"/>
      <c r="AK52" s="232"/>
      <c r="AL52" s="232">
        <f t="shared" ref="AL52:BS52" si="55">AL50-AL51</f>
        <v>9.25</v>
      </c>
      <c r="AM52" s="232">
        <f t="shared" si="55"/>
        <v>5.7400000000000011</v>
      </c>
      <c r="AN52" s="232">
        <f t="shared" si="55"/>
        <v>13.94</v>
      </c>
      <c r="AO52" s="232">
        <f t="shared" si="55"/>
        <v>10.79</v>
      </c>
      <c r="AP52" s="232">
        <f t="shared" si="55"/>
        <v>10.51</v>
      </c>
      <c r="AQ52" s="232">
        <f t="shared" ref="AQ52" si="56">AQ50-AQ51</f>
        <v>0</v>
      </c>
      <c r="AR52" s="232">
        <f>AR50-AR51</f>
        <v>8.27</v>
      </c>
      <c r="AS52" s="232">
        <f t="shared" si="55"/>
        <v>10.629999999999999</v>
      </c>
      <c r="AT52" s="232">
        <f t="shared" si="55"/>
        <v>11.379999999999999</v>
      </c>
      <c r="AU52" s="232">
        <f t="shared" si="55"/>
        <v>11.34</v>
      </c>
      <c r="AV52" s="232">
        <f t="shared" si="55"/>
        <v>13.03</v>
      </c>
      <c r="AW52" s="232">
        <f t="shared" si="55"/>
        <v>12.990000000000002</v>
      </c>
      <c r="AX52" s="232">
        <f t="shared" si="55"/>
        <v>9.49</v>
      </c>
      <c r="AY52" s="232">
        <f t="shared" si="55"/>
        <v>8.5400000000000009</v>
      </c>
      <c r="AZ52" s="232">
        <f t="shared" si="55"/>
        <v>9.7200000000000006</v>
      </c>
      <c r="BA52" s="232">
        <f t="shared" si="55"/>
        <v>7.4400000000000013</v>
      </c>
      <c r="BB52" s="232">
        <f t="shared" si="55"/>
        <v>10.78</v>
      </c>
      <c r="BC52" s="232">
        <f t="shared" si="55"/>
        <v>8.6199999999999992</v>
      </c>
      <c r="BD52" s="232">
        <f t="shared" si="55"/>
        <v>13.889999999999999</v>
      </c>
      <c r="BE52" s="232">
        <f t="shared" si="55"/>
        <v>8.27</v>
      </c>
      <c r="BF52" s="232">
        <f t="shared" si="55"/>
        <v>14.1</v>
      </c>
      <c r="BG52" s="232">
        <f t="shared" si="55"/>
        <v>6.57</v>
      </c>
      <c r="BH52" s="232">
        <f t="shared" si="55"/>
        <v>9.6900000000000013</v>
      </c>
      <c r="BI52" s="232">
        <f t="shared" si="55"/>
        <v>8.8199999999999985</v>
      </c>
      <c r="BJ52" s="232">
        <f t="shared" si="55"/>
        <v>1.5399999999999991</v>
      </c>
      <c r="BK52" s="232">
        <f t="shared" si="55"/>
        <v>11.969999999999999</v>
      </c>
      <c r="BL52" s="232">
        <f t="shared" si="55"/>
        <v>12.48</v>
      </c>
      <c r="BM52" s="232">
        <f t="shared" si="55"/>
        <v>8.9</v>
      </c>
      <c r="BN52" s="232">
        <f t="shared" si="55"/>
        <v>13.03</v>
      </c>
      <c r="BO52" s="232">
        <f t="shared" si="55"/>
        <v>8.66</v>
      </c>
      <c r="BP52" s="232">
        <f t="shared" si="55"/>
        <v>11.260000000000002</v>
      </c>
      <c r="BQ52" s="232">
        <f t="shared" si="55"/>
        <v>19.96</v>
      </c>
      <c r="BR52" s="232">
        <f t="shared" si="55"/>
        <v>21.49</v>
      </c>
      <c r="BS52" s="232">
        <f t="shared" si="55"/>
        <v>31.65</v>
      </c>
      <c r="BT52" s="232">
        <f t="shared" ref="BT52:CY52" si="57">BT50-BT51</f>
        <v>24.060000000000002</v>
      </c>
      <c r="BU52" s="232">
        <f t="shared" si="57"/>
        <v>17.440000000000001</v>
      </c>
      <c r="BV52" s="232">
        <f t="shared" si="57"/>
        <v>15.870000000000001</v>
      </c>
      <c r="BW52" s="232">
        <f t="shared" si="57"/>
        <v>15.779999999999998</v>
      </c>
      <c r="BX52" s="232">
        <f t="shared" si="57"/>
        <v>16.22</v>
      </c>
      <c r="BY52" s="232">
        <f t="shared" si="57"/>
        <v>18.82</v>
      </c>
      <c r="BZ52" s="232">
        <f t="shared" si="57"/>
        <v>12.559999999999999</v>
      </c>
      <c r="CA52" s="232">
        <f t="shared" si="57"/>
        <v>10.07</v>
      </c>
      <c r="CB52" s="232">
        <f t="shared" si="57"/>
        <v>8.620000000000001</v>
      </c>
      <c r="CC52" s="232">
        <f t="shared" si="57"/>
        <v>19.529999999999998</v>
      </c>
      <c r="CD52" s="232">
        <f t="shared" si="57"/>
        <v>9.76</v>
      </c>
      <c r="CE52" s="232">
        <f t="shared" si="57"/>
        <v>12</v>
      </c>
      <c r="CF52" s="232">
        <f t="shared" si="57"/>
        <v>15.870000000000001</v>
      </c>
      <c r="CG52" s="232">
        <f t="shared" si="57"/>
        <v>15.229999999999999</v>
      </c>
      <c r="CH52" s="232">
        <f t="shared" si="57"/>
        <v>10.36</v>
      </c>
      <c r="CI52" s="232">
        <f t="shared" si="57"/>
        <v>15.240000000000002</v>
      </c>
      <c r="CJ52" s="232">
        <f t="shared" si="57"/>
        <v>16.18</v>
      </c>
      <c r="CK52" s="232">
        <f t="shared" si="57"/>
        <v>24.880000000000003</v>
      </c>
      <c r="CL52" s="232">
        <f t="shared" si="57"/>
        <v>20.55</v>
      </c>
      <c r="CM52" s="232">
        <f t="shared" si="57"/>
        <v>14.290000000000001</v>
      </c>
      <c r="CN52" s="232">
        <f t="shared" si="57"/>
        <v>5.9</v>
      </c>
      <c r="CO52" s="232">
        <f t="shared" si="57"/>
        <v>15.669999999999998</v>
      </c>
      <c r="CP52" s="232">
        <f t="shared" si="57"/>
        <v>9.7700000000000014</v>
      </c>
      <c r="CQ52" s="232">
        <f t="shared" si="57"/>
        <v>13.389999999999999</v>
      </c>
      <c r="CR52" s="232">
        <f t="shared" si="57"/>
        <v>9.5299999999999994</v>
      </c>
      <c r="CS52" s="232">
        <f t="shared" si="57"/>
        <v>15.51</v>
      </c>
      <c r="CT52" s="232">
        <f t="shared" si="57"/>
        <v>13.66</v>
      </c>
      <c r="CU52" s="232">
        <f t="shared" si="57"/>
        <v>8.0299999999999994</v>
      </c>
      <c r="CV52" s="232">
        <f t="shared" si="57"/>
        <v>11.14</v>
      </c>
      <c r="CW52" s="232">
        <f t="shared" si="57"/>
        <v>12.28</v>
      </c>
      <c r="CX52" s="232">
        <f t="shared" si="57"/>
        <v>12.129999999999999</v>
      </c>
      <c r="CY52" s="232">
        <f t="shared" si="57"/>
        <v>10.99</v>
      </c>
      <c r="CZ52" s="232">
        <f t="shared" ref="CZ52:EO52" si="58">CZ50-CZ51</f>
        <v>15.08</v>
      </c>
      <c r="DA52" s="232">
        <f t="shared" ref="DA52" si="59">DA50-DA51</f>
        <v>0</v>
      </c>
      <c r="DB52" s="232">
        <f t="shared" si="58"/>
        <v>12.28</v>
      </c>
      <c r="DC52" s="232">
        <f t="shared" si="58"/>
        <v>14.64</v>
      </c>
      <c r="DD52" s="232">
        <f t="shared" si="58"/>
        <v>14.17</v>
      </c>
      <c r="DE52" s="232">
        <f>DE50-DE51</f>
        <v>8.66</v>
      </c>
      <c r="DF52" s="232">
        <f t="shared" si="58"/>
        <v>16.07</v>
      </c>
      <c r="DG52" s="232">
        <f t="shared" si="58"/>
        <v>16.649999999999999</v>
      </c>
      <c r="DH52" s="232">
        <f t="shared" si="58"/>
        <v>10</v>
      </c>
      <c r="DI52" s="232">
        <f t="shared" si="58"/>
        <v>13.51</v>
      </c>
      <c r="DJ52" s="232">
        <f t="shared" si="58"/>
        <v>14.36</v>
      </c>
      <c r="DK52" s="232">
        <f t="shared" si="58"/>
        <v>14.29</v>
      </c>
      <c r="DL52" s="232">
        <f t="shared" si="58"/>
        <v>16.490000000000002</v>
      </c>
      <c r="DM52" s="232">
        <f t="shared" si="58"/>
        <v>15.159999999999998</v>
      </c>
      <c r="DN52" s="232">
        <f t="shared" si="58"/>
        <v>14.61</v>
      </c>
      <c r="DO52" s="232">
        <f t="shared" si="58"/>
        <v>15.87</v>
      </c>
      <c r="DP52" s="232">
        <f t="shared" si="58"/>
        <v>16.66</v>
      </c>
      <c r="DQ52" s="232">
        <f t="shared" si="58"/>
        <v>8.15</v>
      </c>
      <c r="DR52" s="232">
        <f t="shared" si="58"/>
        <v>17.559999999999999</v>
      </c>
      <c r="DS52" s="232">
        <f t="shared" si="58"/>
        <v>16.23</v>
      </c>
      <c r="DT52" s="232">
        <f t="shared" si="58"/>
        <v>15.83</v>
      </c>
      <c r="DU52" s="232">
        <f t="shared" si="58"/>
        <v>13.579999999999998</v>
      </c>
      <c r="DV52" s="232">
        <f t="shared" si="58"/>
        <v>18.07</v>
      </c>
      <c r="DW52" s="232">
        <f>DW50-DW51</f>
        <v>6.74</v>
      </c>
      <c r="DX52" s="232">
        <f>DX50-DX51</f>
        <v>5.63</v>
      </c>
      <c r="DY52" s="232">
        <f t="shared" si="58"/>
        <v>14.88</v>
      </c>
      <c r="DZ52" s="232">
        <f>DZ50-DZ51</f>
        <v>6.42</v>
      </c>
      <c r="EA52" s="232">
        <f t="shared" si="58"/>
        <v>12.25</v>
      </c>
      <c r="EB52" s="232">
        <f>EB50-EB51</f>
        <v>6.9700000000000006</v>
      </c>
      <c r="EC52" s="232">
        <f t="shared" si="58"/>
        <v>12.200000000000001</v>
      </c>
      <c r="ED52" s="232">
        <f>ED50-ED51</f>
        <v>6.6999999999999993</v>
      </c>
      <c r="EE52" s="232">
        <f>EE50-EE51</f>
        <v>6.8899999999999988</v>
      </c>
      <c r="EF52" s="232">
        <f t="shared" si="58"/>
        <v>9.25</v>
      </c>
      <c r="EG52" s="232">
        <f>EG50-EG51</f>
        <v>5.95</v>
      </c>
      <c r="EH52" s="232">
        <f t="shared" si="58"/>
        <v>12.17</v>
      </c>
      <c r="EI52" s="232">
        <f t="shared" si="58"/>
        <v>10.19</v>
      </c>
      <c r="EJ52" s="232">
        <f t="shared" si="58"/>
        <v>13.23</v>
      </c>
      <c r="EK52" s="232">
        <f t="shared" si="58"/>
        <v>6.1000000000000005</v>
      </c>
      <c r="EL52" s="232">
        <f>EL50-EL51</f>
        <v>6.6100000000000012</v>
      </c>
      <c r="EM52" s="232">
        <f t="shared" si="58"/>
        <v>9.7200000000000006</v>
      </c>
      <c r="EN52" s="232">
        <f t="shared" si="58"/>
        <v>10.31</v>
      </c>
      <c r="EO52" s="232">
        <f t="shared" si="58"/>
        <v>10.199999999999999</v>
      </c>
      <c r="EP52" s="232">
        <f t="shared" ref="EP52:FT52" si="60">EP50-EP51</f>
        <v>9.56</v>
      </c>
      <c r="EQ52" s="232">
        <f t="shared" si="60"/>
        <v>6.8500000000000005</v>
      </c>
      <c r="ER52" s="232">
        <f t="shared" si="60"/>
        <v>10.82</v>
      </c>
      <c r="ES52" s="232">
        <f>ES50-ES51</f>
        <v>6.1400000000000006</v>
      </c>
      <c r="ET52" s="232">
        <f t="shared" si="60"/>
        <v>10.950000000000001</v>
      </c>
      <c r="EU52" s="232">
        <f>EU50-EU51</f>
        <v>6.88</v>
      </c>
      <c r="EV52" s="232">
        <f t="shared" si="60"/>
        <v>7.72</v>
      </c>
      <c r="EW52" s="232">
        <f>EW50-EW51</f>
        <v>5.870000000000001</v>
      </c>
      <c r="EX52" s="232">
        <f>EX50-EX51</f>
        <v>5.75</v>
      </c>
      <c r="EY52" s="232">
        <f t="shared" si="60"/>
        <v>9.7199999999999989</v>
      </c>
      <c r="EZ52" s="232">
        <f>EZ50-EZ51</f>
        <v>6.3000000000000007</v>
      </c>
      <c r="FA52" s="232">
        <f t="shared" si="60"/>
        <v>7.9499999999999993</v>
      </c>
      <c r="FB52" s="232">
        <f>FB50-FB51</f>
        <v>3.74</v>
      </c>
      <c r="FC52" s="232">
        <f t="shared" si="60"/>
        <v>12.8</v>
      </c>
      <c r="FD52" s="232">
        <f t="shared" si="60"/>
        <v>7.7199999999999989</v>
      </c>
      <c r="FE52" s="232">
        <f>FE50-FE51</f>
        <v>5.7900000000000009</v>
      </c>
      <c r="FF52" s="232">
        <f t="shared" si="60"/>
        <v>12.05</v>
      </c>
      <c r="FG52" s="232">
        <f>FG50-FG51</f>
        <v>6.8099999999999987</v>
      </c>
      <c r="FH52" s="232">
        <f t="shared" si="60"/>
        <v>9.1800000000000015</v>
      </c>
      <c r="FI52" s="232">
        <f t="shared" si="60"/>
        <v>10.43</v>
      </c>
      <c r="FJ52" s="232">
        <f t="shared" ref="FJ52" si="61">FJ50-FJ51</f>
        <v>1.2200000000000006</v>
      </c>
      <c r="FK52" s="232">
        <f t="shared" si="60"/>
        <v>10.08</v>
      </c>
      <c r="FL52" s="232">
        <f t="shared" si="60"/>
        <v>14.37</v>
      </c>
      <c r="FM52" s="232">
        <f t="shared" si="60"/>
        <v>9.8000000000000007</v>
      </c>
      <c r="FN52" s="232">
        <f t="shared" si="60"/>
        <v>15.400000000000002</v>
      </c>
      <c r="FO52" s="232">
        <f t="shared" si="60"/>
        <v>8.5399999999999991</v>
      </c>
      <c r="FP52" s="232">
        <f t="shared" si="60"/>
        <v>6.18</v>
      </c>
      <c r="FQ52" s="232">
        <f>FQ50-FQ51</f>
        <v>5.1899999999999995</v>
      </c>
      <c r="FR52" s="232">
        <f t="shared" si="60"/>
        <v>10.28</v>
      </c>
      <c r="FS52" s="232">
        <f t="shared" si="60"/>
        <v>9.69</v>
      </c>
      <c r="FT52" s="232">
        <f t="shared" si="60"/>
        <v>9.8800000000000008</v>
      </c>
      <c r="FU52" s="232">
        <f>FU50-FU51</f>
        <v>16.060000000000002</v>
      </c>
      <c r="FV52" s="232">
        <f>FV50-FV51</f>
        <v>13.07</v>
      </c>
      <c r="FW52" s="232">
        <f t="shared" ref="FW52:HF52" si="62">FW50-FW51</f>
        <v>17.36</v>
      </c>
      <c r="FX52" s="232">
        <f t="shared" si="62"/>
        <v>5.2799999999999994</v>
      </c>
      <c r="FY52" s="232">
        <f t="shared" si="62"/>
        <v>9.06</v>
      </c>
      <c r="FZ52" s="232">
        <f t="shared" si="62"/>
        <v>12.25</v>
      </c>
      <c r="GA52" s="232">
        <f t="shared" si="62"/>
        <v>8.1900000000000013</v>
      </c>
      <c r="GB52" s="232">
        <f t="shared" si="62"/>
        <v>11.57</v>
      </c>
      <c r="GC52" s="232">
        <f t="shared" si="62"/>
        <v>9.41</v>
      </c>
      <c r="GD52" s="232">
        <f>GD50-GD51</f>
        <v>11.280000000000001</v>
      </c>
      <c r="GE52" s="232">
        <f t="shared" si="62"/>
        <v>10.71</v>
      </c>
      <c r="GF52" s="232">
        <f t="shared" si="62"/>
        <v>11.649999999999999</v>
      </c>
      <c r="GG52" s="232">
        <f t="shared" si="62"/>
        <v>10.790000000000001</v>
      </c>
      <c r="GH52" s="232">
        <f t="shared" si="62"/>
        <v>10.95</v>
      </c>
      <c r="GI52" s="232">
        <f t="shared" si="62"/>
        <v>10.79</v>
      </c>
      <c r="GJ52" s="232">
        <f t="shared" si="62"/>
        <v>8.07</v>
      </c>
      <c r="GK52" s="232">
        <f>GK50-GK51</f>
        <v>6.06</v>
      </c>
      <c r="GL52" s="232">
        <f t="shared" si="62"/>
        <v>13.190000000000001</v>
      </c>
      <c r="GM52" s="232">
        <f t="shared" si="62"/>
        <v>7.1199999999999992</v>
      </c>
      <c r="GN52" s="232">
        <f t="shared" si="62"/>
        <v>10</v>
      </c>
      <c r="GO52" s="232">
        <f t="shared" si="62"/>
        <v>7.6800000000000006</v>
      </c>
      <c r="GP52" s="232">
        <f t="shared" si="62"/>
        <v>17.130000000000003</v>
      </c>
      <c r="GQ52" s="232">
        <f t="shared" si="62"/>
        <v>9.17</v>
      </c>
      <c r="GR52" s="232">
        <f t="shared" si="62"/>
        <v>10.47</v>
      </c>
      <c r="GS52" s="232">
        <f>GS50-GS51</f>
        <v>5.9399999999999995</v>
      </c>
      <c r="GT52" s="232">
        <f>GT50-GT51</f>
        <v>7.0900000000000007</v>
      </c>
      <c r="GU52" s="232">
        <f t="shared" si="62"/>
        <v>9.3699999999999992</v>
      </c>
      <c r="GV52" s="232">
        <f t="shared" si="62"/>
        <v>16.11</v>
      </c>
      <c r="GW52" s="232">
        <f t="shared" si="62"/>
        <v>12.200000000000001</v>
      </c>
      <c r="GX52" s="232">
        <f t="shared" si="62"/>
        <v>15.55</v>
      </c>
      <c r="GY52" s="232">
        <f t="shared" si="62"/>
        <v>15.91</v>
      </c>
      <c r="GZ52" s="232">
        <f t="shared" si="62"/>
        <v>15.71</v>
      </c>
      <c r="HA52" s="232">
        <f t="shared" si="62"/>
        <v>14.06</v>
      </c>
      <c r="HB52" s="232">
        <f t="shared" si="62"/>
        <v>15.120000000000001</v>
      </c>
      <c r="HC52" s="232">
        <f t="shared" si="62"/>
        <v>12.48</v>
      </c>
      <c r="HD52" s="232">
        <f t="shared" si="62"/>
        <v>12.169999999999998</v>
      </c>
      <c r="HE52" s="232">
        <f t="shared" si="62"/>
        <v>20.94</v>
      </c>
      <c r="HF52" s="232">
        <f t="shared" si="62"/>
        <v>7.48</v>
      </c>
      <c r="HG52" s="232">
        <f t="shared" ref="HG52:IM52" si="63">HG50-HG51</f>
        <v>8.9400000000000013</v>
      </c>
      <c r="HH52" s="232">
        <f t="shared" si="63"/>
        <v>9.02</v>
      </c>
      <c r="HI52" s="232">
        <f t="shared" si="63"/>
        <v>20.440000000000001</v>
      </c>
      <c r="HJ52" s="232">
        <f t="shared" si="63"/>
        <v>18.739999999999998</v>
      </c>
      <c r="HK52" s="232">
        <f t="shared" si="63"/>
        <v>15.820000000000002</v>
      </c>
      <c r="HL52" s="232">
        <f t="shared" si="63"/>
        <v>17.13</v>
      </c>
      <c r="HM52" s="232">
        <f t="shared" si="63"/>
        <v>15.43</v>
      </c>
      <c r="HN52" s="232">
        <f t="shared" si="63"/>
        <v>17.830000000000002</v>
      </c>
      <c r="HO52" s="232">
        <f t="shared" si="63"/>
        <v>17.41</v>
      </c>
      <c r="HP52" s="232">
        <f t="shared" si="63"/>
        <v>16.260000000000002</v>
      </c>
      <c r="HQ52" s="232">
        <f t="shared" si="63"/>
        <v>17.790000000000003</v>
      </c>
      <c r="HR52" s="232">
        <f t="shared" si="63"/>
        <v>19.130000000000003</v>
      </c>
      <c r="HS52" s="232">
        <f t="shared" si="63"/>
        <v>20.16</v>
      </c>
      <c r="HT52" s="232">
        <f t="shared" si="63"/>
        <v>16.700000000000003</v>
      </c>
      <c r="HU52" s="232">
        <f t="shared" si="63"/>
        <v>16.889999999999997</v>
      </c>
      <c r="HV52" s="232">
        <f t="shared" si="63"/>
        <v>14.29</v>
      </c>
      <c r="HW52" s="232">
        <f t="shared" si="63"/>
        <v>14.45</v>
      </c>
      <c r="HX52" s="232">
        <f>HX50-HX51</f>
        <v>2.9200000000000017</v>
      </c>
      <c r="HY52" s="232">
        <f t="shared" si="63"/>
        <v>19.02</v>
      </c>
      <c r="HZ52" s="232">
        <f t="shared" si="63"/>
        <v>15.95</v>
      </c>
      <c r="IA52" s="232">
        <f t="shared" si="63"/>
        <v>19.29</v>
      </c>
      <c r="IB52" s="232">
        <f t="shared" si="63"/>
        <v>16.77</v>
      </c>
      <c r="IC52" s="232">
        <f t="shared" si="63"/>
        <v>19.96</v>
      </c>
      <c r="ID52" s="232">
        <f t="shared" si="63"/>
        <v>27.4</v>
      </c>
      <c r="IE52" s="232">
        <f t="shared" si="63"/>
        <v>19.64</v>
      </c>
      <c r="IF52" s="232">
        <f t="shared" si="63"/>
        <v>20.229999999999997</v>
      </c>
      <c r="IG52" s="232">
        <f t="shared" si="63"/>
        <v>20.910000000000004</v>
      </c>
      <c r="IH52" s="232">
        <f t="shared" si="63"/>
        <v>13.82</v>
      </c>
      <c r="II52" s="232">
        <f t="shared" si="63"/>
        <v>22.09</v>
      </c>
      <c r="IJ52" s="232">
        <f t="shared" si="63"/>
        <v>8.7000000000000011</v>
      </c>
      <c r="IK52" s="232">
        <f t="shared" si="63"/>
        <v>7.6400000000000006</v>
      </c>
      <c r="IL52" s="232">
        <f t="shared" si="63"/>
        <v>10</v>
      </c>
      <c r="IM52" s="232">
        <f t="shared" si="63"/>
        <v>7.68</v>
      </c>
      <c r="IN52" s="232">
        <f>IN50-IN51</f>
        <v>7.2099999999999991</v>
      </c>
      <c r="IO52" s="232">
        <f>IO50-IO51</f>
        <v>10.24</v>
      </c>
      <c r="IP52" s="232">
        <f>IP50-IP51</f>
        <v>6.26</v>
      </c>
      <c r="IQ52" s="232">
        <f>IQ50-IQ51</f>
        <v>7.91</v>
      </c>
      <c r="IR52" s="232">
        <f t="shared" ref="IR52:KE52" si="64">IR50-IR51</f>
        <v>12.370000000000001</v>
      </c>
      <c r="IS52" s="232">
        <f t="shared" si="64"/>
        <v>9.4499999999999993</v>
      </c>
      <c r="IT52" s="232">
        <f t="shared" si="64"/>
        <v>11.33</v>
      </c>
      <c r="IU52" s="232">
        <f t="shared" si="64"/>
        <v>6.2600000000000007</v>
      </c>
      <c r="IV52" s="232">
        <f t="shared" si="64"/>
        <v>14.25</v>
      </c>
      <c r="IW52" s="232">
        <f t="shared" si="64"/>
        <v>10.239999999999998</v>
      </c>
      <c r="IX52" s="232">
        <f t="shared" si="64"/>
        <v>9.8000000000000007</v>
      </c>
      <c r="IY52" s="232">
        <f t="shared" si="64"/>
        <v>10.67</v>
      </c>
      <c r="IZ52" s="232">
        <f t="shared" si="64"/>
        <v>11.379999999999999</v>
      </c>
      <c r="JA52" s="232">
        <f t="shared" si="64"/>
        <v>15.47</v>
      </c>
      <c r="JB52" s="232">
        <f t="shared" si="64"/>
        <v>12.17</v>
      </c>
      <c r="JC52" s="232">
        <f t="shared" si="64"/>
        <v>13.62</v>
      </c>
      <c r="JD52" s="232">
        <f>JD50-JD51</f>
        <v>6.77</v>
      </c>
      <c r="JE52" s="232">
        <f>JE50-JE51</f>
        <v>9.64</v>
      </c>
      <c r="JF52" s="232">
        <f t="shared" si="64"/>
        <v>14.29</v>
      </c>
      <c r="JG52" s="232">
        <f t="shared" ref="JG52" si="65">JG50-JG51</f>
        <v>0</v>
      </c>
      <c r="JH52" s="232">
        <f t="shared" si="64"/>
        <v>13.66</v>
      </c>
      <c r="JI52" s="232">
        <f t="shared" si="64"/>
        <v>13.620000000000001</v>
      </c>
      <c r="JJ52" s="232">
        <f t="shared" si="64"/>
        <v>12.639999999999999</v>
      </c>
      <c r="JK52" s="232">
        <f t="shared" si="64"/>
        <v>11.57</v>
      </c>
      <c r="JL52" s="232">
        <f t="shared" si="64"/>
        <v>12.760000000000002</v>
      </c>
      <c r="JM52" s="232">
        <f t="shared" si="64"/>
        <v>1.6099999999999994</v>
      </c>
      <c r="JN52" s="232">
        <f t="shared" si="64"/>
        <v>19.48</v>
      </c>
      <c r="JO52" s="232">
        <f t="shared" si="64"/>
        <v>5.46</v>
      </c>
      <c r="JP52" s="232">
        <f t="shared" si="64"/>
        <v>11.73</v>
      </c>
      <c r="JQ52" s="232">
        <f t="shared" si="64"/>
        <v>11.46</v>
      </c>
      <c r="JR52" s="232">
        <f t="shared" si="64"/>
        <v>28.82</v>
      </c>
      <c r="JS52" s="232">
        <f t="shared" si="64"/>
        <v>11.3</v>
      </c>
      <c r="JT52" s="232">
        <f>JT50-JT51</f>
        <v>5.16</v>
      </c>
      <c r="JU52" s="232">
        <f t="shared" si="64"/>
        <v>15.04</v>
      </c>
      <c r="JV52" s="232">
        <f>JV50-JV51</f>
        <v>5.91</v>
      </c>
      <c r="JW52" s="232">
        <f>JW50-JW51</f>
        <v>3.2700000000000014</v>
      </c>
      <c r="JX52" s="232">
        <f t="shared" si="64"/>
        <v>7.870000000000001</v>
      </c>
      <c r="JY52" s="232">
        <f t="shared" si="64"/>
        <v>9.33</v>
      </c>
      <c r="JZ52" s="232">
        <f t="shared" si="64"/>
        <v>6.9300000000000006</v>
      </c>
      <c r="KA52" s="232">
        <f t="shared" si="64"/>
        <v>9.14</v>
      </c>
      <c r="KB52" s="232">
        <f t="shared" si="64"/>
        <v>14.209999999999999</v>
      </c>
      <c r="KC52" s="232">
        <f t="shared" si="64"/>
        <v>12.010000000000002</v>
      </c>
      <c r="KD52" s="232">
        <f t="shared" si="64"/>
        <v>16.260000000000002</v>
      </c>
      <c r="KE52" s="232">
        <f t="shared" si="64"/>
        <v>9.49</v>
      </c>
      <c r="KF52" s="232">
        <f t="shared" ref="KF52:LL52" si="66">KF50-KF51</f>
        <v>12.17</v>
      </c>
      <c r="KG52" s="232">
        <f t="shared" si="66"/>
        <v>8.26</v>
      </c>
      <c r="KH52" s="232">
        <f t="shared" si="66"/>
        <v>15.739999999999998</v>
      </c>
      <c r="KI52" s="232">
        <f t="shared" si="66"/>
        <v>15.559999999999999</v>
      </c>
      <c r="KJ52" s="232">
        <f t="shared" si="66"/>
        <v>9.61</v>
      </c>
      <c r="KK52" s="232">
        <f t="shared" si="66"/>
        <v>11.45</v>
      </c>
      <c r="KL52" s="232">
        <f t="shared" si="66"/>
        <v>7.01</v>
      </c>
      <c r="KM52" s="232">
        <f t="shared" si="66"/>
        <v>7.48</v>
      </c>
      <c r="KN52" s="232">
        <f t="shared" si="66"/>
        <v>9.89</v>
      </c>
      <c r="KO52" s="232">
        <f t="shared" si="66"/>
        <v>9.41</v>
      </c>
      <c r="KP52" s="232">
        <f t="shared" si="66"/>
        <v>8.27</v>
      </c>
      <c r="KQ52" s="232">
        <f t="shared" si="66"/>
        <v>10.469999999999999</v>
      </c>
      <c r="KR52" s="232">
        <f t="shared" si="66"/>
        <v>11.33</v>
      </c>
      <c r="KS52" s="232">
        <f t="shared" si="66"/>
        <v>5.3599999999999994</v>
      </c>
      <c r="KT52" s="232">
        <f t="shared" si="66"/>
        <v>9.6300000000000008</v>
      </c>
      <c r="KU52" s="232">
        <f t="shared" si="66"/>
        <v>9.65</v>
      </c>
      <c r="KV52" s="232">
        <f t="shared" si="66"/>
        <v>11.379999999999999</v>
      </c>
      <c r="KW52" s="232">
        <f t="shared" si="66"/>
        <v>9.6499999999999986</v>
      </c>
      <c r="KX52" s="232">
        <f t="shared" si="66"/>
        <v>12.290000000000001</v>
      </c>
      <c r="KY52" s="232">
        <f t="shared" si="66"/>
        <v>8.6199999999999992</v>
      </c>
      <c r="KZ52" s="232">
        <f t="shared" si="66"/>
        <v>11.61</v>
      </c>
      <c r="LA52" s="232">
        <f t="shared" si="66"/>
        <v>6.18</v>
      </c>
      <c r="LB52" s="232">
        <f t="shared" si="66"/>
        <v>13.78</v>
      </c>
      <c r="LC52" s="232">
        <f t="shared" si="66"/>
        <v>9.6900000000000013</v>
      </c>
      <c r="LD52" s="232">
        <f>LD50-LD51</f>
        <v>4.5699999999999994</v>
      </c>
      <c r="LE52" s="232">
        <f t="shared" si="66"/>
        <v>8.23</v>
      </c>
      <c r="LF52" s="232">
        <f t="shared" si="66"/>
        <v>11.54</v>
      </c>
      <c r="LG52" s="232">
        <f t="shared" si="66"/>
        <v>11.29</v>
      </c>
      <c r="LH52" s="232">
        <f t="shared" si="66"/>
        <v>8.07</v>
      </c>
      <c r="LI52" s="232">
        <f t="shared" si="66"/>
        <v>12.040000000000001</v>
      </c>
      <c r="LJ52" s="232">
        <f t="shared" si="66"/>
        <v>6.57</v>
      </c>
      <c r="LK52" s="232">
        <f t="shared" si="66"/>
        <v>13.379999999999999</v>
      </c>
      <c r="LL52" s="232">
        <f t="shared" si="66"/>
        <v>14.64</v>
      </c>
      <c r="LM52" s="232">
        <f t="shared" ref="LM52:MW52" si="67">LM50-LM51</f>
        <v>13.27</v>
      </c>
      <c r="LN52" s="232">
        <f t="shared" si="67"/>
        <v>10.24</v>
      </c>
      <c r="LO52" s="232">
        <f t="shared" si="67"/>
        <v>14.059999999999999</v>
      </c>
      <c r="LP52" s="232">
        <f t="shared" si="67"/>
        <v>9.77</v>
      </c>
      <c r="LQ52" s="232">
        <f t="shared" si="67"/>
        <v>15.629999999999999</v>
      </c>
      <c r="LR52" s="232">
        <f t="shared" si="67"/>
        <v>17.75</v>
      </c>
      <c r="LS52" s="232">
        <f t="shared" si="67"/>
        <v>12.760000000000002</v>
      </c>
      <c r="LT52" s="232">
        <f t="shared" si="67"/>
        <v>18.38</v>
      </c>
      <c r="LU52" s="232">
        <f>LU50-LU51</f>
        <v>10.080000000000002</v>
      </c>
      <c r="LV52" s="232">
        <f t="shared" si="67"/>
        <v>15.819999999999999</v>
      </c>
      <c r="LW52" s="232">
        <f t="shared" ref="LW52" si="68">LW50-LW51</f>
        <v>0</v>
      </c>
      <c r="LX52" s="232">
        <f t="shared" si="67"/>
        <v>13.31</v>
      </c>
      <c r="LY52" s="232">
        <f t="shared" ref="LY52" si="69">LY50-LY51</f>
        <v>0</v>
      </c>
      <c r="LZ52" s="232">
        <f>LZ50-LZ51</f>
        <v>6.6899999999999995</v>
      </c>
      <c r="MA52" s="232">
        <f t="shared" si="67"/>
        <v>16.62</v>
      </c>
      <c r="MB52" s="232">
        <f t="shared" si="67"/>
        <v>4.4400000000000013</v>
      </c>
      <c r="MC52" s="232">
        <f t="shared" si="67"/>
        <v>11.969999999999999</v>
      </c>
      <c r="MD52" s="232">
        <f t="shared" si="67"/>
        <v>14.049999999999999</v>
      </c>
      <c r="ME52" s="232">
        <f t="shared" si="67"/>
        <v>12.879999999999999</v>
      </c>
      <c r="MF52" s="232">
        <f t="shared" si="67"/>
        <v>12.24</v>
      </c>
      <c r="MG52" s="232">
        <f t="shared" si="67"/>
        <v>12.36</v>
      </c>
      <c r="MH52" s="232">
        <f t="shared" si="67"/>
        <v>10.47</v>
      </c>
      <c r="MI52" s="232">
        <f t="shared" si="67"/>
        <v>14.41</v>
      </c>
      <c r="MJ52" s="232">
        <f t="shared" si="67"/>
        <v>13.54</v>
      </c>
      <c r="MK52" s="232">
        <f t="shared" si="67"/>
        <v>6.5000000000000009</v>
      </c>
      <c r="ML52" s="232">
        <f t="shared" si="67"/>
        <v>14.479999999999999</v>
      </c>
      <c r="MM52" s="232">
        <f t="shared" si="67"/>
        <v>10.99</v>
      </c>
      <c r="MN52" s="232">
        <f t="shared" si="67"/>
        <v>14.17</v>
      </c>
      <c r="MO52" s="232">
        <f t="shared" si="67"/>
        <v>11.26</v>
      </c>
      <c r="MP52" s="232">
        <f t="shared" si="67"/>
        <v>6.93</v>
      </c>
      <c r="MQ52" s="232">
        <f t="shared" si="67"/>
        <v>12.75</v>
      </c>
      <c r="MR52" s="232">
        <f t="shared" si="67"/>
        <v>17.950000000000003</v>
      </c>
      <c r="MS52" s="232">
        <f t="shared" si="67"/>
        <v>17.09</v>
      </c>
      <c r="MT52" s="232">
        <f t="shared" si="67"/>
        <v>18.62</v>
      </c>
      <c r="MU52" s="232">
        <f t="shared" si="67"/>
        <v>18.39</v>
      </c>
      <c r="MV52" s="232">
        <f t="shared" si="67"/>
        <v>9.4500000000000011</v>
      </c>
      <c r="MW52" s="232">
        <f t="shared" si="67"/>
        <v>8.15</v>
      </c>
      <c r="MX52" s="232">
        <f t="shared" ref="MX52:NO52" si="70">MX50-MX51</f>
        <v>10.47</v>
      </c>
      <c r="MY52" s="232">
        <f t="shared" si="70"/>
        <v>9.7199999999999989</v>
      </c>
      <c r="MZ52" s="232">
        <f t="shared" si="70"/>
        <v>9.93</v>
      </c>
      <c r="NA52" s="232">
        <f t="shared" si="70"/>
        <v>8.4600000000000009</v>
      </c>
      <c r="NB52" s="232">
        <f t="shared" si="70"/>
        <v>7.3600000000000012</v>
      </c>
      <c r="NC52" s="232">
        <f t="shared" si="70"/>
        <v>12.670000000000002</v>
      </c>
      <c r="ND52" s="232">
        <f t="shared" si="70"/>
        <v>9.18</v>
      </c>
      <c r="NE52" s="232">
        <f t="shared" si="70"/>
        <v>9.65</v>
      </c>
      <c r="NF52" s="232">
        <f t="shared" si="70"/>
        <v>13.07</v>
      </c>
      <c r="NG52" s="232">
        <f t="shared" si="70"/>
        <v>11.07</v>
      </c>
      <c r="NH52" s="232">
        <f t="shared" si="70"/>
        <v>10.59</v>
      </c>
      <c r="NI52" s="232">
        <f t="shared" si="70"/>
        <v>11.41</v>
      </c>
      <c r="NJ52" s="232">
        <f t="shared" si="70"/>
        <v>10.59</v>
      </c>
      <c r="NK52" s="232">
        <f>NK50-NK51</f>
        <v>7.68</v>
      </c>
      <c r="NL52" s="232">
        <f t="shared" si="70"/>
        <v>10.82</v>
      </c>
      <c r="NM52" s="232">
        <f t="shared" si="70"/>
        <v>10.83</v>
      </c>
      <c r="NN52" s="232">
        <f>NN50-NN51</f>
        <v>4.5599999999999996</v>
      </c>
      <c r="NO52" s="232">
        <f t="shared" si="70"/>
        <v>8.89</v>
      </c>
    </row>
    <row r="53" spans="1:380">
      <c r="A53" s="230" t="s">
        <v>392</v>
      </c>
      <c r="C53" s="233">
        <f>C3/C47</f>
        <v>1.2890217034070572</v>
      </c>
      <c r="D53" s="233">
        <f t="shared" ref="D53:BP53" si="71">D3/D47</f>
        <v>0.86297437518105924</v>
      </c>
      <c r="E53" s="233">
        <f t="shared" si="71"/>
        <v>1.0589603442260729</v>
      </c>
      <c r="F53" s="233">
        <f t="shared" si="71"/>
        <v>1.1380448800619039</v>
      </c>
      <c r="G53" s="233">
        <f t="shared" si="71"/>
        <v>1.3659344916141807</v>
      </c>
      <c r="H53" s="233">
        <f t="shared" si="71"/>
        <v>0.65694622652513712</v>
      </c>
      <c r="I53" s="233">
        <f t="shared" si="71"/>
        <v>0.67603271126022213</v>
      </c>
      <c r="J53" s="233">
        <f t="shared" si="71"/>
        <v>0.98180255050866894</v>
      </c>
      <c r="K53" s="233">
        <f t="shared" si="71"/>
        <v>0.75358496785890883</v>
      </c>
      <c r="L53" s="233">
        <f t="shared" si="71"/>
        <v>0.77806554093718716</v>
      </c>
      <c r="M53" s="233">
        <f t="shared" si="71"/>
        <v>0.79269406392694075</v>
      </c>
      <c r="N53" s="233">
        <f t="shared" si="71"/>
        <v>0.8918736996695632</v>
      </c>
      <c r="O53" s="233">
        <f t="shared" si="71"/>
        <v>0.86664483839281525</v>
      </c>
      <c r="P53" s="233">
        <f t="shared" si="71"/>
        <v>0.7843826216361458</v>
      </c>
      <c r="Q53" s="233">
        <f t="shared" si="71"/>
        <v>0.85381750465549355</v>
      </c>
      <c r="R53" s="233">
        <f t="shared" si="71"/>
        <v>0.77271882549711945</v>
      </c>
      <c r="S53" s="233">
        <f t="shared" si="71"/>
        <v>0</v>
      </c>
      <c r="T53" s="233">
        <f t="shared" si="71"/>
        <v>0</v>
      </c>
      <c r="U53" s="233">
        <f t="shared" si="71"/>
        <v>0</v>
      </c>
      <c r="V53" s="233">
        <f t="shared" si="71"/>
        <v>0.85385273057603939</v>
      </c>
      <c r="W53" s="233">
        <f t="shared" si="71"/>
        <v>0</v>
      </c>
      <c r="X53" s="233">
        <f t="shared" si="71"/>
        <v>0</v>
      </c>
      <c r="Y53" s="233">
        <f t="shared" si="71"/>
        <v>0.83831775700934585</v>
      </c>
      <c r="Z53" s="233">
        <f t="shared" si="71"/>
        <v>0</v>
      </c>
      <c r="AA53" s="233">
        <f t="shared" si="71"/>
        <v>0</v>
      </c>
      <c r="AB53" s="233">
        <f t="shared" si="71"/>
        <v>0</v>
      </c>
      <c r="AC53" s="233">
        <f t="shared" si="71"/>
        <v>0</v>
      </c>
      <c r="AD53" s="233">
        <f t="shared" si="71"/>
        <v>1.1035893096396583</v>
      </c>
      <c r="AE53" s="233">
        <f t="shared" si="71"/>
        <v>0</v>
      </c>
      <c r="AF53" s="233">
        <f t="shared" si="71"/>
        <v>0</v>
      </c>
      <c r="AG53" s="233">
        <f t="shared" si="71"/>
        <v>0.82845188284518811</v>
      </c>
      <c r="AH53" s="233">
        <f t="shared" si="71"/>
        <v>1.0462843918745179</v>
      </c>
      <c r="AI53" s="233">
        <f t="shared" si="71"/>
        <v>0.83855792282987296</v>
      </c>
      <c r="AJ53" s="233">
        <f t="shared" si="71"/>
        <v>0</v>
      </c>
      <c r="AK53" s="233">
        <f t="shared" si="71"/>
        <v>0</v>
      </c>
      <c r="AL53" s="233">
        <f t="shared" si="71"/>
        <v>1.0196807686347436</v>
      </c>
      <c r="AM53" s="233">
        <f t="shared" si="71"/>
        <v>0.91998341625207292</v>
      </c>
      <c r="AN53" s="233">
        <f t="shared" si="71"/>
        <v>0.97100208001957689</v>
      </c>
      <c r="AO53" s="233">
        <f t="shared" si="71"/>
        <v>0.77225598855917066</v>
      </c>
      <c r="AP53" s="233">
        <f t="shared" si="71"/>
        <v>0.75719338077981058</v>
      </c>
      <c r="AQ53" s="233">
        <f t="shared" ref="AQ53" si="72">AQ3/AQ47</f>
        <v>1</v>
      </c>
      <c r="AR53" s="233">
        <f t="shared" si="71"/>
        <v>1.0033910405140103</v>
      </c>
      <c r="AS53" s="233">
        <f t="shared" si="71"/>
        <v>0.83016867469879518</v>
      </c>
      <c r="AT53" s="233">
        <f t="shared" si="71"/>
        <v>0.89135080418400625</v>
      </c>
      <c r="AU53" s="233">
        <f t="shared" si="71"/>
        <v>0.89566797360619699</v>
      </c>
      <c r="AV53" s="233">
        <f t="shared" si="71"/>
        <v>1.1224958263772953</v>
      </c>
      <c r="AW53" s="233">
        <f t="shared" si="71"/>
        <v>0.88007658603041361</v>
      </c>
      <c r="AX53" s="233">
        <f t="shared" si="71"/>
        <v>0.72928897586431829</v>
      </c>
      <c r="AY53" s="233">
        <f t="shared" si="71"/>
        <v>1.0104058811348104</v>
      </c>
      <c r="AZ53" s="233">
        <f t="shared" si="71"/>
        <v>1.1236871622310596</v>
      </c>
      <c r="BA53" s="233">
        <f t="shared" si="71"/>
        <v>0.88264878457669727</v>
      </c>
      <c r="BB53" s="233">
        <f t="shared" si="71"/>
        <v>0.79250891795481559</v>
      </c>
      <c r="BC53" s="233">
        <f t="shared" si="71"/>
        <v>0.83982831448426232</v>
      </c>
      <c r="BD53" s="233">
        <f t="shared" si="71"/>
        <v>0.86091248789039077</v>
      </c>
      <c r="BE53" s="233">
        <f t="shared" si="71"/>
        <v>0.85370031978072169</v>
      </c>
      <c r="BF53" s="233">
        <f t="shared" si="71"/>
        <v>0.84876945821375771</v>
      </c>
      <c r="BG53" s="233">
        <f t="shared" si="71"/>
        <v>0.87232472324723254</v>
      </c>
      <c r="BH53" s="233">
        <f t="shared" si="71"/>
        <v>0.79346750247443087</v>
      </c>
      <c r="BI53" s="233">
        <f t="shared" si="71"/>
        <v>0.81965209890741808</v>
      </c>
      <c r="BJ53" s="233">
        <f t="shared" si="71"/>
        <v>0.91390091390091399</v>
      </c>
      <c r="BK53" s="233">
        <f t="shared" si="71"/>
        <v>0.71795777758148582</v>
      </c>
      <c r="BL53" s="233">
        <f t="shared" si="71"/>
        <v>0.93046622264509982</v>
      </c>
      <c r="BM53" s="233">
        <f t="shared" si="71"/>
        <v>0.96610324349017818</v>
      </c>
      <c r="BN53" s="233">
        <f t="shared" si="71"/>
        <v>1.0323993486439438</v>
      </c>
      <c r="BO53" s="233">
        <f t="shared" si="71"/>
        <v>1.1332361988020077</v>
      </c>
      <c r="BP53" s="233">
        <f t="shared" si="71"/>
        <v>1.1459807073954984</v>
      </c>
      <c r="BQ53" s="233">
        <f t="shared" ref="BQ53:EC53" si="73">BQ3/BQ47</f>
        <v>1.0738159220691972</v>
      </c>
      <c r="BR53" s="233">
        <f t="shared" si="73"/>
        <v>1.1451717433570965</v>
      </c>
      <c r="BS53" s="233" t="e">
        <f t="shared" si="73"/>
        <v>#VALUE!</v>
      </c>
      <c r="BT53" s="233">
        <f t="shared" si="73"/>
        <v>1.1501754783199369</v>
      </c>
      <c r="BU53" s="233">
        <f t="shared" si="73"/>
        <v>1.1832889187317708</v>
      </c>
      <c r="BV53" s="233">
        <f t="shared" si="73"/>
        <v>1.0496501369029509</v>
      </c>
      <c r="BW53" s="233">
        <f t="shared" si="73"/>
        <v>0.72292597352263199</v>
      </c>
      <c r="BX53" s="233">
        <f t="shared" si="73"/>
        <v>0.8814417995830709</v>
      </c>
      <c r="BY53" s="233">
        <f t="shared" si="73"/>
        <v>1.0567367874008633</v>
      </c>
      <c r="BZ53" s="233">
        <f t="shared" si="73"/>
        <v>1.0069027611044414</v>
      </c>
      <c r="CA53" s="233">
        <f t="shared" si="73"/>
        <v>1.2870102761721256</v>
      </c>
      <c r="CB53" s="233">
        <f t="shared" si="73"/>
        <v>1.1771510061796862</v>
      </c>
      <c r="CC53" s="233">
        <f t="shared" si="73"/>
        <v>1.0773630343166767</v>
      </c>
      <c r="CD53" s="233">
        <f t="shared" si="73"/>
        <v>1.2352230069351657</v>
      </c>
      <c r="CE53" s="233">
        <f t="shared" si="73"/>
        <v>1.001336898395722</v>
      </c>
      <c r="CF53" s="233">
        <f t="shared" si="73"/>
        <v>1.1017429738970894</v>
      </c>
      <c r="CG53" s="233">
        <f t="shared" si="73"/>
        <v>0.93278590026036468</v>
      </c>
      <c r="CH53" s="233">
        <f t="shared" si="73"/>
        <v>1.0599397984556995</v>
      </c>
      <c r="CI53" s="233">
        <f t="shared" si="73"/>
        <v>1.066615721974882</v>
      </c>
      <c r="CJ53" s="233">
        <f t="shared" si="73"/>
        <v>1.175150992234685</v>
      </c>
      <c r="CK53" s="233">
        <f t="shared" si="73"/>
        <v>1.180697715601204</v>
      </c>
      <c r="CL53" s="233">
        <f t="shared" si="73"/>
        <v>1.0795694385816803</v>
      </c>
      <c r="CM53" s="233">
        <f t="shared" si="73"/>
        <v>1.3637705401948241</v>
      </c>
      <c r="CN53" s="233">
        <f t="shared" si="73"/>
        <v>1.1403197158081706</v>
      </c>
      <c r="CO53" s="233">
        <f t="shared" si="73"/>
        <v>1.0045527977676605</v>
      </c>
      <c r="CP53" s="233">
        <f t="shared" si="73"/>
        <v>0.88837744533947094</v>
      </c>
      <c r="CQ53" s="233">
        <f t="shared" si="73"/>
        <v>1.2873563218390807</v>
      </c>
      <c r="CR53" s="233">
        <f t="shared" si="73"/>
        <v>0.82949007056084945</v>
      </c>
      <c r="CS53" s="233">
        <f t="shared" si="73"/>
        <v>0.73742065335191209</v>
      </c>
      <c r="CT53" s="233">
        <f t="shared" si="73"/>
        <v>0.94511494252873562</v>
      </c>
      <c r="CU53" s="233">
        <f t="shared" si="73"/>
        <v>0.87684521299029983</v>
      </c>
      <c r="CV53" s="233">
        <f t="shared" si="73"/>
        <v>1.0619954794962865</v>
      </c>
      <c r="CW53" s="233">
        <f t="shared" si="73"/>
        <v>0.80132450331125837</v>
      </c>
      <c r="CX53" s="233">
        <f t="shared" si="73"/>
        <v>1.2219981668194317</v>
      </c>
      <c r="CY53" s="233">
        <f t="shared" si="73"/>
        <v>1.0184157075152338</v>
      </c>
      <c r="CZ53" s="233">
        <f t="shared" si="73"/>
        <v>1.0742776603241717</v>
      </c>
      <c r="DA53" s="233">
        <f t="shared" ref="DA53" si="74">DA3/DA47</f>
        <v>1</v>
      </c>
      <c r="DB53" s="233">
        <f t="shared" si="73"/>
        <v>0.97694764616025564</v>
      </c>
      <c r="DC53" s="233">
        <f t="shared" si="73"/>
        <v>0.87564008778346736</v>
      </c>
      <c r="DD53" s="233">
        <f t="shared" si="73"/>
        <v>0.89477381286878332</v>
      </c>
      <c r="DE53" s="233">
        <f t="shared" si="73"/>
        <v>0.75640609795653591</v>
      </c>
      <c r="DF53" s="233">
        <f t="shared" si="73"/>
        <v>0.87268910013413414</v>
      </c>
      <c r="DG53" s="233" t="e">
        <f t="shared" si="73"/>
        <v>#VALUE!</v>
      </c>
      <c r="DH53" s="233">
        <f t="shared" si="73"/>
        <v>1.0618617055877186</v>
      </c>
      <c r="DI53" s="233" t="e">
        <f t="shared" si="73"/>
        <v>#VALUE!</v>
      </c>
      <c r="DJ53" s="233">
        <f t="shared" si="73"/>
        <v>1.1075969792809657</v>
      </c>
      <c r="DK53" s="233">
        <f t="shared" si="73"/>
        <v>1.0923526190910751</v>
      </c>
      <c r="DL53" s="233">
        <f t="shared" si="73"/>
        <v>1.0942005970907704</v>
      </c>
      <c r="DM53" s="233">
        <f t="shared" si="73"/>
        <v>1.0882145377558221</v>
      </c>
      <c r="DN53" s="233">
        <f t="shared" si="73"/>
        <v>1.059422750424448</v>
      </c>
      <c r="DO53" s="233">
        <f t="shared" si="73"/>
        <v>1.231596036500028</v>
      </c>
      <c r="DP53" s="233">
        <f t="shared" si="73"/>
        <v>1.1287804878048779</v>
      </c>
      <c r="DQ53" s="233">
        <f t="shared" si="73"/>
        <v>0.91379921958141175</v>
      </c>
      <c r="DR53" s="233">
        <f t="shared" si="73"/>
        <v>1.312615344054838</v>
      </c>
      <c r="DS53" s="233">
        <f t="shared" si="73"/>
        <v>1.2387842142201588</v>
      </c>
      <c r="DT53" s="233">
        <f t="shared" si="73"/>
        <v>0.9375</v>
      </c>
      <c r="DU53" s="233">
        <f t="shared" si="73"/>
        <v>1.2089676880580718</v>
      </c>
      <c r="DV53" s="233">
        <f t="shared" si="73"/>
        <v>1.0978996084015666</v>
      </c>
      <c r="DW53" s="233">
        <f t="shared" si="73"/>
        <v>0.99563318777292575</v>
      </c>
      <c r="DX53" s="233">
        <f t="shared" si="73"/>
        <v>0.88962360122075268</v>
      </c>
      <c r="DY53" s="233">
        <f t="shared" si="73"/>
        <v>0.82629819478493438</v>
      </c>
      <c r="DZ53" s="233">
        <f t="shared" si="73"/>
        <v>1.0193691200885444</v>
      </c>
      <c r="EA53" s="233">
        <f t="shared" si="73"/>
        <v>0.92457891727868424</v>
      </c>
      <c r="EB53" s="233">
        <f t="shared" si="73"/>
        <v>1.0074626865671641</v>
      </c>
      <c r="EC53" s="233">
        <f t="shared" si="73"/>
        <v>0.91018634074966631</v>
      </c>
      <c r="ED53" s="233">
        <f t="shared" ref="ED53:GO53" si="75">ED3/ED47</f>
        <v>1.0252512870801669</v>
      </c>
      <c r="EE53" s="233" t="e">
        <f t="shared" si="75"/>
        <v>#VALUE!</v>
      </c>
      <c r="EF53" s="233">
        <f t="shared" si="75"/>
        <v>0.83764765016335763</v>
      </c>
      <c r="EG53" s="233">
        <f t="shared" si="75"/>
        <v>0.96589769307923756</v>
      </c>
      <c r="EH53" s="233">
        <f t="shared" si="75"/>
        <v>0.71654253048057304</v>
      </c>
      <c r="EI53" s="233">
        <f t="shared" si="75"/>
        <v>0.96059113300492616</v>
      </c>
      <c r="EJ53" s="233">
        <f t="shared" si="75"/>
        <v>0.97368761035269813</v>
      </c>
      <c r="EK53" s="233">
        <f t="shared" si="75"/>
        <v>0.86234099201262193</v>
      </c>
      <c r="EL53" s="233">
        <f t="shared" si="75"/>
        <v>0.98896644899797337</v>
      </c>
      <c r="EM53" s="233">
        <f t="shared" si="75"/>
        <v>1.0485752074065169</v>
      </c>
      <c r="EN53" s="233">
        <f t="shared" si="75"/>
        <v>1.0299599372931547</v>
      </c>
      <c r="EO53" s="233">
        <f t="shared" si="75"/>
        <v>1.2569668113709567</v>
      </c>
      <c r="EP53" s="233">
        <f t="shared" si="75"/>
        <v>1.1046196508476713</v>
      </c>
      <c r="EQ53" s="233">
        <f t="shared" si="75"/>
        <v>1.2054922473379415</v>
      </c>
      <c r="ER53" s="233">
        <f t="shared" si="75"/>
        <v>1.2238612416923325</v>
      </c>
      <c r="ES53" s="233">
        <f t="shared" si="75"/>
        <v>1.0804893754024472</v>
      </c>
      <c r="ET53" s="233">
        <f t="shared" si="75"/>
        <v>1.0803892276012435</v>
      </c>
      <c r="EU53" s="233">
        <f t="shared" si="75"/>
        <v>1.1306913996627319</v>
      </c>
      <c r="EV53" s="233" t="e">
        <f t="shared" si="75"/>
        <v>#VALUE!</v>
      </c>
      <c r="EW53" s="233">
        <f t="shared" si="75"/>
        <v>1.070453067418166</v>
      </c>
      <c r="EX53" s="233">
        <f t="shared" si="75"/>
        <v>1.1151463362529372</v>
      </c>
      <c r="EY53" s="233">
        <f t="shared" si="75"/>
        <v>1.0365806700038505</v>
      </c>
      <c r="EZ53" s="233">
        <f t="shared" si="75"/>
        <v>1.1192622091804652</v>
      </c>
      <c r="FA53" s="233">
        <f t="shared" si="75"/>
        <v>1.0550890845791521</v>
      </c>
      <c r="FB53" s="233">
        <f t="shared" si="75"/>
        <v>0.89273356401384085</v>
      </c>
      <c r="FC53" s="233">
        <f t="shared" si="75"/>
        <v>1.0282778646415009</v>
      </c>
      <c r="FD53" s="233">
        <f t="shared" si="75"/>
        <v>1.1257008811076783</v>
      </c>
      <c r="FE53" s="233">
        <f t="shared" si="75"/>
        <v>1.1140489344909237</v>
      </c>
      <c r="FF53" s="233">
        <f t="shared" si="75"/>
        <v>1.0686007053030806</v>
      </c>
      <c r="FG53" s="233">
        <f t="shared" si="75"/>
        <v>1.0548837209302324</v>
      </c>
      <c r="FH53" s="233">
        <f t="shared" si="75"/>
        <v>1.0870435988291478</v>
      </c>
      <c r="FI53" s="233">
        <f t="shared" si="75"/>
        <v>1.0571551353674258</v>
      </c>
      <c r="FJ53" s="233">
        <f t="shared" si="75"/>
        <v>1.0474708171206226</v>
      </c>
      <c r="FK53" s="233">
        <f t="shared" si="75"/>
        <v>1.1494023904382469</v>
      </c>
      <c r="FL53" s="233">
        <f t="shared" si="75"/>
        <v>1.0595661273711834</v>
      </c>
      <c r="FM53" s="233">
        <f t="shared" si="75"/>
        <v>1.1383846997198197</v>
      </c>
      <c r="FN53" s="233">
        <f t="shared" si="75"/>
        <v>1.0051151925245689</v>
      </c>
      <c r="FO53" s="233">
        <f t="shared" si="75"/>
        <v>1.1077247684913845</v>
      </c>
      <c r="FP53" s="233">
        <f t="shared" si="75"/>
        <v>1.0615293886377037</v>
      </c>
      <c r="FQ53" s="233">
        <f t="shared" si="75"/>
        <v>1.1952635244950081</v>
      </c>
      <c r="FR53" s="233">
        <f t="shared" si="75"/>
        <v>1.0501519087666771</v>
      </c>
      <c r="FS53" s="233">
        <f t="shared" si="75"/>
        <v>1.2481084133258047</v>
      </c>
      <c r="FT53" s="233">
        <f t="shared" si="75"/>
        <v>1.0874260264779452</v>
      </c>
      <c r="FU53" s="233">
        <f t="shared" si="75"/>
        <v>1.3056856187290971</v>
      </c>
      <c r="FV53" s="233">
        <f t="shared" si="75"/>
        <v>1.1068907011110503</v>
      </c>
      <c r="FW53" s="233">
        <f t="shared" si="75"/>
        <v>0.94811922002549298</v>
      </c>
      <c r="FX53" s="233">
        <f t="shared" si="75"/>
        <v>1.0773615635179155</v>
      </c>
      <c r="FY53" s="233">
        <f t="shared" si="75"/>
        <v>1.0590586145648313</v>
      </c>
      <c r="FZ53" s="233">
        <f t="shared" si="75"/>
        <v>1.1481500593425873</v>
      </c>
      <c r="GA53" s="233">
        <f t="shared" si="75"/>
        <v>0.95108994321304263</v>
      </c>
      <c r="GB53" s="233">
        <f t="shared" si="75"/>
        <v>0.78797585314771457</v>
      </c>
      <c r="GC53" s="233">
        <f t="shared" si="75"/>
        <v>0.69876998769987697</v>
      </c>
      <c r="GD53" s="233">
        <f t="shared" si="75"/>
        <v>0.84417069951605805</v>
      </c>
      <c r="GE53" s="233">
        <f t="shared" si="75"/>
        <v>0.77086441421676188</v>
      </c>
      <c r="GF53" s="233">
        <f t="shared" si="75"/>
        <v>0.89698387501044397</v>
      </c>
      <c r="GG53" s="233">
        <f t="shared" si="75"/>
        <v>0.88485536018150879</v>
      </c>
      <c r="GH53" s="233">
        <f t="shared" si="75"/>
        <v>0.9569639634713184</v>
      </c>
      <c r="GI53" s="233">
        <f t="shared" si="75"/>
        <v>1.0080070613454384</v>
      </c>
      <c r="GJ53" s="233">
        <f t="shared" si="75"/>
        <v>1.4892574444025626</v>
      </c>
      <c r="GK53" s="233">
        <f t="shared" si="75"/>
        <v>1.2142713162668817</v>
      </c>
      <c r="GL53" s="233">
        <f t="shared" si="75"/>
        <v>1.2194148936170213</v>
      </c>
      <c r="GM53" s="233">
        <f t="shared" si="75"/>
        <v>0.79245283018867918</v>
      </c>
      <c r="GN53" s="233">
        <f t="shared" si="75"/>
        <v>1.0975609756097562</v>
      </c>
      <c r="GO53" s="233">
        <f t="shared" si="75"/>
        <v>0.95920847075160565</v>
      </c>
      <c r="GP53" s="233">
        <f t="shared" ref="GP53:JA53" si="76">GP3/GP47</f>
        <v>1.0206165578750079</v>
      </c>
      <c r="GQ53" s="233">
        <f t="shared" si="76"/>
        <v>1.1456040370644274</v>
      </c>
      <c r="GR53" s="233">
        <f t="shared" si="76"/>
        <v>0.87045547088592901</v>
      </c>
      <c r="GS53" s="233">
        <f t="shared" si="76"/>
        <v>0.81665449233016807</v>
      </c>
      <c r="GT53" s="233">
        <f t="shared" si="76"/>
        <v>0.91786932563631596</v>
      </c>
      <c r="GU53" s="233">
        <f t="shared" si="76"/>
        <v>1.3201600800400202</v>
      </c>
      <c r="GV53" s="233">
        <f t="shared" si="76"/>
        <v>1.1460246435369155</v>
      </c>
      <c r="GW53" s="233">
        <f t="shared" si="76"/>
        <v>1.011469018509406</v>
      </c>
      <c r="GX53" s="233">
        <f t="shared" si="76"/>
        <v>1.0397907419150285</v>
      </c>
      <c r="GY53" s="233">
        <f t="shared" si="76"/>
        <v>1.2239760942169096</v>
      </c>
      <c r="GZ53" s="233">
        <f t="shared" si="76"/>
        <v>1.0780973149788744</v>
      </c>
      <c r="HA53" s="233">
        <f t="shared" si="76"/>
        <v>1.2310558179761828</v>
      </c>
      <c r="HB53" s="233">
        <f t="shared" si="76"/>
        <v>1.0804374240583234</v>
      </c>
      <c r="HC53" s="233">
        <f t="shared" si="76"/>
        <v>1.0997090385758532</v>
      </c>
      <c r="HD53" s="233">
        <f t="shared" si="76"/>
        <v>1.071215555290469</v>
      </c>
      <c r="HE53" s="233">
        <f t="shared" si="76"/>
        <v>0.90284020505843177</v>
      </c>
      <c r="HF53" s="233">
        <f t="shared" si="76"/>
        <v>0.97174325178297383</v>
      </c>
      <c r="HG53" s="233">
        <f t="shared" si="76"/>
        <v>1.149995364790952</v>
      </c>
      <c r="HH53" s="233">
        <f t="shared" si="76"/>
        <v>1.1679999999999997</v>
      </c>
      <c r="HI53" s="233">
        <f t="shared" si="76"/>
        <v>1.3312338638749397</v>
      </c>
      <c r="HJ53" s="233">
        <f t="shared" si="76"/>
        <v>1.3705367699219679</v>
      </c>
      <c r="HK53" s="233">
        <f t="shared" si="76"/>
        <v>1.071750418401064</v>
      </c>
      <c r="HL53" s="233">
        <f t="shared" si="76"/>
        <v>1.1976444867590532</v>
      </c>
      <c r="HM53" s="233">
        <f t="shared" si="76"/>
        <v>1.2971450323563001</v>
      </c>
      <c r="HN53" s="233">
        <f t="shared" si="76"/>
        <v>1.0408693425048481</v>
      </c>
      <c r="HO53" s="233">
        <f t="shared" si="76"/>
        <v>1.1635808587400389</v>
      </c>
      <c r="HP53" s="233">
        <f t="shared" si="76"/>
        <v>1.2647713649597536</v>
      </c>
      <c r="HQ53" s="233" t="e">
        <f t="shared" si="76"/>
        <v>#VALUE!</v>
      </c>
      <c r="HR53" s="233">
        <f t="shared" si="76"/>
        <v>1.1786209412623132</v>
      </c>
      <c r="HS53" s="233">
        <f t="shared" si="76"/>
        <v>1.2089356110381075</v>
      </c>
      <c r="HT53" s="233">
        <f t="shared" si="76"/>
        <v>1.240906225666506</v>
      </c>
      <c r="HU53" s="233">
        <f t="shared" si="76"/>
        <v>1.0941724585656458</v>
      </c>
      <c r="HV53" s="233">
        <f t="shared" si="76"/>
        <v>1.2555555555555555</v>
      </c>
      <c r="HW53" s="233">
        <f t="shared" si="76"/>
        <v>1.3324807015941171</v>
      </c>
      <c r="HX53" s="233">
        <f t="shared" si="76"/>
        <v>1.0837338730078423</v>
      </c>
      <c r="HY53" s="233">
        <f t="shared" si="76"/>
        <v>1.0469196093163033</v>
      </c>
      <c r="HZ53" s="233">
        <f t="shared" si="76"/>
        <v>1.0539966362751179</v>
      </c>
      <c r="IA53" s="233">
        <f t="shared" si="76"/>
        <v>1.1749842072015162</v>
      </c>
      <c r="IB53" s="233">
        <f t="shared" si="76"/>
        <v>1.122533495736906</v>
      </c>
      <c r="IC53" s="233">
        <f t="shared" si="76"/>
        <v>1.0811283888300902</v>
      </c>
      <c r="ID53" s="233">
        <f t="shared" si="76"/>
        <v>1.0347792882236133</v>
      </c>
      <c r="IE53" s="233">
        <f t="shared" si="76"/>
        <v>1.2689375643152656</v>
      </c>
      <c r="IF53" s="233">
        <f t="shared" si="76"/>
        <v>1.2823320104009854</v>
      </c>
      <c r="IG53" s="233">
        <f t="shared" si="76"/>
        <v>1.1500841635958332</v>
      </c>
      <c r="IH53" s="233">
        <f t="shared" si="76"/>
        <v>1.074732051093819</v>
      </c>
      <c r="II53" s="233">
        <f t="shared" si="76"/>
        <v>1.2819793019650565</v>
      </c>
      <c r="IJ53" s="233">
        <f t="shared" si="76"/>
        <v>0.87590371017716662</v>
      </c>
      <c r="IK53" s="233">
        <f t="shared" si="76"/>
        <v>0.93950593269791871</v>
      </c>
      <c r="IL53" s="233">
        <f t="shared" si="76"/>
        <v>1.108373760809956</v>
      </c>
      <c r="IM53" s="233">
        <f t="shared" si="76"/>
        <v>1.1533371147664968</v>
      </c>
      <c r="IN53" s="233">
        <f t="shared" si="76"/>
        <v>1.0673218673218672</v>
      </c>
      <c r="IO53" s="233">
        <f t="shared" si="76"/>
        <v>1.0854609668162751</v>
      </c>
      <c r="IP53" s="233">
        <f t="shared" si="76"/>
        <v>1.029260665624302</v>
      </c>
      <c r="IQ53" s="233">
        <f t="shared" si="76"/>
        <v>1.0560029621401463</v>
      </c>
      <c r="IR53" s="233">
        <f t="shared" si="76"/>
        <v>0.85844994617868675</v>
      </c>
      <c r="IS53" s="233">
        <f t="shared" si="76"/>
        <v>1.0734924932316021</v>
      </c>
      <c r="IT53" s="233">
        <f t="shared" si="76"/>
        <v>0.76972456180286808</v>
      </c>
      <c r="IU53" s="233">
        <f t="shared" si="76"/>
        <v>0.86920980926430502</v>
      </c>
      <c r="IV53" s="233">
        <f t="shared" si="76"/>
        <v>0.93892603850050638</v>
      </c>
      <c r="IW53" s="233">
        <f t="shared" si="76"/>
        <v>0.92760298074932723</v>
      </c>
      <c r="IX53" s="233">
        <f t="shared" si="76"/>
        <v>1.1058601134215502</v>
      </c>
      <c r="IY53" s="233">
        <f t="shared" si="76"/>
        <v>1.0857827372346767</v>
      </c>
      <c r="IZ53" s="233">
        <f t="shared" si="76"/>
        <v>0.90775793121834158</v>
      </c>
      <c r="JA53" s="233">
        <f t="shared" si="76"/>
        <v>0.95737739423279278</v>
      </c>
      <c r="JB53" s="233">
        <f t="shared" ref="JB53:LN53" si="77">JB3/JB47</f>
        <v>0.90902057867863229</v>
      </c>
      <c r="JC53" s="233">
        <f t="shared" si="77"/>
        <v>0.92188258127122735</v>
      </c>
      <c r="JD53" s="233">
        <f t="shared" si="77"/>
        <v>0.82234680069592114</v>
      </c>
      <c r="JE53" s="233">
        <f t="shared" si="77"/>
        <v>0.92255125284738049</v>
      </c>
      <c r="JF53" s="233">
        <f t="shared" si="77"/>
        <v>0.89135589566716977</v>
      </c>
      <c r="JG53" s="233">
        <f t="shared" ref="JG53" si="78">JG3/JG47</f>
        <v>1</v>
      </c>
      <c r="JH53" s="233">
        <f t="shared" si="77"/>
        <v>0.9848879624804584</v>
      </c>
      <c r="JI53" s="233">
        <f t="shared" si="77"/>
        <v>0.89516371282667462</v>
      </c>
      <c r="JJ53" s="233">
        <f t="shared" si="77"/>
        <v>0.91278825995807156</v>
      </c>
      <c r="JK53" s="233">
        <f t="shared" si="77"/>
        <v>0.89340473248203567</v>
      </c>
      <c r="JL53" s="233">
        <f t="shared" si="77"/>
        <v>0.92717223747039124</v>
      </c>
      <c r="JM53" s="233">
        <f t="shared" si="77"/>
        <v>1.0516811955168122</v>
      </c>
      <c r="JN53" s="233">
        <f t="shared" si="77"/>
        <v>1.325129665412387</v>
      </c>
      <c r="JO53" s="233">
        <f t="shared" si="77"/>
        <v>1.3616086515714771</v>
      </c>
      <c r="JP53" s="233">
        <f t="shared" si="77"/>
        <v>1.2282294676021461</v>
      </c>
      <c r="JQ53" s="233">
        <f t="shared" si="77"/>
        <v>1.2082212831348447</v>
      </c>
      <c r="JR53" s="233">
        <f t="shared" si="77"/>
        <v>1.163907573275712</v>
      </c>
      <c r="JS53" s="233">
        <f t="shared" si="77"/>
        <v>1.1031976744186047</v>
      </c>
      <c r="JT53" s="233">
        <f t="shared" si="77"/>
        <v>1.1388057349929102</v>
      </c>
      <c r="JU53" s="233">
        <f t="shared" si="77"/>
        <v>1.0027566902752447</v>
      </c>
      <c r="JV53" s="233">
        <f t="shared" si="77"/>
        <v>1.1668674698795181</v>
      </c>
      <c r="JW53" s="233">
        <f t="shared" si="77"/>
        <v>1.1503360452776796</v>
      </c>
      <c r="JX53" s="233">
        <f t="shared" si="77"/>
        <v>1.410466938263867</v>
      </c>
      <c r="JY53" s="233">
        <f t="shared" si="77"/>
        <v>1.2732565191024867</v>
      </c>
      <c r="JZ53" s="233">
        <f t="shared" si="77"/>
        <v>0</v>
      </c>
      <c r="KA53" s="233">
        <f t="shared" si="77"/>
        <v>1.2189194617393051</v>
      </c>
      <c r="KB53" s="233">
        <f t="shared" si="77"/>
        <v>0.92454448017148971</v>
      </c>
      <c r="KC53" s="233">
        <f t="shared" si="77"/>
        <v>1.2260813978265499</v>
      </c>
      <c r="KD53" s="233">
        <f t="shared" si="77"/>
        <v>1.2329970326409494</v>
      </c>
      <c r="KE53" s="233">
        <f t="shared" si="77"/>
        <v>0.88825296895120898</v>
      </c>
      <c r="KF53" s="233">
        <f t="shared" si="77"/>
        <v>0.89376948301688208</v>
      </c>
      <c r="KG53" s="233">
        <f t="shared" si="77"/>
        <v>0.99963004069552341</v>
      </c>
      <c r="KH53" s="233">
        <f t="shared" si="77"/>
        <v>1.0925671274516902</v>
      </c>
      <c r="KI53" s="233">
        <f t="shared" si="77"/>
        <v>1.2889895273138974</v>
      </c>
      <c r="KJ53" s="233">
        <f t="shared" si="77"/>
        <v>0.80865836226260979</v>
      </c>
      <c r="KK53" s="233">
        <f t="shared" si="77"/>
        <v>0.71789632178963203</v>
      </c>
      <c r="KL53" s="233">
        <f t="shared" si="77"/>
        <v>0.82692307692307687</v>
      </c>
      <c r="KM53" s="233">
        <f t="shared" si="77"/>
        <v>1.2046818727490995</v>
      </c>
      <c r="KN53" s="233">
        <f t="shared" si="77"/>
        <v>0.84704033525405964</v>
      </c>
      <c r="KO53" s="233">
        <f t="shared" si="77"/>
        <v>0.76943319838056679</v>
      </c>
      <c r="KP53" s="233">
        <f t="shared" si="77"/>
        <v>0.93072534637326843</v>
      </c>
      <c r="KQ53" s="233">
        <f t="shared" si="77"/>
        <v>0.85289595079446445</v>
      </c>
      <c r="KR53" s="233">
        <f t="shared" si="77"/>
        <v>0.77703187823090192</v>
      </c>
      <c r="KS53" s="233">
        <f t="shared" si="77"/>
        <v>0.82041587901701341</v>
      </c>
      <c r="KT53" s="233">
        <f t="shared" si="77"/>
        <v>0.81278191084294993</v>
      </c>
      <c r="KU53" s="233">
        <f t="shared" si="77"/>
        <v>0.73499601412139837</v>
      </c>
      <c r="KV53" s="233">
        <f t="shared" si="77"/>
        <v>0.75012915446874451</v>
      </c>
      <c r="KW53" s="233">
        <f t="shared" si="77"/>
        <v>0.87725631768953061</v>
      </c>
      <c r="KX53" s="233">
        <f t="shared" si="77"/>
        <v>0.94987892356193182</v>
      </c>
      <c r="KY53" s="233">
        <f t="shared" si="77"/>
        <v>0.75952537117643526</v>
      </c>
      <c r="KZ53" s="233">
        <f t="shared" si="77"/>
        <v>0.68611473272490231</v>
      </c>
      <c r="LA53" s="233">
        <f t="shared" si="77"/>
        <v>0.80291242768801108</v>
      </c>
      <c r="LB53" s="233">
        <f t="shared" si="77"/>
        <v>0.80234300504018541</v>
      </c>
      <c r="LC53" s="233">
        <f t="shared" si="77"/>
        <v>1.0583387835186395</v>
      </c>
      <c r="LD53" s="233">
        <f t="shared" si="77"/>
        <v>0.83907031479847005</v>
      </c>
      <c r="LE53" s="233">
        <f t="shared" si="77"/>
        <v>1.0108081552444119</v>
      </c>
      <c r="LF53" s="233">
        <f t="shared" si="77"/>
        <v>0.99829613222013991</v>
      </c>
      <c r="LG53" s="233">
        <f t="shared" si="77"/>
        <v>0.97807017543859653</v>
      </c>
      <c r="LH53" s="233">
        <f t="shared" si="77"/>
        <v>0.84587566729808861</v>
      </c>
      <c r="LI53" s="233">
        <f t="shared" si="77"/>
        <v>0.92349174250084265</v>
      </c>
      <c r="LJ53" s="233">
        <f t="shared" si="77"/>
        <v>0.95552412384095542</v>
      </c>
      <c r="LK53" s="233">
        <f t="shared" si="77"/>
        <v>0.98063061726930245</v>
      </c>
      <c r="LL53" s="233">
        <f t="shared" si="77"/>
        <v>1.2749592169657422</v>
      </c>
      <c r="LM53" s="233">
        <f t="shared" si="77"/>
        <v>0.92064933590645914</v>
      </c>
      <c r="LN53" s="233">
        <f t="shared" si="77"/>
        <v>0.75169210351692095</v>
      </c>
      <c r="LO53" s="233">
        <f t="shared" ref="LO53:NO53" si="79">LO3/LO47</f>
        <v>1.1968167037480746</v>
      </c>
      <c r="LP53" s="233">
        <f t="shared" si="79"/>
        <v>0.96954949029924375</v>
      </c>
      <c r="LQ53" s="233">
        <f t="shared" si="79"/>
        <v>0.94020657632900595</v>
      </c>
      <c r="LR53" s="233">
        <f t="shared" si="79"/>
        <v>1.0228268120776172</v>
      </c>
      <c r="LS53" s="233">
        <f t="shared" si="79"/>
        <v>1.0134342801844365</v>
      </c>
      <c r="LT53" s="233">
        <f t="shared" si="79"/>
        <v>0.93195971400015365</v>
      </c>
      <c r="LU53" s="233">
        <f t="shared" si="79"/>
        <v>0.94993581514762504</v>
      </c>
      <c r="LV53" s="233">
        <f t="shared" si="79"/>
        <v>1.2574455082501526</v>
      </c>
      <c r="LW53" s="233">
        <f t="shared" ref="LW53" si="80">LW3/LW47</f>
        <v>1</v>
      </c>
      <c r="LX53" s="233">
        <f t="shared" si="79"/>
        <v>0.99796464513210958</v>
      </c>
      <c r="LY53" s="233">
        <f t="shared" ref="LY53" si="81">LY3/LY47</f>
        <v>1</v>
      </c>
      <c r="LZ53" s="233">
        <f t="shared" si="79"/>
        <v>0.9532320524277631</v>
      </c>
      <c r="MA53" s="233">
        <f t="shared" si="79"/>
        <v>1.1618877761009743</v>
      </c>
      <c r="MB53" s="233">
        <f t="shared" si="79"/>
        <v>1.1539989167719806</v>
      </c>
      <c r="MC53" s="233" t="e">
        <f t="shared" si="79"/>
        <v>#VALUE!</v>
      </c>
      <c r="MD53" s="233">
        <f t="shared" si="79"/>
        <v>1.0296623540549068</v>
      </c>
      <c r="ME53" s="233">
        <f t="shared" si="79"/>
        <v>0.94161196763852839</v>
      </c>
      <c r="MF53" s="233">
        <f t="shared" si="79"/>
        <v>0.93741918800103441</v>
      </c>
      <c r="MG53" s="233">
        <f t="shared" si="79"/>
        <v>0.88804629814408298</v>
      </c>
      <c r="MH53" s="233">
        <f t="shared" si="79"/>
        <v>1.1179049377018919</v>
      </c>
      <c r="MI53" s="233">
        <f t="shared" si="79"/>
        <v>0.94907147928109703</v>
      </c>
      <c r="MJ53" s="233">
        <f t="shared" si="79"/>
        <v>1.0298351216958912</v>
      </c>
      <c r="MK53" s="233">
        <f t="shared" si="79"/>
        <v>0.99175379178324241</v>
      </c>
      <c r="ML53" s="233">
        <f t="shared" si="79"/>
        <v>1.1731622157214305</v>
      </c>
      <c r="MM53" s="233">
        <f t="shared" si="79"/>
        <v>1.4088639961037379</v>
      </c>
      <c r="MN53" s="233">
        <f t="shared" si="79"/>
        <v>1.1691499291319527</v>
      </c>
      <c r="MO53" s="233">
        <f t="shared" si="79"/>
        <v>1.0363418781885745</v>
      </c>
      <c r="MP53" s="233">
        <f t="shared" si="79"/>
        <v>1.2249487139024775</v>
      </c>
      <c r="MQ53" s="233">
        <f t="shared" si="79"/>
        <v>0</v>
      </c>
      <c r="MR53" s="233">
        <f t="shared" si="79"/>
        <v>1.0556370302474796</v>
      </c>
      <c r="MS53" s="233">
        <f t="shared" si="79"/>
        <v>1.0459531271290365</v>
      </c>
      <c r="MT53" s="233">
        <f t="shared" si="79"/>
        <v>1.0722978585099852</v>
      </c>
      <c r="MU53" s="233">
        <f t="shared" si="79"/>
        <v>1.1852261010458094</v>
      </c>
      <c r="MV53" s="233">
        <f t="shared" si="79"/>
        <v>1.2709186658864831</v>
      </c>
      <c r="MW53" s="233">
        <f t="shared" si="79"/>
        <v>1.5699598284196903</v>
      </c>
      <c r="MX53" s="233">
        <f t="shared" si="79"/>
        <v>0.79755943130144469</v>
      </c>
      <c r="MY53" s="233">
        <f t="shared" si="79"/>
        <v>1.1669172932330829</v>
      </c>
      <c r="MZ53" s="233">
        <f t="shared" si="79"/>
        <v>1.1875124477195778</v>
      </c>
      <c r="NA53" s="233">
        <f t="shared" si="79"/>
        <v>1.0924956369982548</v>
      </c>
      <c r="NB53" s="233">
        <f t="shared" si="79"/>
        <v>1.0974547566050517</v>
      </c>
      <c r="NC53" s="233">
        <f t="shared" si="79"/>
        <v>0.69472259810554804</v>
      </c>
      <c r="ND53" s="233">
        <f t="shared" si="79"/>
        <v>1.0334448160535117</v>
      </c>
      <c r="NE53" s="233">
        <f t="shared" si="79"/>
        <v>0.88432503120727568</v>
      </c>
      <c r="NF53" s="233">
        <f t="shared" si="79"/>
        <v>1.0281488276099295</v>
      </c>
      <c r="NG53" s="233">
        <f t="shared" si="79"/>
        <v>1.0169987349778618</v>
      </c>
      <c r="NH53" s="233">
        <f t="shared" si="79"/>
        <v>1.0522770840889073</v>
      </c>
      <c r="NI53" s="233">
        <f t="shared" si="79"/>
        <v>0.97996098599042381</v>
      </c>
      <c r="NJ53" s="233">
        <f t="shared" si="79"/>
        <v>1.0753713145643979</v>
      </c>
      <c r="NK53" s="233">
        <f t="shared" si="79"/>
        <v>1.0981944100915162</v>
      </c>
      <c r="NL53" s="233">
        <f t="shared" si="79"/>
        <v>0.11583824768323503</v>
      </c>
      <c r="NM53" s="233">
        <f t="shared" si="79"/>
        <v>1.1807122805086143</v>
      </c>
      <c r="NN53" s="233">
        <f t="shared" si="79"/>
        <v>0.88005997001499248</v>
      </c>
      <c r="NO53" s="233">
        <f t="shared" si="79"/>
        <v>0.94839384147500472</v>
      </c>
    </row>
    <row r="54" spans="1:380" s="230" customFormat="1">
      <c r="A54" s="228" t="s">
        <v>585</v>
      </c>
      <c r="B54" s="229"/>
      <c r="C54" s="228">
        <f>COUNT(C3:C46)</f>
        <v>33</v>
      </c>
      <c r="D54" s="228">
        <f t="shared" ref="D54:BP54" si="82">COUNT(D3:D46)</f>
        <v>32</v>
      </c>
      <c r="E54" s="228">
        <f t="shared" si="82"/>
        <v>29</v>
      </c>
      <c r="F54" s="228">
        <f t="shared" si="82"/>
        <v>39</v>
      </c>
      <c r="G54" s="228">
        <f t="shared" si="82"/>
        <v>29</v>
      </c>
      <c r="H54" s="228">
        <f t="shared" si="82"/>
        <v>32</v>
      </c>
      <c r="I54" s="228">
        <f t="shared" si="82"/>
        <v>31</v>
      </c>
      <c r="J54" s="228">
        <f t="shared" si="82"/>
        <v>32</v>
      </c>
      <c r="K54" s="228">
        <f t="shared" si="82"/>
        <v>18</v>
      </c>
      <c r="L54" s="228">
        <f t="shared" si="82"/>
        <v>43</v>
      </c>
      <c r="M54" s="228">
        <f t="shared" si="82"/>
        <v>31</v>
      </c>
      <c r="N54" s="228">
        <f t="shared" si="82"/>
        <v>25</v>
      </c>
      <c r="O54" s="228">
        <f t="shared" si="82"/>
        <v>32</v>
      </c>
      <c r="P54" s="228">
        <f t="shared" si="82"/>
        <v>33</v>
      </c>
      <c r="Q54" s="228">
        <f t="shared" si="82"/>
        <v>7</v>
      </c>
      <c r="R54" s="228">
        <f t="shared" si="82"/>
        <v>33</v>
      </c>
      <c r="S54" s="228">
        <f t="shared" si="82"/>
        <v>11</v>
      </c>
      <c r="T54" s="228">
        <f t="shared" si="82"/>
        <v>18</v>
      </c>
      <c r="U54" s="228">
        <f t="shared" si="82"/>
        <v>27</v>
      </c>
      <c r="V54" s="228">
        <f t="shared" si="82"/>
        <v>29</v>
      </c>
      <c r="W54" s="228">
        <f t="shared" si="82"/>
        <v>18</v>
      </c>
      <c r="X54" s="228">
        <f t="shared" si="82"/>
        <v>3</v>
      </c>
      <c r="Y54" s="228">
        <f t="shared" si="82"/>
        <v>30</v>
      </c>
      <c r="Z54" s="228">
        <f t="shared" si="82"/>
        <v>13</v>
      </c>
      <c r="AA54" s="228">
        <f t="shared" si="82"/>
        <v>21</v>
      </c>
      <c r="AB54" s="228">
        <f t="shared" si="82"/>
        <v>18</v>
      </c>
      <c r="AC54" s="228">
        <f t="shared" si="82"/>
        <v>32</v>
      </c>
      <c r="AD54" s="228">
        <f t="shared" si="82"/>
        <v>25</v>
      </c>
      <c r="AE54" s="228">
        <f t="shared" si="82"/>
        <v>29</v>
      </c>
      <c r="AF54" s="228">
        <f t="shared" si="82"/>
        <v>31</v>
      </c>
      <c r="AG54" s="228">
        <f t="shared" si="82"/>
        <v>33</v>
      </c>
      <c r="AH54" s="228">
        <f t="shared" si="82"/>
        <v>26</v>
      </c>
      <c r="AI54" s="228">
        <f t="shared" si="82"/>
        <v>31</v>
      </c>
      <c r="AJ54" s="228">
        <f t="shared" si="82"/>
        <v>11</v>
      </c>
      <c r="AK54" s="228">
        <f t="shared" si="82"/>
        <v>23</v>
      </c>
      <c r="AL54" s="228">
        <f t="shared" si="82"/>
        <v>28</v>
      </c>
      <c r="AM54" s="228">
        <f t="shared" si="82"/>
        <v>7</v>
      </c>
      <c r="AN54" s="228">
        <f t="shared" si="82"/>
        <v>32</v>
      </c>
      <c r="AO54" s="228">
        <f t="shared" si="82"/>
        <v>27</v>
      </c>
      <c r="AP54" s="228">
        <f t="shared" si="82"/>
        <v>29</v>
      </c>
      <c r="AQ54" s="228">
        <f t="shared" ref="AQ54" si="83">COUNT(AQ3:AQ46)</f>
        <v>1</v>
      </c>
      <c r="AR54" s="228">
        <f t="shared" si="82"/>
        <v>6</v>
      </c>
      <c r="AS54" s="228">
        <f t="shared" si="82"/>
        <v>29</v>
      </c>
      <c r="AT54" s="228">
        <f t="shared" si="82"/>
        <v>25</v>
      </c>
      <c r="AU54" s="228">
        <f t="shared" si="82"/>
        <v>28</v>
      </c>
      <c r="AV54" s="228">
        <f t="shared" si="82"/>
        <v>33</v>
      </c>
      <c r="AW54" s="228">
        <f t="shared" si="82"/>
        <v>37</v>
      </c>
      <c r="AX54" s="228">
        <f t="shared" si="82"/>
        <v>14</v>
      </c>
      <c r="AY54" s="228">
        <f t="shared" si="82"/>
        <v>29</v>
      </c>
      <c r="AZ54" s="228">
        <f t="shared" si="82"/>
        <v>29</v>
      </c>
      <c r="BA54" s="228">
        <f t="shared" si="82"/>
        <v>26</v>
      </c>
      <c r="BB54" s="228">
        <f t="shared" si="82"/>
        <v>31</v>
      </c>
      <c r="BC54" s="228">
        <f t="shared" si="82"/>
        <v>21</v>
      </c>
      <c r="BD54" s="228">
        <f t="shared" si="82"/>
        <v>31</v>
      </c>
      <c r="BE54" s="228">
        <f t="shared" si="82"/>
        <v>26</v>
      </c>
      <c r="BF54" s="228">
        <f t="shared" si="82"/>
        <v>32</v>
      </c>
      <c r="BG54" s="228">
        <f t="shared" si="82"/>
        <v>14</v>
      </c>
      <c r="BH54" s="228">
        <f t="shared" si="82"/>
        <v>26</v>
      </c>
      <c r="BI54" s="228">
        <f t="shared" si="82"/>
        <v>21</v>
      </c>
      <c r="BJ54" s="228">
        <f t="shared" si="82"/>
        <v>5</v>
      </c>
      <c r="BK54" s="228">
        <f t="shared" si="82"/>
        <v>32</v>
      </c>
      <c r="BL54" s="228">
        <f t="shared" si="82"/>
        <v>32</v>
      </c>
      <c r="BM54" s="228">
        <f t="shared" si="82"/>
        <v>17</v>
      </c>
      <c r="BN54" s="228">
        <f t="shared" si="82"/>
        <v>29</v>
      </c>
      <c r="BO54" s="228">
        <f t="shared" si="82"/>
        <v>14</v>
      </c>
      <c r="BP54" s="228">
        <f t="shared" si="82"/>
        <v>22</v>
      </c>
      <c r="BQ54" s="228">
        <f t="shared" ref="BQ54:EC54" si="84">COUNT(BQ3:BQ46)</f>
        <v>38</v>
      </c>
      <c r="BR54" s="228">
        <f t="shared" si="84"/>
        <v>38</v>
      </c>
      <c r="BS54" s="228">
        <f t="shared" si="84"/>
        <v>31</v>
      </c>
      <c r="BT54" s="228">
        <f t="shared" si="84"/>
        <v>39</v>
      </c>
      <c r="BU54" s="228">
        <f t="shared" si="84"/>
        <v>38</v>
      </c>
      <c r="BV54" s="228">
        <f t="shared" si="84"/>
        <v>39</v>
      </c>
      <c r="BW54" s="228">
        <f t="shared" si="84"/>
        <v>40</v>
      </c>
      <c r="BX54" s="228">
        <f t="shared" si="84"/>
        <v>31</v>
      </c>
      <c r="BY54" s="228">
        <f t="shared" si="84"/>
        <v>37</v>
      </c>
      <c r="BZ54" s="228">
        <f t="shared" si="84"/>
        <v>22</v>
      </c>
      <c r="CA54" s="228">
        <f t="shared" si="84"/>
        <v>23</v>
      </c>
      <c r="CB54" s="228">
        <f t="shared" si="84"/>
        <v>17</v>
      </c>
      <c r="CC54" s="228">
        <f t="shared" si="84"/>
        <v>18</v>
      </c>
      <c r="CD54" s="228">
        <f t="shared" si="84"/>
        <v>17</v>
      </c>
      <c r="CE54" s="228">
        <f t="shared" si="84"/>
        <v>35</v>
      </c>
      <c r="CF54" s="228">
        <f t="shared" si="84"/>
        <v>22</v>
      </c>
      <c r="CG54" s="228">
        <f t="shared" si="84"/>
        <v>29</v>
      </c>
      <c r="CH54" s="228">
        <f t="shared" si="84"/>
        <v>7</v>
      </c>
      <c r="CI54" s="228">
        <f t="shared" si="84"/>
        <v>27</v>
      </c>
      <c r="CJ54" s="228">
        <f t="shared" si="84"/>
        <v>35</v>
      </c>
      <c r="CK54" s="228">
        <f t="shared" si="84"/>
        <v>34</v>
      </c>
      <c r="CL54" s="228">
        <f t="shared" si="84"/>
        <v>21</v>
      </c>
      <c r="CM54" s="228">
        <f t="shared" si="84"/>
        <v>14</v>
      </c>
      <c r="CN54" s="228">
        <f t="shared" si="84"/>
        <v>11</v>
      </c>
      <c r="CO54" s="228">
        <f t="shared" si="84"/>
        <v>19</v>
      </c>
      <c r="CP54" s="228">
        <f t="shared" si="84"/>
        <v>20</v>
      </c>
      <c r="CQ54" s="228">
        <f t="shared" si="84"/>
        <v>20</v>
      </c>
      <c r="CR54" s="228">
        <f t="shared" si="84"/>
        <v>21</v>
      </c>
      <c r="CS54" s="228">
        <f t="shared" si="84"/>
        <v>22</v>
      </c>
      <c r="CT54" s="228">
        <f t="shared" si="84"/>
        <v>22</v>
      </c>
      <c r="CU54" s="228">
        <f t="shared" si="84"/>
        <v>21</v>
      </c>
      <c r="CV54" s="228">
        <f t="shared" si="84"/>
        <v>33</v>
      </c>
      <c r="CW54" s="228">
        <f t="shared" si="84"/>
        <v>23</v>
      </c>
      <c r="CX54" s="228">
        <f t="shared" si="84"/>
        <v>33</v>
      </c>
      <c r="CY54" s="228">
        <f t="shared" si="84"/>
        <v>23</v>
      </c>
      <c r="CZ54" s="228">
        <f t="shared" si="84"/>
        <v>37</v>
      </c>
      <c r="DA54" s="228">
        <f t="shared" ref="DA54" si="85">COUNT(DA3:DA46)</f>
        <v>1</v>
      </c>
      <c r="DB54" s="228">
        <f t="shared" si="84"/>
        <v>30</v>
      </c>
      <c r="DC54" s="228">
        <f t="shared" si="84"/>
        <v>38</v>
      </c>
      <c r="DD54" s="228">
        <f t="shared" si="84"/>
        <v>22</v>
      </c>
      <c r="DE54" s="228">
        <f t="shared" si="84"/>
        <v>4</v>
      </c>
      <c r="DF54" s="228">
        <f t="shared" si="84"/>
        <v>29</v>
      </c>
      <c r="DG54" s="228">
        <f t="shared" si="84"/>
        <v>23</v>
      </c>
      <c r="DH54" s="228">
        <f t="shared" si="84"/>
        <v>28</v>
      </c>
      <c r="DI54" s="228">
        <f t="shared" si="84"/>
        <v>24</v>
      </c>
      <c r="DJ54" s="228">
        <f t="shared" si="84"/>
        <v>20</v>
      </c>
      <c r="DK54" s="228">
        <f t="shared" si="84"/>
        <v>27</v>
      </c>
      <c r="DL54" s="228">
        <f t="shared" si="84"/>
        <v>22</v>
      </c>
      <c r="DM54" s="228">
        <f t="shared" si="84"/>
        <v>21</v>
      </c>
      <c r="DN54" s="228">
        <f t="shared" si="84"/>
        <v>39</v>
      </c>
      <c r="DO54" s="228">
        <f t="shared" si="84"/>
        <v>22</v>
      </c>
      <c r="DP54" s="228">
        <f t="shared" si="84"/>
        <v>39</v>
      </c>
      <c r="DQ54" s="228">
        <f t="shared" si="84"/>
        <v>7</v>
      </c>
      <c r="DR54" s="228">
        <f t="shared" si="84"/>
        <v>35</v>
      </c>
      <c r="DS54" s="228">
        <f t="shared" si="84"/>
        <v>22</v>
      </c>
      <c r="DT54" s="228">
        <f t="shared" si="84"/>
        <v>20</v>
      </c>
      <c r="DU54" s="228">
        <f t="shared" si="84"/>
        <v>20</v>
      </c>
      <c r="DV54" s="228">
        <f t="shared" si="84"/>
        <v>21</v>
      </c>
      <c r="DW54" s="228">
        <f t="shared" si="84"/>
        <v>6</v>
      </c>
      <c r="DX54" s="228">
        <f t="shared" si="84"/>
        <v>6</v>
      </c>
      <c r="DY54" s="228">
        <f t="shared" si="84"/>
        <v>31</v>
      </c>
      <c r="DZ54" s="228">
        <f t="shared" si="84"/>
        <v>6</v>
      </c>
      <c r="EA54" s="228">
        <f t="shared" si="84"/>
        <v>32</v>
      </c>
      <c r="EB54" s="228">
        <f t="shared" si="84"/>
        <v>6</v>
      </c>
      <c r="EC54" s="228">
        <f t="shared" si="84"/>
        <v>30</v>
      </c>
      <c r="ED54" s="228">
        <f t="shared" ref="ED54:GO54" si="86">COUNT(ED3:ED46)</f>
        <v>6</v>
      </c>
      <c r="EE54" s="228">
        <f t="shared" si="86"/>
        <v>5</v>
      </c>
      <c r="EF54" s="228">
        <f t="shared" si="86"/>
        <v>22</v>
      </c>
      <c r="EG54" s="228">
        <f t="shared" si="86"/>
        <v>6</v>
      </c>
      <c r="EH54" s="228">
        <f t="shared" si="86"/>
        <v>32</v>
      </c>
      <c r="EI54" s="228">
        <f t="shared" si="86"/>
        <v>27</v>
      </c>
      <c r="EJ54" s="228">
        <f t="shared" si="86"/>
        <v>34</v>
      </c>
      <c r="EK54" s="228">
        <f t="shared" si="86"/>
        <v>15</v>
      </c>
      <c r="EL54" s="228">
        <f t="shared" si="86"/>
        <v>6</v>
      </c>
      <c r="EM54" s="228">
        <f t="shared" si="86"/>
        <v>27</v>
      </c>
      <c r="EN54" s="228">
        <f t="shared" si="86"/>
        <v>27</v>
      </c>
      <c r="EO54" s="228">
        <f t="shared" si="86"/>
        <v>16</v>
      </c>
      <c r="EP54" s="228">
        <f t="shared" si="86"/>
        <v>17</v>
      </c>
      <c r="EQ54" s="228">
        <f t="shared" si="86"/>
        <v>9</v>
      </c>
      <c r="ER54" s="228">
        <f t="shared" si="86"/>
        <v>25</v>
      </c>
      <c r="ES54" s="228">
        <f t="shared" si="86"/>
        <v>6</v>
      </c>
      <c r="ET54" s="228">
        <f t="shared" si="86"/>
        <v>34</v>
      </c>
      <c r="EU54" s="228">
        <f t="shared" si="86"/>
        <v>6</v>
      </c>
      <c r="EV54" s="228">
        <f t="shared" si="86"/>
        <v>20</v>
      </c>
      <c r="EW54" s="228">
        <f t="shared" si="86"/>
        <v>6</v>
      </c>
      <c r="EX54" s="228">
        <f t="shared" si="86"/>
        <v>6</v>
      </c>
      <c r="EY54" s="228">
        <f t="shared" si="86"/>
        <v>32</v>
      </c>
      <c r="EZ54" s="228">
        <f t="shared" si="86"/>
        <v>6</v>
      </c>
      <c r="FA54" s="228">
        <f t="shared" si="86"/>
        <v>21</v>
      </c>
      <c r="FB54" s="228">
        <f t="shared" si="86"/>
        <v>6</v>
      </c>
      <c r="FC54" s="228">
        <f t="shared" si="86"/>
        <v>34</v>
      </c>
      <c r="FD54" s="228">
        <f t="shared" si="86"/>
        <v>25</v>
      </c>
      <c r="FE54" s="228">
        <f t="shared" si="86"/>
        <v>6</v>
      </c>
      <c r="FF54" s="228">
        <f t="shared" si="86"/>
        <v>40</v>
      </c>
      <c r="FG54" s="228">
        <f t="shared" si="86"/>
        <v>6</v>
      </c>
      <c r="FH54" s="228">
        <f t="shared" si="86"/>
        <v>28</v>
      </c>
      <c r="FI54" s="228">
        <f t="shared" si="86"/>
        <v>30</v>
      </c>
      <c r="FJ54" s="228">
        <f t="shared" si="86"/>
        <v>2</v>
      </c>
      <c r="FK54" s="228">
        <f t="shared" si="86"/>
        <v>7</v>
      </c>
      <c r="FL54" s="228">
        <f t="shared" si="86"/>
        <v>37</v>
      </c>
      <c r="FM54" s="228">
        <f t="shared" si="86"/>
        <v>7</v>
      </c>
      <c r="FN54" s="228">
        <f t="shared" si="86"/>
        <v>35</v>
      </c>
      <c r="FO54" s="228">
        <f t="shared" si="86"/>
        <v>7</v>
      </c>
      <c r="FP54" s="228">
        <f t="shared" si="86"/>
        <v>15</v>
      </c>
      <c r="FQ54" s="228">
        <f t="shared" si="86"/>
        <v>6</v>
      </c>
      <c r="FR54" s="228">
        <f t="shared" si="86"/>
        <v>30</v>
      </c>
      <c r="FS54" s="228">
        <f t="shared" si="86"/>
        <v>24</v>
      </c>
      <c r="FT54" s="228">
        <f t="shared" si="86"/>
        <v>16</v>
      </c>
      <c r="FU54" s="228">
        <f t="shared" si="86"/>
        <v>40</v>
      </c>
      <c r="FV54" s="228">
        <f t="shared" si="86"/>
        <v>16</v>
      </c>
      <c r="FW54" s="228">
        <f t="shared" si="86"/>
        <v>40</v>
      </c>
      <c r="FX54" s="228">
        <f t="shared" si="86"/>
        <v>15</v>
      </c>
      <c r="FY54" s="228">
        <f t="shared" si="86"/>
        <v>12</v>
      </c>
      <c r="FZ54" s="228">
        <f t="shared" si="86"/>
        <v>25</v>
      </c>
      <c r="GA54" s="228">
        <f t="shared" si="86"/>
        <v>22</v>
      </c>
      <c r="GB54" s="228">
        <f t="shared" si="86"/>
        <v>39</v>
      </c>
      <c r="GC54" s="228">
        <f t="shared" si="86"/>
        <v>39</v>
      </c>
      <c r="GD54" s="228">
        <f t="shared" si="86"/>
        <v>39</v>
      </c>
      <c r="GE54" s="228">
        <f t="shared" si="86"/>
        <v>24</v>
      </c>
      <c r="GF54" s="228">
        <f t="shared" si="86"/>
        <v>22</v>
      </c>
      <c r="GG54" s="228">
        <f t="shared" si="86"/>
        <v>21</v>
      </c>
      <c r="GH54" s="228">
        <f t="shared" si="86"/>
        <v>35</v>
      </c>
      <c r="GI54" s="228">
        <f t="shared" si="86"/>
        <v>28</v>
      </c>
      <c r="GJ54" s="228">
        <f t="shared" si="86"/>
        <v>27</v>
      </c>
      <c r="GK54" s="228">
        <f t="shared" si="86"/>
        <v>6</v>
      </c>
      <c r="GL54" s="228">
        <f t="shared" si="86"/>
        <v>33</v>
      </c>
      <c r="GM54" s="228">
        <f t="shared" si="86"/>
        <v>29</v>
      </c>
      <c r="GN54" s="228">
        <f t="shared" si="86"/>
        <v>22</v>
      </c>
      <c r="GO54" s="228">
        <f t="shared" si="86"/>
        <v>18</v>
      </c>
      <c r="GP54" s="228">
        <f t="shared" ref="GP54:JA54" si="87">COUNT(GP3:GP46)</f>
        <v>21</v>
      </c>
      <c r="GQ54" s="228">
        <f t="shared" si="87"/>
        <v>38</v>
      </c>
      <c r="GR54" s="228">
        <f t="shared" si="87"/>
        <v>29</v>
      </c>
      <c r="GS54" s="228">
        <f t="shared" si="87"/>
        <v>6</v>
      </c>
      <c r="GT54" s="228">
        <f t="shared" si="87"/>
        <v>6</v>
      </c>
      <c r="GU54" s="228">
        <f t="shared" si="87"/>
        <v>29</v>
      </c>
      <c r="GV54" s="228">
        <f t="shared" si="87"/>
        <v>40</v>
      </c>
      <c r="GW54" s="228">
        <f t="shared" si="87"/>
        <v>31</v>
      </c>
      <c r="GX54" s="228">
        <f t="shared" si="87"/>
        <v>28</v>
      </c>
      <c r="GY54" s="228">
        <f t="shared" si="87"/>
        <v>34</v>
      </c>
      <c r="GZ54" s="228">
        <f t="shared" si="87"/>
        <v>20</v>
      </c>
      <c r="HA54" s="228">
        <f t="shared" si="87"/>
        <v>36</v>
      </c>
      <c r="HB54" s="228">
        <f t="shared" si="87"/>
        <v>18</v>
      </c>
      <c r="HC54" s="228">
        <f t="shared" si="87"/>
        <v>38</v>
      </c>
      <c r="HD54" s="228">
        <f t="shared" si="87"/>
        <v>20</v>
      </c>
      <c r="HE54" s="228">
        <f t="shared" si="87"/>
        <v>40</v>
      </c>
      <c r="HF54" s="228">
        <f t="shared" si="87"/>
        <v>18</v>
      </c>
      <c r="HG54" s="228">
        <f t="shared" si="87"/>
        <v>15</v>
      </c>
      <c r="HH54" s="228">
        <f t="shared" si="87"/>
        <v>30</v>
      </c>
      <c r="HI54" s="228">
        <f t="shared" si="87"/>
        <v>29</v>
      </c>
      <c r="HJ54" s="228">
        <f t="shared" si="87"/>
        <v>28</v>
      </c>
      <c r="HK54" s="228">
        <f t="shared" si="87"/>
        <v>27</v>
      </c>
      <c r="HL54" s="228">
        <f t="shared" si="87"/>
        <v>28</v>
      </c>
      <c r="HM54" s="228">
        <f t="shared" si="87"/>
        <v>28</v>
      </c>
      <c r="HN54" s="228">
        <f t="shared" si="87"/>
        <v>28</v>
      </c>
      <c r="HO54" s="228">
        <f t="shared" si="87"/>
        <v>27</v>
      </c>
      <c r="HP54" s="228">
        <f t="shared" si="87"/>
        <v>28</v>
      </c>
      <c r="HQ54" s="228">
        <f t="shared" si="87"/>
        <v>28</v>
      </c>
      <c r="HR54" s="228">
        <f t="shared" si="87"/>
        <v>29</v>
      </c>
      <c r="HS54" s="228">
        <f t="shared" si="87"/>
        <v>28</v>
      </c>
      <c r="HT54" s="228">
        <f t="shared" si="87"/>
        <v>29</v>
      </c>
      <c r="HU54" s="228">
        <f t="shared" si="87"/>
        <v>29</v>
      </c>
      <c r="HV54" s="228">
        <f t="shared" si="87"/>
        <v>29</v>
      </c>
      <c r="HW54" s="228">
        <f t="shared" si="87"/>
        <v>26</v>
      </c>
      <c r="HX54" s="228">
        <f t="shared" si="87"/>
        <v>4</v>
      </c>
      <c r="HY54" s="228">
        <f t="shared" si="87"/>
        <v>29</v>
      </c>
      <c r="HZ54" s="228">
        <f t="shared" si="87"/>
        <v>27</v>
      </c>
      <c r="IA54" s="228">
        <f t="shared" si="87"/>
        <v>21</v>
      </c>
      <c r="IB54" s="228">
        <f t="shared" si="87"/>
        <v>32</v>
      </c>
      <c r="IC54" s="228">
        <f t="shared" si="87"/>
        <v>39</v>
      </c>
      <c r="ID54" s="228">
        <f t="shared" si="87"/>
        <v>37</v>
      </c>
      <c r="IE54" s="228">
        <f t="shared" si="87"/>
        <v>33</v>
      </c>
      <c r="IF54" s="228">
        <f t="shared" si="87"/>
        <v>40</v>
      </c>
      <c r="IG54" s="228">
        <f t="shared" si="87"/>
        <v>20</v>
      </c>
      <c r="IH54" s="228">
        <f t="shared" si="87"/>
        <v>20</v>
      </c>
      <c r="II54" s="228">
        <f t="shared" si="87"/>
        <v>21</v>
      </c>
      <c r="IJ54" s="228">
        <f t="shared" si="87"/>
        <v>35</v>
      </c>
      <c r="IK54" s="228">
        <f t="shared" si="87"/>
        <v>23</v>
      </c>
      <c r="IL54" s="228">
        <f t="shared" si="87"/>
        <v>29</v>
      </c>
      <c r="IM54" s="228">
        <f t="shared" si="87"/>
        <v>25</v>
      </c>
      <c r="IN54" s="228">
        <f t="shared" si="87"/>
        <v>6</v>
      </c>
      <c r="IO54" s="228">
        <f t="shared" si="87"/>
        <v>35</v>
      </c>
      <c r="IP54" s="228">
        <f t="shared" si="87"/>
        <v>6</v>
      </c>
      <c r="IQ54" s="228">
        <f t="shared" si="87"/>
        <v>16</v>
      </c>
      <c r="IR54" s="228">
        <f t="shared" si="87"/>
        <v>40</v>
      </c>
      <c r="IS54" s="228">
        <f t="shared" si="87"/>
        <v>29</v>
      </c>
      <c r="IT54" s="228">
        <f t="shared" si="87"/>
        <v>29</v>
      </c>
      <c r="IU54" s="228">
        <f t="shared" si="87"/>
        <v>7</v>
      </c>
      <c r="IV54" s="228">
        <f t="shared" si="87"/>
        <v>32</v>
      </c>
      <c r="IW54" s="228">
        <f t="shared" si="87"/>
        <v>25</v>
      </c>
      <c r="IX54" s="228">
        <f t="shared" si="87"/>
        <v>25</v>
      </c>
      <c r="IY54" s="228">
        <f t="shared" si="87"/>
        <v>25</v>
      </c>
      <c r="IZ54" s="228">
        <f t="shared" si="87"/>
        <v>25</v>
      </c>
      <c r="JA54" s="228">
        <f t="shared" si="87"/>
        <v>22</v>
      </c>
      <c r="JB54" s="228">
        <f t="shared" ref="JB54:LN54" si="88">COUNT(JB3:JB46)</f>
        <v>25</v>
      </c>
      <c r="JC54" s="228">
        <f t="shared" si="88"/>
        <v>25</v>
      </c>
      <c r="JD54" s="228">
        <f t="shared" si="88"/>
        <v>6</v>
      </c>
      <c r="JE54" s="228">
        <f t="shared" si="88"/>
        <v>6</v>
      </c>
      <c r="JF54" s="228">
        <f t="shared" si="88"/>
        <v>30</v>
      </c>
      <c r="JG54" s="228">
        <f t="shared" ref="JG54" si="89">COUNT(JG3:JG46)</f>
        <v>1</v>
      </c>
      <c r="JH54" s="228">
        <f t="shared" si="88"/>
        <v>24</v>
      </c>
      <c r="JI54" s="228">
        <f t="shared" si="88"/>
        <v>30</v>
      </c>
      <c r="JJ54" s="228">
        <f t="shared" si="88"/>
        <v>28</v>
      </c>
      <c r="JK54" s="228">
        <f t="shared" si="88"/>
        <v>32</v>
      </c>
      <c r="JL54" s="228">
        <f t="shared" si="88"/>
        <v>36</v>
      </c>
      <c r="JM54" s="228">
        <f t="shared" si="88"/>
        <v>3</v>
      </c>
      <c r="JN54" s="228">
        <f t="shared" si="88"/>
        <v>40</v>
      </c>
      <c r="JO54" s="228">
        <f t="shared" si="88"/>
        <v>3</v>
      </c>
      <c r="JP54" s="228">
        <f t="shared" si="88"/>
        <v>30</v>
      </c>
      <c r="JQ54" s="228">
        <f t="shared" si="88"/>
        <v>17</v>
      </c>
      <c r="JR54" s="228">
        <f t="shared" si="88"/>
        <v>33</v>
      </c>
      <c r="JS54" s="228">
        <f t="shared" si="88"/>
        <v>23</v>
      </c>
      <c r="JT54" s="228">
        <f t="shared" si="88"/>
        <v>4</v>
      </c>
      <c r="JU54" s="228">
        <f t="shared" si="88"/>
        <v>23</v>
      </c>
      <c r="JV54" s="228">
        <f t="shared" si="88"/>
        <v>3</v>
      </c>
      <c r="JW54" s="228">
        <f t="shared" si="88"/>
        <v>4</v>
      </c>
      <c r="JX54" s="228">
        <f t="shared" si="88"/>
        <v>29</v>
      </c>
      <c r="JY54" s="228">
        <f t="shared" si="88"/>
        <v>29</v>
      </c>
      <c r="JZ54" s="228">
        <f t="shared" si="88"/>
        <v>17</v>
      </c>
      <c r="KA54" s="228">
        <f t="shared" si="88"/>
        <v>17</v>
      </c>
      <c r="KB54" s="228">
        <f t="shared" si="88"/>
        <v>38</v>
      </c>
      <c r="KC54" s="228">
        <f t="shared" si="88"/>
        <v>21</v>
      </c>
      <c r="KD54" s="228">
        <f t="shared" si="88"/>
        <v>21</v>
      </c>
      <c r="KE54" s="228">
        <f t="shared" si="88"/>
        <v>8</v>
      </c>
      <c r="KF54" s="228">
        <f t="shared" si="88"/>
        <v>33</v>
      </c>
      <c r="KG54" s="228">
        <f t="shared" si="88"/>
        <v>7</v>
      </c>
      <c r="KH54" s="228">
        <f t="shared" si="88"/>
        <v>37</v>
      </c>
      <c r="KI54" s="228">
        <f t="shared" si="88"/>
        <v>22</v>
      </c>
      <c r="KJ54" s="228">
        <f t="shared" si="88"/>
        <v>33</v>
      </c>
      <c r="KK54" s="228">
        <f t="shared" si="88"/>
        <v>30</v>
      </c>
      <c r="KL54" s="228">
        <f t="shared" si="88"/>
        <v>8</v>
      </c>
      <c r="KM54" s="228">
        <f t="shared" si="88"/>
        <v>27</v>
      </c>
      <c r="KN54" s="228">
        <f t="shared" si="88"/>
        <v>27</v>
      </c>
      <c r="KO54" s="228">
        <f t="shared" si="88"/>
        <v>28</v>
      </c>
      <c r="KP54" s="228">
        <f t="shared" si="88"/>
        <v>16</v>
      </c>
      <c r="KQ54" s="228">
        <f t="shared" si="88"/>
        <v>32</v>
      </c>
      <c r="KR54" s="228">
        <f t="shared" si="88"/>
        <v>39</v>
      </c>
      <c r="KS54" s="228">
        <f t="shared" si="88"/>
        <v>7</v>
      </c>
      <c r="KT54" s="228">
        <f t="shared" si="88"/>
        <v>25</v>
      </c>
      <c r="KU54" s="228">
        <f t="shared" si="88"/>
        <v>14</v>
      </c>
      <c r="KV54" s="228">
        <f t="shared" si="88"/>
        <v>27</v>
      </c>
      <c r="KW54" s="228">
        <f t="shared" si="88"/>
        <v>30</v>
      </c>
      <c r="KX54" s="228">
        <f t="shared" si="88"/>
        <v>33</v>
      </c>
      <c r="KY54" s="228">
        <f t="shared" si="88"/>
        <v>33</v>
      </c>
      <c r="KZ54" s="228">
        <f t="shared" si="88"/>
        <v>30</v>
      </c>
      <c r="LA54" s="228">
        <f t="shared" si="88"/>
        <v>7</v>
      </c>
      <c r="LB54" s="228">
        <f t="shared" si="88"/>
        <v>38</v>
      </c>
      <c r="LC54" s="228">
        <f t="shared" si="88"/>
        <v>31</v>
      </c>
      <c r="LD54" s="228">
        <f t="shared" si="88"/>
        <v>4</v>
      </c>
      <c r="LE54" s="228">
        <f t="shared" si="88"/>
        <v>10</v>
      </c>
      <c r="LF54" s="228">
        <f t="shared" si="88"/>
        <v>31</v>
      </c>
      <c r="LG54" s="228">
        <f t="shared" si="88"/>
        <v>30</v>
      </c>
      <c r="LH54" s="228">
        <f t="shared" si="88"/>
        <v>8</v>
      </c>
      <c r="LI54" s="228">
        <f t="shared" si="88"/>
        <v>20</v>
      </c>
      <c r="LJ54" s="228">
        <f t="shared" si="88"/>
        <v>8</v>
      </c>
      <c r="LK54" s="228">
        <f t="shared" si="88"/>
        <v>38</v>
      </c>
      <c r="LL54" s="228">
        <f t="shared" si="88"/>
        <v>22</v>
      </c>
      <c r="LM54" s="228">
        <f t="shared" si="88"/>
        <v>10</v>
      </c>
      <c r="LN54" s="228">
        <f t="shared" si="88"/>
        <v>32</v>
      </c>
      <c r="LO54" s="228">
        <f t="shared" ref="LO54:NO54" si="90">COUNT(LO3:LO46)</f>
        <v>37</v>
      </c>
      <c r="LP54" s="228">
        <f t="shared" si="90"/>
        <v>18</v>
      </c>
      <c r="LQ54" s="228">
        <f t="shared" si="90"/>
        <v>33</v>
      </c>
      <c r="LR54" s="228">
        <f t="shared" si="90"/>
        <v>32</v>
      </c>
      <c r="LS54" s="228">
        <f t="shared" si="90"/>
        <v>19</v>
      </c>
      <c r="LT54" s="228">
        <f t="shared" si="90"/>
        <v>33</v>
      </c>
      <c r="LU54" s="228">
        <f t="shared" si="90"/>
        <v>6</v>
      </c>
      <c r="LV54" s="228">
        <f t="shared" si="90"/>
        <v>16</v>
      </c>
      <c r="LW54" s="228">
        <f t="shared" ref="LW54" si="91">COUNT(LW3:LW46)</f>
        <v>1</v>
      </c>
      <c r="LX54" s="228">
        <f t="shared" si="90"/>
        <v>29</v>
      </c>
      <c r="LY54" s="228">
        <f t="shared" ref="LY54" si="92">COUNT(LY3:LY46)</f>
        <v>1</v>
      </c>
      <c r="LZ54" s="228">
        <f t="shared" si="90"/>
        <v>5</v>
      </c>
      <c r="MA54" s="228">
        <f t="shared" si="90"/>
        <v>18</v>
      </c>
      <c r="MB54" s="228">
        <f t="shared" si="90"/>
        <v>4</v>
      </c>
      <c r="MC54" s="228">
        <f t="shared" si="90"/>
        <v>24</v>
      </c>
      <c r="MD54" s="228">
        <f t="shared" si="90"/>
        <v>26</v>
      </c>
      <c r="ME54" s="228">
        <f t="shared" si="90"/>
        <v>26</v>
      </c>
      <c r="MF54" s="228">
        <f t="shared" si="90"/>
        <v>25</v>
      </c>
      <c r="MG54" s="228">
        <f t="shared" si="90"/>
        <v>25</v>
      </c>
      <c r="MH54" s="228">
        <f t="shared" si="90"/>
        <v>25</v>
      </c>
      <c r="MI54" s="228">
        <f t="shared" si="90"/>
        <v>25</v>
      </c>
      <c r="MJ54" s="228">
        <f t="shared" si="90"/>
        <v>35</v>
      </c>
      <c r="MK54" s="228">
        <f t="shared" si="90"/>
        <v>15</v>
      </c>
      <c r="ML54" s="228">
        <f t="shared" si="90"/>
        <v>37</v>
      </c>
      <c r="MM54" s="228">
        <f t="shared" si="90"/>
        <v>29</v>
      </c>
      <c r="MN54" s="228">
        <f t="shared" si="90"/>
        <v>38</v>
      </c>
      <c r="MO54" s="228">
        <f t="shared" si="90"/>
        <v>38</v>
      </c>
      <c r="MP54" s="228">
        <f t="shared" si="90"/>
        <v>15</v>
      </c>
      <c r="MQ54" s="228">
        <f t="shared" si="90"/>
        <v>6</v>
      </c>
      <c r="MR54" s="228">
        <f t="shared" si="90"/>
        <v>11</v>
      </c>
      <c r="MS54" s="228">
        <f t="shared" si="90"/>
        <v>23</v>
      </c>
      <c r="MT54" s="228">
        <f t="shared" si="90"/>
        <v>23</v>
      </c>
      <c r="MU54" s="228">
        <f t="shared" si="90"/>
        <v>14</v>
      </c>
      <c r="MV54" s="228">
        <f t="shared" si="90"/>
        <v>24</v>
      </c>
      <c r="MW54" s="228">
        <f t="shared" si="90"/>
        <v>27</v>
      </c>
      <c r="MX54" s="228">
        <f t="shared" si="90"/>
        <v>32</v>
      </c>
      <c r="MY54" s="228">
        <f t="shared" si="90"/>
        <v>36</v>
      </c>
      <c r="MZ54" s="228">
        <f t="shared" si="90"/>
        <v>30</v>
      </c>
      <c r="NA54" s="228">
        <f t="shared" si="90"/>
        <v>35</v>
      </c>
      <c r="NB54" s="228">
        <f t="shared" si="90"/>
        <v>18</v>
      </c>
      <c r="NC54" s="228">
        <f t="shared" si="90"/>
        <v>34</v>
      </c>
      <c r="ND54" s="228">
        <f t="shared" si="90"/>
        <v>29</v>
      </c>
      <c r="NE54" s="228">
        <f t="shared" si="90"/>
        <v>27</v>
      </c>
      <c r="NF54" s="228">
        <f t="shared" si="90"/>
        <v>21</v>
      </c>
      <c r="NG54" s="228">
        <f t="shared" si="90"/>
        <v>19</v>
      </c>
      <c r="NH54" s="228">
        <f t="shared" si="90"/>
        <v>30</v>
      </c>
      <c r="NI54" s="228">
        <f t="shared" si="90"/>
        <v>27</v>
      </c>
      <c r="NJ54" s="228">
        <f t="shared" si="90"/>
        <v>35</v>
      </c>
      <c r="NK54" s="228">
        <f t="shared" si="90"/>
        <v>6</v>
      </c>
      <c r="NL54" s="228">
        <f t="shared" si="90"/>
        <v>11</v>
      </c>
      <c r="NM54" s="228">
        <f t="shared" si="90"/>
        <v>33</v>
      </c>
      <c r="NN54" s="228">
        <f t="shared" si="90"/>
        <v>5</v>
      </c>
      <c r="NO54" s="228">
        <f t="shared" si="90"/>
        <v>17</v>
      </c>
      <c r="NP54" s="209"/>
    </row>
    <row r="55" spans="1:380" s="217" customFormat="1"/>
  </sheetData>
  <sortState xmlns:xlrd2="http://schemas.microsoft.com/office/spreadsheetml/2017/richdata2" columnSort="1" ref="B2:ME51">
    <sortCondition ref="B2:ME2"/>
  </sortState>
  <phoneticPr fontId="0" type="noConversion"/>
  <conditionalFormatting sqref="C54:NO54">
    <cfRule type="cellIs" dxfId="662" priority="371" operator="lessThan">
      <formula>10</formula>
    </cfRule>
    <cfRule type="cellIs" dxfId="661" priority="373" operator="equal">
      <formula>10</formula>
    </cfRule>
    <cfRule type="cellIs" dxfId="660" priority="374" operator="equal">
      <formula>20</formula>
    </cfRule>
    <cfRule type="cellIs" dxfId="659" priority="375" operator="greaterThanOrEqual">
      <formula>30</formula>
    </cfRule>
  </conditionalFormatting>
  <conditionalFormatting sqref="BJ10:GC10 AM11:GC17 AM19:GC37 GE21:GN21 GE19:GO20 GE22:GO46 GE10:GO17 E38:GC46 C10:F10 B11:D46 GD10:GD46 JV6:JW6 JV3:JV5 E11:AK37">
    <cfRule type="cellIs" dxfId="658" priority="370" operator="equal">
      <formula>"M"</formula>
    </cfRule>
  </conditionalFormatting>
  <conditionalFormatting sqref="BI10">
    <cfRule type="cellIs" dxfId="657" priority="367" operator="equal">
      <formula>"M"</formula>
    </cfRule>
  </conditionalFormatting>
  <conditionalFormatting sqref="H10:AK10 AM10:BH10">
    <cfRule type="cellIs" dxfId="656" priority="368" operator="equal">
      <formula>"M"</formula>
    </cfRule>
  </conditionalFormatting>
  <conditionalFormatting sqref="GP10:KX10 KZ10:MY10">
    <cfRule type="cellIs" dxfId="655" priority="362" operator="equal">
      <formula>"M"</formula>
    </cfRule>
  </conditionalFormatting>
  <conditionalFormatting sqref="LI14">
    <cfRule type="cellIs" dxfId="654" priority="361" operator="equal">
      <formula>"M"</formula>
    </cfRule>
  </conditionalFormatting>
  <conditionalFormatting sqref="NG10">
    <cfRule type="cellIs" dxfId="653" priority="360" operator="equal">
      <formula>"M"</formula>
    </cfRule>
  </conditionalFormatting>
  <conditionalFormatting sqref="NI10 NM10:NN10">
    <cfRule type="cellIs" dxfId="652" priority="359" operator="equal">
      <formula>"M"</formula>
    </cfRule>
  </conditionalFormatting>
  <conditionalFormatting sqref="NO10">
    <cfRule type="cellIs" dxfId="651" priority="358" operator="equal">
      <formula>"M"</formula>
    </cfRule>
  </conditionalFormatting>
  <conditionalFormatting sqref="NG12:NH17 NG20:NH46">
    <cfRule type="cellIs" dxfId="650" priority="357" operator="equal">
      <formula>"M"</formula>
    </cfRule>
  </conditionalFormatting>
  <conditionalFormatting sqref="NI12:NL17 NI20:NL46 NJ11:NL11">
    <cfRule type="cellIs" dxfId="649" priority="356" operator="equal">
      <formula>"M"</formula>
    </cfRule>
  </conditionalFormatting>
  <conditionalFormatting sqref="NM11:NN17 NM20:NN46">
    <cfRule type="cellIs" dxfId="648" priority="355" operator="equal">
      <formula>"M"</formula>
    </cfRule>
  </conditionalFormatting>
  <conditionalFormatting sqref="NO12:NO17 NO20:NO46">
    <cfRule type="cellIs" dxfId="647" priority="354" operator="equal">
      <formula>"M"</formula>
    </cfRule>
  </conditionalFormatting>
  <conditionalFormatting sqref="G10">
    <cfRule type="cellIs" dxfId="646" priority="353" operator="equal">
      <formula>"M"</formula>
    </cfRule>
  </conditionalFormatting>
  <conditionalFormatting sqref="AL11:AL17 AL30:AL37 AL19:AL28">
    <cfRule type="cellIs" dxfId="645" priority="352" operator="equal">
      <formula>"M"</formula>
    </cfRule>
  </conditionalFormatting>
  <conditionalFormatting sqref="AL10 AL29">
    <cfRule type="cellIs" dxfId="644" priority="351" operator="equal">
      <formula>"M"</formula>
    </cfRule>
  </conditionalFormatting>
  <conditionalFormatting sqref="DD9:DE9">
    <cfRule type="cellIs" dxfId="643" priority="350" operator="equal">
      <formula>"M"</formula>
    </cfRule>
  </conditionalFormatting>
  <conditionalFormatting sqref="FK9">
    <cfRule type="cellIs" dxfId="642" priority="349" operator="equal">
      <formula>"M"</formula>
    </cfRule>
  </conditionalFormatting>
  <conditionalFormatting sqref="C3:C9">
    <cfRule type="cellIs" dxfId="641" priority="348" operator="equal">
      <formula>"M"</formula>
    </cfRule>
  </conditionalFormatting>
  <conditionalFormatting sqref="AM18:GC18 GE18:GO18">
    <cfRule type="cellIs" dxfId="640" priority="347" operator="equal">
      <formula>"M"</formula>
    </cfRule>
  </conditionalFormatting>
  <conditionalFormatting sqref="NG18:NH18">
    <cfRule type="cellIs" dxfId="639" priority="346" operator="equal">
      <formula>"M"</formula>
    </cfRule>
  </conditionalFormatting>
  <conditionalFormatting sqref="NI18:NL18">
    <cfRule type="cellIs" dxfId="638" priority="345" operator="equal">
      <formula>"M"</formula>
    </cfRule>
  </conditionalFormatting>
  <conditionalFormatting sqref="NM18:NN18">
    <cfRule type="cellIs" dxfId="637" priority="344" operator="equal">
      <formula>"M"</formula>
    </cfRule>
  </conditionalFormatting>
  <conditionalFormatting sqref="NO18">
    <cfRule type="cellIs" dxfId="636" priority="343" operator="equal">
      <formula>"M"</formula>
    </cfRule>
  </conditionalFormatting>
  <conditionalFormatting sqref="AL18">
    <cfRule type="cellIs" dxfId="635" priority="342" operator="equal">
      <formula>"M"</formula>
    </cfRule>
  </conditionalFormatting>
  <conditionalFormatting sqref="H9">
    <cfRule type="cellIs" dxfId="634" priority="341" operator="equal">
      <formula>"M"</formula>
    </cfRule>
  </conditionalFormatting>
  <conditionalFormatting sqref="AR9">
    <cfRule type="cellIs" dxfId="633" priority="339" operator="equal">
      <formula>"M"</formula>
    </cfRule>
  </conditionalFormatting>
  <conditionalFormatting sqref="BJ3:BJ9">
    <cfRule type="cellIs" dxfId="632" priority="338" operator="equal">
      <formula>"M"</formula>
    </cfRule>
  </conditionalFormatting>
  <conditionalFormatting sqref="BS9">
    <cfRule type="cellIs" dxfId="631" priority="337" operator="equal">
      <formula>"M"</formula>
    </cfRule>
  </conditionalFormatting>
  <conditionalFormatting sqref="BY9">
    <cfRule type="cellIs" dxfId="630" priority="336" operator="equal">
      <formula>"M"</formula>
    </cfRule>
  </conditionalFormatting>
  <conditionalFormatting sqref="CS9">
    <cfRule type="cellIs" dxfId="629" priority="335" operator="equal">
      <formula>"M"</formula>
    </cfRule>
  </conditionalFormatting>
  <conditionalFormatting sqref="DW9:DX9">
    <cfRule type="cellIs" dxfId="628" priority="334" operator="equal">
      <formula>"M"</formula>
    </cfRule>
  </conditionalFormatting>
  <conditionalFormatting sqref="DZ9">
    <cfRule type="cellIs" dxfId="627" priority="333" operator="equal">
      <formula>"M"</formula>
    </cfRule>
  </conditionalFormatting>
  <conditionalFormatting sqref="EB9">
    <cfRule type="cellIs" dxfId="626" priority="332" operator="equal">
      <formula>"M"</formula>
    </cfRule>
  </conditionalFormatting>
  <conditionalFormatting sqref="ED9:EE9">
    <cfRule type="cellIs" dxfId="625" priority="331" operator="equal">
      <formula>"M"</formula>
    </cfRule>
  </conditionalFormatting>
  <conditionalFormatting sqref="EG9">
    <cfRule type="cellIs" dxfId="624" priority="330" operator="equal">
      <formula>"M"</formula>
    </cfRule>
  </conditionalFormatting>
  <conditionalFormatting sqref="EL9">
    <cfRule type="cellIs" dxfId="623" priority="329" operator="equal">
      <formula>"M"</formula>
    </cfRule>
  </conditionalFormatting>
  <conditionalFormatting sqref="ES9">
    <cfRule type="cellIs" dxfId="622" priority="328" operator="equal">
      <formula>"M"</formula>
    </cfRule>
  </conditionalFormatting>
  <conditionalFormatting sqref="EU9">
    <cfRule type="cellIs" dxfId="621" priority="327" operator="equal">
      <formula>"M"</formula>
    </cfRule>
  </conditionalFormatting>
  <conditionalFormatting sqref="EW9:EX9">
    <cfRule type="cellIs" dxfId="620" priority="326" operator="equal">
      <formula>"M"</formula>
    </cfRule>
  </conditionalFormatting>
  <conditionalFormatting sqref="EZ9">
    <cfRule type="cellIs" dxfId="619" priority="325" operator="equal">
      <formula>"M"</formula>
    </cfRule>
  </conditionalFormatting>
  <conditionalFormatting sqref="FB9">
    <cfRule type="cellIs" dxfId="618" priority="324" operator="equal">
      <formula>"M"</formula>
    </cfRule>
  </conditionalFormatting>
  <conditionalFormatting sqref="FE9">
    <cfRule type="cellIs" dxfId="617" priority="323" operator="equal">
      <formula>"M"</formula>
    </cfRule>
  </conditionalFormatting>
  <conditionalFormatting sqref="FG9">
    <cfRule type="cellIs" dxfId="616" priority="322" operator="equal">
      <formula>"M"</formula>
    </cfRule>
  </conditionalFormatting>
  <conditionalFormatting sqref="FQ9">
    <cfRule type="cellIs" dxfId="615" priority="321" operator="equal">
      <formula>"M"</formula>
    </cfRule>
  </conditionalFormatting>
  <conditionalFormatting sqref="GK9">
    <cfRule type="cellIs" dxfId="614" priority="320" operator="equal">
      <formula>"M"</formula>
    </cfRule>
  </conditionalFormatting>
  <conditionalFormatting sqref="GS9:GT9">
    <cfRule type="cellIs" dxfId="613" priority="319" operator="equal">
      <formula>"M"</formula>
    </cfRule>
  </conditionalFormatting>
  <conditionalFormatting sqref="GP25">
    <cfRule type="cellIs" dxfId="612" priority="318" operator="equal">
      <formula>"M"</formula>
    </cfRule>
  </conditionalFormatting>
  <conditionalFormatting sqref="GR32">
    <cfRule type="cellIs" dxfId="611" priority="317" operator="equal">
      <formula>"M"</formula>
    </cfRule>
  </conditionalFormatting>
  <conditionalFormatting sqref="GU33">
    <cfRule type="cellIs" dxfId="610" priority="316" operator="equal">
      <formula>"M"</formula>
    </cfRule>
  </conditionalFormatting>
  <conditionalFormatting sqref="GU30">
    <cfRule type="cellIs" dxfId="609" priority="315" operator="equal">
      <formula>"M"</formula>
    </cfRule>
  </conditionalFormatting>
  <conditionalFormatting sqref="GX32">
    <cfRule type="cellIs" dxfId="608" priority="314" operator="equal">
      <formula>"M"</formula>
    </cfRule>
  </conditionalFormatting>
  <conditionalFormatting sqref="GY37">
    <cfRule type="cellIs" dxfId="607" priority="313" operator="equal">
      <formula>"M"</formula>
    </cfRule>
  </conditionalFormatting>
  <conditionalFormatting sqref="GW34">
    <cfRule type="cellIs" dxfId="606" priority="312" operator="equal">
      <formula>"M"</formula>
    </cfRule>
  </conditionalFormatting>
  <conditionalFormatting sqref="GV38">
    <cfRule type="cellIs" dxfId="605" priority="311" operator="equal">
      <formula>"M"</formula>
    </cfRule>
  </conditionalFormatting>
  <conditionalFormatting sqref="GQ38">
    <cfRule type="cellIs" dxfId="604" priority="310" operator="equal">
      <formula>"M"</formula>
    </cfRule>
  </conditionalFormatting>
  <conditionalFormatting sqref="GQ42">
    <cfRule type="cellIs" dxfId="603" priority="309" operator="equal">
      <formula>"M"</formula>
    </cfRule>
  </conditionalFormatting>
  <conditionalFormatting sqref="GQ43">
    <cfRule type="cellIs" dxfId="602" priority="308" operator="equal">
      <formula>"M"</formula>
    </cfRule>
  </conditionalFormatting>
  <conditionalFormatting sqref="GV44">
    <cfRule type="cellIs" dxfId="601" priority="307" operator="equal">
      <formula>"M"</formula>
    </cfRule>
  </conditionalFormatting>
  <conditionalFormatting sqref="GZ23">
    <cfRule type="cellIs" dxfId="600" priority="306" operator="equal">
      <formula>"M"</formula>
    </cfRule>
  </conditionalFormatting>
  <conditionalFormatting sqref="HB16">
    <cfRule type="cellIs" dxfId="599" priority="305" operator="equal">
      <formula>"M"</formula>
    </cfRule>
  </conditionalFormatting>
  <conditionalFormatting sqref="HB17">
    <cfRule type="cellIs" dxfId="598" priority="304" operator="equal">
      <formula>"M"</formula>
    </cfRule>
  </conditionalFormatting>
  <conditionalFormatting sqref="HB23">
    <cfRule type="cellIs" dxfId="597" priority="303" operator="equal">
      <formula>"M"</formula>
    </cfRule>
  </conditionalFormatting>
  <conditionalFormatting sqref="HA38">
    <cfRule type="cellIs" dxfId="596" priority="302" operator="equal">
      <formula>"M"</formula>
    </cfRule>
  </conditionalFormatting>
  <conditionalFormatting sqref="HA40">
    <cfRule type="cellIs" dxfId="595" priority="301" operator="equal">
      <formula>"M"</formula>
    </cfRule>
  </conditionalFormatting>
  <conditionalFormatting sqref="HC38">
    <cfRule type="cellIs" dxfId="594" priority="300" operator="equal">
      <formula>"M"</formula>
    </cfRule>
  </conditionalFormatting>
  <conditionalFormatting sqref="HC44">
    <cfRule type="cellIs" dxfId="593" priority="299" operator="equal">
      <formula>"M"</formula>
    </cfRule>
  </conditionalFormatting>
  <conditionalFormatting sqref="HC45">
    <cfRule type="cellIs" dxfId="592" priority="298" operator="equal">
      <formula>"M"</formula>
    </cfRule>
  </conditionalFormatting>
  <conditionalFormatting sqref="HD23">
    <cfRule type="cellIs" dxfId="591" priority="297" operator="equal">
      <formula>"M"</formula>
    </cfRule>
  </conditionalFormatting>
  <conditionalFormatting sqref="HE38">
    <cfRule type="cellIs" dxfId="590" priority="296" operator="equal">
      <formula>"M"</formula>
    </cfRule>
  </conditionalFormatting>
  <conditionalFormatting sqref="HE44">
    <cfRule type="cellIs" dxfId="589" priority="295" operator="equal">
      <formula>"M"</formula>
    </cfRule>
  </conditionalFormatting>
  <conditionalFormatting sqref="HF21">
    <cfRule type="cellIs" dxfId="588" priority="294" operator="equal">
      <formula>"M"</formula>
    </cfRule>
  </conditionalFormatting>
  <conditionalFormatting sqref="HG18">
    <cfRule type="cellIs" dxfId="587" priority="293" operator="equal">
      <formula>"M"</formula>
    </cfRule>
  </conditionalFormatting>
  <conditionalFormatting sqref="HH33">
    <cfRule type="cellIs" dxfId="586" priority="292" operator="equal">
      <formula>"M"</formula>
    </cfRule>
  </conditionalFormatting>
  <conditionalFormatting sqref="HI32">
    <cfRule type="cellIs" dxfId="585" priority="291" operator="equal">
      <formula>"M"</formula>
    </cfRule>
  </conditionalFormatting>
  <conditionalFormatting sqref="HJ31">
    <cfRule type="cellIs" dxfId="584" priority="290" operator="equal">
      <formula>"M"</formula>
    </cfRule>
  </conditionalFormatting>
  <conditionalFormatting sqref="HK14">
    <cfRule type="cellIs" dxfId="583" priority="289" operator="equal">
      <formula>"M"</formula>
    </cfRule>
  </conditionalFormatting>
  <conditionalFormatting sqref="HK31">
    <cfRule type="cellIs" dxfId="582" priority="288" operator="equal">
      <formula>"M"</formula>
    </cfRule>
  </conditionalFormatting>
  <conditionalFormatting sqref="HL32">
    <cfRule type="cellIs" dxfId="581" priority="287" operator="equal">
      <formula>"M"</formula>
    </cfRule>
  </conditionalFormatting>
  <conditionalFormatting sqref="HM31">
    <cfRule type="cellIs" dxfId="580" priority="286" operator="equal">
      <formula>"M"</formula>
    </cfRule>
  </conditionalFormatting>
  <conditionalFormatting sqref="HN31">
    <cfRule type="cellIs" dxfId="579" priority="285" operator="equal">
      <formula>"M"</formula>
    </cfRule>
  </conditionalFormatting>
  <conditionalFormatting sqref="IL34">
    <cfRule type="cellIs" dxfId="578" priority="228" operator="equal">
      <formula>"M"</formula>
    </cfRule>
  </conditionalFormatting>
  <conditionalFormatting sqref="GX11">
    <cfRule type="cellIs" dxfId="577" priority="283" operator="equal">
      <formula>"M"</formula>
    </cfRule>
  </conditionalFormatting>
  <conditionalFormatting sqref="HC21">
    <cfRule type="cellIs" dxfId="576" priority="282" operator="equal">
      <formula>"M"</formula>
    </cfRule>
  </conditionalFormatting>
  <conditionalFormatting sqref="GR33">
    <cfRule type="cellIs" dxfId="575" priority="281" operator="equal">
      <formula>"M"</formula>
    </cfRule>
  </conditionalFormatting>
  <conditionalFormatting sqref="HU32">
    <cfRule type="cellIs" dxfId="574" priority="280" operator="equal">
      <formula>"M"</formula>
    </cfRule>
  </conditionalFormatting>
  <conditionalFormatting sqref="HT32">
    <cfRule type="cellIs" dxfId="573" priority="279" operator="equal">
      <formula>"M"</formula>
    </cfRule>
  </conditionalFormatting>
  <conditionalFormatting sqref="HS31">
    <cfRule type="cellIs" dxfId="572" priority="278" operator="equal">
      <formula>"M"</formula>
    </cfRule>
  </conditionalFormatting>
  <conditionalFormatting sqref="HR32">
    <cfRule type="cellIs" dxfId="571" priority="277" operator="equal">
      <formula>"M"</formula>
    </cfRule>
  </conditionalFormatting>
  <conditionalFormatting sqref="HQ32">
    <cfRule type="cellIs" dxfId="570" priority="276" operator="equal">
      <formula>"M"</formula>
    </cfRule>
  </conditionalFormatting>
  <conditionalFormatting sqref="HP31">
    <cfRule type="cellIs" dxfId="569" priority="275" operator="equal">
      <formula>"M"</formula>
    </cfRule>
  </conditionalFormatting>
  <conditionalFormatting sqref="IO43:IP43">
    <cfRule type="cellIs" dxfId="568" priority="220" operator="equal">
      <formula>"M"</formula>
    </cfRule>
  </conditionalFormatting>
  <conditionalFormatting sqref="HO29">
    <cfRule type="cellIs" dxfId="567" priority="273" operator="equal">
      <formula>"M"</formula>
    </cfRule>
  </conditionalFormatting>
  <conditionalFormatting sqref="HV32">
    <cfRule type="cellIs" dxfId="566" priority="271" operator="equal">
      <formula>"M"</formula>
    </cfRule>
  </conditionalFormatting>
  <conditionalFormatting sqref="HW24:HX24">
    <cfRule type="cellIs" dxfId="565" priority="270" operator="equal">
      <formula>"M"</formula>
    </cfRule>
  </conditionalFormatting>
  <conditionalFormatting sqref="HW31:HX31">
    <cfRule type="cellIs" dxfId="564" priority="269" operator="equal">
      <formula>"M"</formula>
    </cfRule>
  </conditionalFormatting>
  <conditionalFormatting sqref="HY32">
    <cfRule type="cellIs" dxfId="563" priority="268" operator="equal">
      <formula>"M"</formula>
    </cfRule>
  </conditionalFormatting>
  <conditionalFormatting sqref="IA24">
    <cfRule type="cellIs" dxfId="562" priority="267" operator="equal">
      <formula>"M"</formula>
    </cfRule>
  </conditionalFormatting>
  <conditionalFormatting sqref="IB9">
    <cfRule type="cellIs" dxfId="561" priority="266" operator="equal">
      <formula>"M"</formula>
    </cfRule>
  </conditionalFormatting>
  <conditionalFormatting sqref="IB11">
    <cfRule type="cellIs" dxfId="560" priority="265" operator="equal">
      <formula>"M"</formula>
    </cfRule>
  </conditionalFormatting>
  <conditionalFormatting sqref="IB31">
    <cfRule type="cellIs" dxfId="559" priority="264" operator="equal">
      <formula>"M"</formula>
    </cfRule>
  </conditionalFormatting>
  <conditionalFormatting sqref="IB34">
    <cfRule type="cellIs" dxfId="558" priority="263" operator="equal">
      <formula>"M"</formula>
    </cfRule>
  </conditionalFormatting>
  <conditionalFormatting sqref="IB36">
    <cfRule type="cellIs" dxfId="557" priority="262" operator="equal">
      <formula>"M"</formula>
    </cfRule>
  </conditionalFormatting>
  <conditionalFormatting sqref="IB37">
    <cfRule type="cellIs" dxfId="556" priority="261" operator="equal">
      <formula>"M"</formula>
    </cfRule>
  </conditionalFormatting>
  <conditionalFormatting sqref="IB38">
    <cfRule type="cellIs" dxfId="555" priority="260" operator="equal">
      <formula>"M"</formula>
    </cfRule>
  </conditionalFormatting>
  <conditionalFormatting sqref="IB42">
    <cfRule type="cellIs" dxfId="554" priority="259" operator="equal">
      <formula>"M"</formula>
    </cfRule>
  </conditionalFormatting>
  <conditionalFormatting sqref="HW9:HX9">
    <cfRule type="cellIs" dxfId="553" priority="258" operator="equal">
      <formula>"M"</formula>
    </cfRule>
  </conditionalFormatting>
  <conditionalFormatting sqref="IE9">
    <cfRule type="cellIs" dxfId="552" priority="257" operator="equal">
      <formula>"M"</formula>
    </cfRule>
  </conditionalFormatting>
  <conditionalFormatting sqref="ID25">
    <cfRule type="cellIs" dxfId="551" priority="256" operator="equal">
      <formula>"M"</formula>
    </cfRule>
  </conditionalFormatting>
  <conditionalFormatting sqref="ID26">
    <cfRule type="cellIs" dxfId="550" priority="255" operator="equal">
      <formula>"M"</formula>
    </cfRule>
  </conditionalFormatting>
  <conditionalFormatting sqref="ID38">
    <cfRule type="cellIs" dxfId="549" priority="254" operator="equal">
      <formula>"M"</formula>
    </cfRule>
  </conditionalFormatting>
  <conditionalFormatting sqref="ID43">
    <cfRule type="cellIs" dxfId="548" priority="253" operator="equal">
      <formula>"M"</formula>
    </cfRule>
  </conditionalFormatting>
  <conditionalFormatting sqref="ID44">
    <cfRule type="cellIs" dxfId="547" priority="252" operator="equal">
      <formula>"M"</formula>
    </cfRule>
  </conditionalFormatting>
  <conditionalFormatting sqref="ID45">
    <cfRule type="cellIs" dxfId="546" priority="251" operator="equal">
      <formula>"M"</formula>
    </cfRule>
  </conditionalFormatting>
  <conditionalFormatting sqref="IC38">
    <cfRule type="cellIs" dxfId="545" priority="250" operator="equal">
      <formula>"M"</formula>
    </cfRule>
  </conditionalFormatting>
  <conditionalFormatting sqref="IC44">
    <cfRule type="cellIs" dxfId="544" priority="249" operator="equal">
      <formula>"M"</formula>
    </cfRule>
  </conditionalFormatting>
  <conditionalFormatting sqref="IC45">
    <cfRule type="cellIs" dxfId="543" priority="248" operator="equal">
      <formula>"M"</formula>
    </cfRule>
  </conditionalFormatting>
  <conditionalFormatting sqref="IE37">
    <cfRule type="cellIs" dxfId="542" priority="247" operator="equal">
      <formula>"M"</formula>
    </cfRule>
  </conditionalFormatting>
  <conditionalFormatting sqref="IE38">
    <cfRule type="cellIs" dxfId="541" priority="246" operator="equal">
      <formula>"M"</formula>
    </cfRule>
  </conditionalFormatting>
  <conditionalFormatting sqref="IE39">
    <cfRule type="cellIs" dxfId="540" priority="245" operator="equal">
      <formula>"M"</formula>
    </cfRule>
  </conditionalFormatting>
  <conditionalFormatting sqref="IE40">
    <cfRule type="cellIs" dxfId="539" priority="244" operator="equal">
      <formula>"M"</formula>
    </cfRule>
  </conditionalFormatting>
  <conditionalFormatting sqref="IE41">
    <cfRule type="cellIs" dxfId="538" priority="243" operator="equal">
      <formula>"M"</formula>
    </cfRule>
  </conditionalFormatting>
  <conditionalFormatting sqref="IE42">
    <cfRule type="cellIs" dxfId="537" priority="242" operator="equal">
      <formula>"M"</formula>
    </cfRule>
  </conditionalFormatting>
  <conditionalFormatting sqref="IF38">
    <cfRule type="cellIs" dxfId="536" priority="241" operator="equal">
      <formula>"M"</formula>
    </cfRule>
  </conditionalFormatting>
  <conditionalFormatting sqref="IF44">
    <cfRule type="cellIs" dxfId="535" priority="240" operator="equal">
      <formula>"M"</formula>
    </cfRule>
  </conditionalFormatting>
  <conditionalFormatting sqref="IG23">
    <cfRule type="cellIs" dxfId="534" priority="239" operator="equal">
      <formula>"M"</formula>
    </cfRule>
  </conditionalFormatting>
  <conditionalFormatting sqref="IH23">
    <cfRule type="cellIs" dxfId="533" priority="238" operator="equal">
      <formula>"M"</formula>
    </cfRule>
  </conditionalFormatting>
  <conditionalFormatting sqref="II24">
    <cfRule type="cellIs" dxfId="532" priority="237" operator="equal">
      <formula>"M"</formula>
    </cfRule>
  </conditionalFormatting>
  <conditionalFormatting sqref="IJ25">
    <cfRule type="cellIs" dxfId="531" priority="236" operator="equal">
      <formula>"M"</formula>
    </cfRule>
  </conditionalFormatting>
  <conditionalFormatting sqref="IJ26">
    <cfRule type="cellIs" dxfId="530" priority="235" operator="equal">
      <formula>"M"</formula>
    </cfRule>
  </conditionalFormatting>
  <conditionalFormatting sqref="IJ38">
    <cfRule type="cellIs" dxfId="529" priority="234" operator="equal">
      <formula>"M"</formula>
    </cfRule>
  </conditionalFormatting>
  <conditionalFormatting sqref="IJ41">
    <cfRule type="cellIs" dxfId="528" priority="233" operator="equal">
      <formula>"M"</formula>
    </cfRule>
  </conditionalFormatting>
  <conditionalFormatting sqref="IK25">
    <cfRule type="cellIs" dxfId="527" priority="232" operator="equal">
      <formula>"M"</formula>
    </cfRule>
  </conditionalFormatting>
  <conditionalFormatting sqref="IK28">
    <cfRule type="cellIs" dxfId="526" priority="231" operator="equal">
      <formula>"M"</formula>
    </cfRule>
  </conditionalFormatting>
  <conditionalFormatting sqref="IL31">
    <cfRule type="cellIs" dxfId="525" priority="230" operator="equal">
      <formula>"M"</formula>
    </cfRule>
  </conditionalFormatting>
  <conditionalFormatting sqref="IL32">
    <cfRule type="cellIs" dxfId="524" priority="229" operator="equal">
      <formula>"M"</formula>
    </cfRule>
  </conditionalFormatting>
  <conditionalFormatting sqref="IV33">
    <cfRule type="cellIs" dxfId="523" priority="210" operator="equal">
      <formula>"M"</formula>
    </cfRule>
  </conditionalFormatting>
  <conditionalFormatting sqref="IM28:IN28">
    <cfRule type="cellIs" dxfId="522" priority="227" operator="equal">
      <formula>"M"</formula>
    </cfRule>
  </conditionalFormatting>
  <conditionalFormatting sqref="IQ19">
    <cfRule type="cellIs" dxfId="521" priority="226" operator="equal">
      <formula>"M"</formula>
    </cfRule>
  </conditionalFormatting>
  <conditionalFormatting sqref="IO31:IP31">
    <cfRule type="cellIs" dxfId="520" priority="225" operator="equal">
      <formula>"M"</formula>
    </cfRule>
  </conditionalFormatting>
  <conditionalFormatting sqref="IO37:IP37">
    <cfRule type="cellIs" dxfId="519" priority="224" operator="equal">
      <formula>"M"</formula>
    </cfRule>
  </conditionalFormatting>
  <conditionalFormatting sqref="IO38:IP38">
    <cfRule type="cellIs" dxfId="518" priority="223" operator="equal">
      <formula>"M"</formula>
    </cfRule>
  </conditionalFormatting>
  <conditionalFormatting sqref="IO39:IP39">
    <cfRule type="cellIs" dxfId="517" priority="222" operator="equal">
      <formula>"M"</formula>
    </cfRule>
  </conditionalFormatting>
  <conditionalFormatting sqref="IO40:IP40">
    <cfRule type="cellIs" dxfId="516" priority="221" operator="equal">
      <formula>"M"</formula>
    </cfRule>
  </conditionalFormatting>
  <conditionalFormatting sqref="JC28:JE28">
    <cfRule type="cellIs" dxfId="515" priority="202" operator="equal">
      <formula>"M"</formula>
    </cfRule>
  </conditionalFormatting>
  <conditionalFormatting sqref="IC18">
    <cfRule type="cellIs" dxfId="514" priority="219" operator="equal">
      <formula>"M"</formula>
    </cfRule>
  </conditionalFormatting>
  <conditionalFormatting sqref="IN9">
    <cfRule type="cellIs" dxfId="513" priority="218" operator="equal">
      <formula>"M"</formula>
    </cfRule>
  </conditionalFormatting>
  <conditionalFormatting sqref="IR38">
    <cfRule type="cellIs" dxfId="512" priority="217" operator="equal">
      <formula>"M"</formula>
    </cfRule>
  </conditionalFormatting>
  <conditionalFormatting sqref="IR44">
    <cfRule type="cellIs" dxfId="511" priority="216" operator="equal">
      <formula>"M"</formula>
    </cfRule>
  </conditionalFormatting>
  <conditionalFormatting sqref="IS32">
    <cfRule type="cellIs" dxfId="510" priority="215" operator="equal">
      <formula>"M"</formula>
    </cfRule>
  </conditionalFormatting>
  <conditionalFormatting sqref="IT9">
    <cfRule type="cellIs" dxfId="509" priority="214" operator="equal">
      <formula>"M"</formula>
    </cfRule>
  </conditionalFormatting>
  <conditionalFormatting sqref="IT28">
    <cfRule type="cellIs" dxfId="508" priority="213" operator="equal">
      <formula>"M"</formula>
    </cfRule>
  </conditionalFormatting>
  <conditionalFormatting sqref="IT29">
    <cfRule type="cellIs" dxfId="507" priority="212" operator="equal">
      <formula>"M"</formula>
    </cfRule>
  </conditionalFormatting>
  <conditionalFormatting sqref="IT35">
    <cfRule type="cellIs" dxfId="506" priority="211" operator="equal">
      <formula>"M"</formula>
    </cfRule>
  </conditionalFormatting>
  <conditionalFormatting sqref="IV36">
    <cfRule type="cellIs" dxfId="505" priority="209" operator="equal">
      <formula>"M"</formula>
    </cfRule>
  </conditionalFormatting>
  <conditionalFormatting sqref="IW28">
    <cfRule type="cellIs" dxfId="504" priority="208" operator="equal">
      <formula>"M"</formula>
    </cfRule>
  </conditionalFormatting>
  <conditionalFormatting sqref="IX28">
    <cfRule type="cellIs" dxfId="503" priority="207" operator="equal">
      <formula>"M"</formula>
    </cfRule>
  </conditionalFormatting>
  <conditionalFormatting sqref="IY28">
    <cfRule type="cellIs" dxfId="502" priority="206" operator="equal">
      <formula>"M"</formula>
    </cfRule>
  </conditionalFormatting>
  <conditionalFormatting sqref="IZ28">
    <cfRule type="cellIs" dxfId="501" priority="205" operator="equal">
      <formula>"M"</formula>
    </cfRule>
  </conditionalFormatting>
  <conditionalFormatting sqref="JA25">
    <cfRule type="cellIs" dxfId="500" priority="204" operator="equal">
      <formula>"M"</formula>
    </cfRule>
  </conditionalFormatting>
  <conditionalFormatting sqref="JB28">
    <cfRule type="cellIs" dxfId="499" priority="203" operator="equal">
      <formula>"M"</formula>
    </cfRule>
  </conditionalFormatting>
  <conditionalFormatting sqref="JF33:JG33">
    <cfRule type="cellIs" dxfId="498" priority="201" operator="equal">
      <formula>"M"</formula>
    </cfRule>
  </conditionalFormatting>
  <conditionalFormatting sqref="IP9">
    <cfRule type="cellIs" dxfId="497" priority="200" operator="equal">
      <formula>"M"</formula>
    </cfRule>
  </conditionalFormatting>
  <conditionalFormatting sqref="JD9:JE9">
    <cfRule type="cellIs" dxfId="496" priority="199" operator="equal">
      <formula>"M"</formula>
    </cfRule>
  </conditionalFormatting>
  <conditionalFormatting sqref="JH27">
    <cfRule type="cellIs" dxfId="495" priority="198" operator="equal">
      <formula>"M"</formula>
    </cfRule>
  </conditionalFormatting>
  <conditionalFormatting sqref="JJ19">
    <cfRule type="cellIs" dxfId="494" priority="197" operator="equal">
      <formula>"M"</formula>
    </cfRule>
  </conditionalFormatting>
  <conditionalFormatting sqref="JJ20">
    <cfRule type="cellIs" dxfId="493" priority="196" operator="equal">
      <formula>"M"</formula>
    </cfRule>
  </conditionalFormatting>
  <conditionalFormatting sqref="JJ22">
    <cfRule type="cellIs" dxfId="492" priority="195" operator="equal">
      <formula>"M"</formula>
    </cfRule>
  </conditionalFormatting>
  <conditionalFormatting sqref="JJ26">
    <cfRule type="cellIs" dxfId="491" priority="194" operator="equal">
      <formula>"M"</formula>
    </cfRule>
  </conditionalFormatting>
  <conditionalFormatting sqref="JJ29">
    <cfRule type="cellIs" dxfId="490" priority="193" operator="equal">
      <formula>"M"</formula>
    </cfRule>
  </conditionalFormatting>
  <conditionalFormatting sqref="JJ36">
    <cfRule type="cellIs" dxfId="489" priority="192" operator="equal">
      <formula>"M"</formula>
    </cfRule>
  </conditionalFormatting>
  <conditionalFormatting sqref="JK36">
    <cfRule type="cellIs" dxfId="488" priority="191" operator="equal">
      <formula>"M"</formula>
    </cfRule>
  </conditionalFormatting>
  <conditionalFormatting sqref="JK32">
    <cfRule type="cellIs" dxfId="487" priority="190" operator="equal">
      <formula>"M"</formula>
    </cfRule>
  </conditionalFormatting>
  <conditionalFormatting sqref="JL38:JM38">
    <cfRule type="cellIs" dxfId="486" priority="189" operator="equal">
      <formula>"M"</formula>
    </cfRule>
  </conditionalFormatting>
  <conditionalFormatting sqref="JL40:JM40">
    <cfRule type="cellIs" dxfId="485" priority="188" operator="equal">
      <formula>"M"</formula>
    </cfRule>
  </conditionalFormatting>
  <conditionalFormatting sqref="JN45:JO45">
    <cfRule type="cellIs" dxfId="484" priority="187" operator="equal">
      <formula>"M"</formula>
    </cfRule>
  </conditionalFormatting>
  <conditionalFormatting sqref="JN44:JO44">
    <cfRule type="cellIs" dxfId="483" priority="186" operator="equal">
      <formula>"M"</formula>
    </cfRule>
  </conditionalFormatting>
  <conditionalFormatting sqref="JN38:JO38">
    <cfRule type="cellIs" dxfId="482" priority="185" operator="equal">
      <formula>"M"</formula>
    </cfRule>
  </conditionalFormatting>
  <conditionalFormatting sqref="JP33">
    <cfRule type="cellIs" dxfId="481" priority="184" operator="equal">
      <formula>"M"</formula>
    </cfRule>
  </conditionalFormatting>
  <conditionalFormatting sqref="JQ21">
    <cfRule type="cellIs" dxfId="480" priority="183" operator="equal">
      <formula>"M"</formula>
    </cfRule>
  </conditionalFormatting>
  <conditionalFormatting sqref="JQ9">
    <cfRule type="cellIs" dxfId="479" priority="182" operator="equal">
      <formula>"M"</formula>
    </cfRule>
  </conditionalFormatting>
  <conditionalFormatting sqref="JR9">
    <cfRule type="cellIs" dxfId="478" priority="181" operator="equal">
      <formula>"M"</formula>
    </cfRule>
  </conditionalFormatting>
  <conditionalFormatting sqref="JR12">
    <cfRule type="cellIs" dxfId="477" priority="180" operator="equal">
      <formula>"M"</formula>
    </cfRule>
  </conditionalFormatting>
  <conditionalFormatting sqref="JR34">
    <cfRule type="cellIs" dxfId="476" priority="179" operator="equal">
      <formula>"M"</formula>
    </cfRule>
  </conditionalFormatting>
  <conditionalFormatting sqref="JR36">
    <cfRule type="cellIs" dxfId="475" priority="178" operator="equal">
      <formula>"M"</formula>
    </cfRule>
  </conditionalFormatting>
  <conditionalFormatting sqref="JR37">
    <cfRule type="cellIs" dxfId="474" priority="177" operator="equal">
      <formula>"M"</formula>
    </cfRule>
  </conditionalFormatting>
  <conditionalFormatting sqref="JR38">
    <cfRule type="cellIs" dxfId="473" priority="176" operator="equal">
      <formula>"M"</formula>
    </cfRule>
  </conditionalFormatting>
  <conditionalFormatting sqref="JR42">
    <cfRule type="cellIs" dxfId="472" priority="175" operator="equal">
      <formula>"M"</formula>
    </cfRule>
  </conditionalFormatting>
  <conditionalFormatting sqref="JS26:JT26">
    <cfRule type="cellIs" dxfId="471" priority="174" operator="equal">
      <formula>"M"</formula>
    </cfRule>
  </conditionalFormatting>
  <conditionalFormatting sqref="JS27:JT27">
    <cfRule type="cellIs" dxfId="470" priority="173" operator="equal">
      <formula>"M"</formula>
    </cfRule>
  </conditionalFormatting>
  <conditionalFormatting sqref="JS28:JT28">
    <cfRule type="cellIs" dxfId="469" priority="172" operator="equal">
      <formula>"M"</formula>
    </cfRule>
  </conditionalFormatting>
  <conditionalFormatting sqref="JU26:JW26">
    <cfRule type="cellIs" dxfId="468" priority="171" operator="equal">
      <formula>"M"</formula>
    </cfRule>
  </conditionalFormatting>
  <conditionalFormatting sqref="JX32">
    <cfRule type="cellIs" dxfId="467" priority="170" operator="equal">
      <formula>"M"</formula>
    </cfRule>
  </conditionalFormatting>
  <conditionalFormatting sqref="JY32">
    <cfRule type="cellIs" dxfId="466" priority="169" operator="equal">
      <formula>"M"</formula>
    </cfRule>
  </conditionalFormatting>
  <conditionalFormatting sqref="JZ28">
    <cfRule type="cellIs" dxfId="465" priority="168" operator="equal">
      <formula>"M"</formula>
    </cfRule>
  </conditionalFormatting>
  <conditionalFormatting sqref="JZ14">
    <cfRule type="cellIs" dxfId="464" priority="167" operator="equal">
      <formula>"M"</formula>
    </cfRule>
  </conditionalFormatting>
  <conditionalFormatting sqref="JZ17">
    <cfRule type="cellIs" dxfId="463" priority="166" operator="equal">
      <formula>"M"</formula>
    </cfRule>
  </conditionalFormatting>
  <conditionalFormatting sqref="JZ20">
    <cfRule type="cellIs" dxfId="462" priority="165" operator="equal">
      <formula>"M"</formula>
    </cfRule>
  </conditionalFormatting>
  <conditionalFormatting sqref="JZ23">
    <cfRule type="cellIs" dxfId="461" priority="164" operator="equal">
      <formula>"M"</formula>
    </cfRule>
  </conditionalFormatting>
  <conditionalFormatting sqref="KA20">
    <cfRule type="cellIs" dxfId="460" priority="163" operator="equal">
      <formula>"M"</formula>
    </cfRule>
  </conditionalFormatting>
  <conditionalFormatting sqref="KB21">
    <cfRule type="cellIs" dxfId="459" priority="162" operator="equal">
      <formula>"M"</formula>
    </cfRule>
  </conditionalFormatting>
  <conditionalFormatting sqref="KB38">
    <cfRule type="cellIs" dxfId="458" priority="161" operator="equal">
      <formula>"M"</formula>
    </cfRule>
  </conditionalFormatting>
  <conditionalFormatting sqref="KB43">
    <cfRule type="cellIs" dxfId="457" priority="160" operator="equal">
      <formula>"M"</formula>
    </cfRule>
  </conditionalFormatting>
  <conditionalFormatting sqref="KC24">
    <cfRule type="cellIs" dxfId="456" priority="159" operator="equal">
      <formula>"M"</formula>
    </cfRule>
  </conditionalFormatting>
  <conditionalFormatting sqref="KD24">
    <cfRule type="cellIs" dxfId="455" priority="158" operator="equal">
      <formula>"M"</formula>
    </cfRule>
  </conditionalFormatting>
  <conditionalFormatting sqref="KE11">
    <cfRule type="cellIs" dxfId="454" priority="157" operator="equal">
      <formula>"M"</formula>
    </cfRule>
  </conditionalFormatting>
  <conditionalFormatting sqref="KF36">
    <cfRule type="cellIs" dxfId="453" priority="156" operator="equal">
      <formula>"M"</formula>
    </cfRule>
  </conditionalFormatting>
  <conditionalFormatting sqref="KH31">
    <cfRule type="cellIs" dxfId="452" priority="155" operator="equal">
      <formula>"M"</formula>
    </cfRule>
  </conditionalFormatting>
  <conditionalFormatting sqref="KH32">
    <cfRule type="cellIs" dxfId="451" priority="154" operator="equal">
      <formula>"M"</formula>
    </cfRule>
  </conditionalFormatting>
  <conditionalFormatting sqref="KH38">
    <cfRule type="cellIs" dxfId="450" priority="153" operator="equal">
      <formula>"M"</formula>
    </cfRule>
  </conditionalFormatting>
  <conditionalFormatting sqref="KH39">
    <cfRule type="cellIs" dxfId="449" priority="152" operator="equal">
      <formula>"M"</formula>
    </cfRule>
  </conditionalFormatting>
  <conditionalFormatting sqref="KH44">
    <cfRule type="cellIs" dxfId="448" priority="151" operator="equal">
      <formula>"M"</formula>
    </cfRule>
  </conditionalFormatting>
  <conditionalFormatting sqref="KH45">
    <cfRule type="cellIs" dxfId="447" priority="150" operator="equal">
      <formula>"M"</formula>
    </cfRule>
  </conditionalFormatting>
  <conditionalFormatting sqref="KI25">
    <cfRule type="cellIs" dxfId="446" priority="149" operator="equal">
      <formula>"M"</formula>
    </cfRule>
  </conditionalFormatting>
  <conditionalFormatting sqref="KJ36">
    <cfRule type="cellIs" dxfId="445" priority="148" operator="equal">
      <formula>"M"</formula>
    </cfRule>
  </conditionalFormatting>
  <conditionalFormatting sqref="KK35">
    <cfRule type="cellIs" dxfId="444" priority="147" operator="equal">
      <formula>"M"</formula>
    </cfRule>
  </conditionalFormatting>
  <conditionalFormatting sqref="KK28">
    <cfRule type="cellIs" dxfId="443" priority="146" operator="equal">
      <formula>"M"</formula>
    </cfRule>
  </conditionalFormatting>
  <conditionalFormatting sqref="KK27">
    <cfRule type="cellIs" dxfId="442" priority="145" operator="equal">
      <formula>"M"</formula>
    </cfRule>
  </conditionalFormatting>
  <conditionalFormatting sqref="KM30">
    <cfRule type="cellIs" dxfId="441" priority="144" operator="equal">
      <formula>"M"</formula>
    </cfRule>
  </conditionalFormatting>
  <conditionalFormatting sqref="KN31">
    <cfRule type="cellIs" dxfId="440" priority="143" operator="equal">
      <formula>"M"</formula>
    </cfRule>
  </conditionalFormatting>
  <conditionalFormatting sqref="KO31">
    <cfRule type="cellIs" dxfId="439" priority="142" operator="equal">
      <formula>"M"</formula>
    </cfRule>
  </conditionalFormatting>
  <conditionalFormatting sqref="KN28">
    <cfRule type="cellIs" dxfId="438" priority="141" operator="equal">
      <formula>"M"</formula>
    </cfRule>
  </conditionalFormatting>
  <conditionalFormatting sqref="KP19">
    <cfRule type="cellIs" dxfId="437" priority="140" operator="equal">
      <formula>"M"</formula>
    </cfRule>
  </conditionalFormatting>
  <conditionalFormatting sqref="KQ26">
    <cfRule type="cellIs" dxfId="436" priority="139" operator="equal">
      <formula>"M"</formula>
    </cfRule>
  </conditionalFormatting>
  <conditionalFormatting sqref="KQ34">
    <cfRule type="cellIs" dxfId="435" priority="138" operator="equal">
      <formula>"M"</formula>
    </cfRule>
  </conditionalFormatting>
  <conditionalFormatting sqref="KQ37">
    <cfRule type="cellIs" dxfId="434" priority="137" operator="equal">
      <formula>"M"</formula>
    </cfRule>
  </conditionalFormatting>
  <conditionalFormatting sqref="KR44">
    <cfRule type="cellIs" dxfId="433" priority="136" operator="equal">
      <formula>"M"</formula>
    </cfRule>
  </conditionalFormatting>
  <conditionalFormatting sqref="KR42">
    <cfRule type="cellIs" dxfId="432" priority="135" operator="equal">
      <formula>"M"</formula>
    </cfRule>
  </conditionalFormatting>
  <conditionalFormatting sqref="KR38">
    <cfRule type="cellIs" dxfId="431" priority="134" operator="equal">
      <formula>"M"</formula>
    </cfRule>
  </conditionalFormatting>
  <conditionalFormatting sqref="KT15">
    <cfRule type="cellIs" dxfId="430" priority="133" operator="equal">
      <formula>"M"</formula>
    </cfRule>
  </conditionalFormatting>
  <conditionalFormatting sqref="KT29">
    <cfRule type="cellIs" dxfId="429" priority="132" operator="equal">
      <formula>"M"</formula>
    </cfRule>
  </conditionalFormatting>
  <conditionalFormatting sqref="KU17">
    <cfRule type="cellIs" dxfId="428" priority="131" operator="equal">
      <formula>"M"</formula>
    </cfRule>
  </conditionalFormatting>
  <conditionalFormatting sqref="KV30">
    <cfRule type="cellIs" dxfId="427" priority="130" operator="equal">
      <formula>"M"</formula>
    </cfRule>
  </conditionalFormatting>
  <conditionalFormatting sqref="KW33">
    <cfRule type="cellIs" dxfId="426" priority="129" operator="equal">
      <formula>"M"</formula>
    </cfRule>
  </conditionalFormatting>
  <conditionalFormatting sqref="KX33">
    <cfRule type="cellIs" dxfId="425" priority="128" operator="equal">
      <formula>"M"</formula>
    </cfRule>
  </conditionalFormatting>
  <conditionalFormatting sqref="KX37">
    <cfRule type="cellIs" dxfId="424" priority="127" operator="equal">
      <formula>"M"</formula>
    </cfRule>
  </conditionalFormatting>
  <conditionalFormatting sqref="KY36">
    <cfRule type="cellIs" dxfId="423" priority="126" operator="equal">
      <formula>"M"</formula>
    </cfRule>
  </conditionalFormatting>
  <conditionalFormatting sqref="KZ34">
    <cfRule type="cellIs" dxfId="422" priority="125" operator="equal">
      <formula>"M"</formula>
    </cfRule>
  </conditionalFormatting>
  <conditionalFormatting sqref="KZ27">
    <cfRule type="cellIs" dxfId="421" priority="124" operator="equal">
      <formula>"M"</formula>
    </cfRule>
  </conditionalFormatting>
  <conditionalFormatting sqref="LB30">
    <cfRule type="cellIs" dxfId="420" priority="123" operator="equal">
      <formula>"M"</formula>
    </cfRule>
  </conditionalFormatting>
  <conditionalFormatting sqref="LB38">
    <cfRule type="cellIs" dxfId="419" priority="122" operator="equal">
      <formula>"M"</formula>
    </cfRule>
  </conditionalFormatting>
  <conditionalFormatting sqref="LB43">
    <cfRule type="cellIs" dxfId="418" priority="121" operator="equal">
      <formula>"M"</formula>
    </cfRule>
  </conditionalFormatting>
  <conditionalFormatting sqref="LC34:LD34">
    <cfRule type="cellIs" dxfId="417" priority="120" operator="equal">
      <formula>"M"</formula>
    </cfRule>
  </conditionalFormatting>
  <conditionalFormatting sqref="LE13">
    <cfRule type="cellIs" dxfId="416" priority="119" operator="equal">
      <formula>"M"</formula>
    </cfRule>
  </conditionalFormatting>
  <conditionalFormatting sqref="LF34">
    <cfRule type="cellIs" dxfId="415" priority="118" operator="equal">
      <formula>"M"</formula>
    </cfRule>
  </conditionalFormatting>
  <conditionalFormatting sqref="LG33">
    <cfRule type="cellIs" dxfId="414" priority="117" operator="equal">
      <formula>"M"</formula>
    </cfRule>
  </conditionalFormatting>
  <conditionalFormatting sqref="LI23">
    <cfRule type="cellIs" dxfId="413" priority="116" operator="equal">
      <formula>"M"</formula>
    </cfRule>
  </conditionalFormatting>
  <conditionalFormatting sqref="LJ11">
    <cfRule type="cellIs" dxfId="412" priority="115" operator="equal">
      <formula>"M"</formula>
    </cfRule>
  </conditionalFormatting>
  <conditionalFormatting sqref="LK38">
    <cfRule type="cellIs" dxfId="411" priority="114" operator="equal">
      <formula>"M"</formula>
    </cfRule>
  </conditionalFormatting>
  <conditionalFormatting sqref="LK41">
    <cfRule type="cellIs" dxfId="410" priority="113" operator="equal">
      <formula>"M"</formula>
    </cfRule>
  </conditionalFormatting>
  <conditionalFormatting sqref="LK42">
    <cfRule type="cellIs" dxfId="409" priority="112" operator="equal">
      <formula>"M"</formula>
    </cfRule>
  </conditionalFormatting>
  <conditionalFormatting sqref="LK44">
    <cfRule type="cellIs" dxfId="408" priority="111" operator="equal">
      <formula>"M"</formula>
    </cfRule>
  </conditionalFormatting>
  <conditionalFormatting sqref="LL25">
    <cfRule type="cellIs" dxfId="407" priority="110" operator="equal">
      <formula>"M"</formula>
    </cfRule>
  </conditionalFormatting>
  <conditionalFormatting sqref="LM14">
    <cfRule type="cellIs" dxfId="406" priority="109" operator="equal">
      <formula>"M"</formula>
    </cfRule>
  </conditionalFormatting>
  <conditionalFormatting sqref="LN36">
    <cfRule type="cellIs" dxfId="405" priority="108" operator="equal">
      <formula>"M"</formula>
    </cfRule>
  </conditionalFormatting>
  <conditionalFormatting sqref="LO38">
    <cfRule type="cellIs" dxfId="404" priority="107" operator="equal">
      <formula>"M"</formula>
    </cfRule>
  </conditionalFormatting>
  <conditionalFormatting sqref="LO42">
    <cfRule type="cellIs" dxfId="403" priority="106" operator="equal">
      <formula>"M"</formula>
    </cfRule>
  </conditionalFormatting>
  <conditionalFormatting sqref="LP21">
    <cfRule type="cellIs" dxfId="402" priority="105" operator="equal">
      <formula>"M"</formula>
    </cfRule>
  </conditionalFormatting>
  <conditionalFormatting sqref="LQ36">
    <cfRule type="cellIs" dxfId="401" priority="104" operator="equal">
      <formula>"M"</formula>
    </cfRule>
  </conditionalFormatting>
  <conditionalFormatting sqref="LR36">
    <cfRule type="cellIs" dxfId="400" priority="103" operator="equal">
      <formula>"M"</formula>
    </cfRule>
  </conditionalFormatting>
  <conditionalFormatting sqref="LS22">
    <cfRule type="cellIs" dxfId="399" priority="102" operator="equal">
      <formula>"M"</formula>
    </cfRule>
  </conditionalFormatting>
  <conditionalFormatting sqref="LT27:LU27">
    <cfRule type="cellIs" dxfId="398" priority="101" operator="equal">
      <formula>"M"</formula>
    </cfRule>
  </conditionalFormatting>
  <conditionalFormatting sqref="LT37:LU37">
    <cfRule type="cellIs" dxfId="397" priority="100" operator="equal">
      <formula>"M"</formula>
    </cfRule>
  </conditionalFormatting>
  <conditionalFormatting sqref="LV19:LW19">
    <cfRule type="cellIs" dxfId="396" priority="99" operator="equal">
      <formula>"M"</formula>
    </cfRule>
  </conditionalFormatting>
  <conditionalFormatting sqref="LO18">
    <cfRule type="cellIs" dxfId="395" priority="98" operator="equal">
      <formula>"M"</formula>
    </cfRule>
  </conditionalFormatting>
  <conditionalFormatting sqref="MC17">
    <cfRule type="cellIs" dxfId="394" priority="97" operator="equal">
      <formula>"M"</formula>
    </cfRule>
  </conditionalFormatting>
  <conditionalFormatting sqref="LX32:LZ32">
    <cfRule type="cellIs" dxfId="393" priority="96" operator="equal">
      <formula>"M"</formula>
    </cfRule>
  </conditionalFormatting>
  <conditionalFormatting sqref="MA21:MB21">
    <cfRule type="cellIs" dxfId="392" priority="95" operator="equal">
      <formula>"M"</formula>
    </cfRule>
  </conditionalFormatting>
  <conditionalFormatting sqref="MC29">
    <cfRule type="cellIs" dxfId="391" priority="94" operator="equal">
      <formula>"M"</formula>
    </cfRule>
  </conditionalFormatting>
  <conditionalFormatting sqref="MD29">
    <cfRule type="cellIs" dxfId="390" priority="93" operator="equal">
      <formula>"M"</formula>
    </cfRule>
  </conditionalFormatting>
  <conditionalFormatting sqref="ME29">
    <cfRule type="cellIs" dxfId="389" priority="92" operator="equal">
      <formula>"M"</formula>
    </cfRule>
  </conditionalFormatting>
  <conditionalFormatting sqref="LU9">
    <cfRule type="cellIs" dxfId="388" priority="91" operator="equal">
      <formula>"M"</formula>
    </cfRule>
  </conditionalFormatting>
  <conditionalFormatting sqref="MF27">
    <cfRule type="cellIs" dxfId="387" priority="90" operator="equal">
      <formula>"M"</formula>
    </cfRule>
  </conditionalFormatting>
  <conditionalFormatting sqref="MG29">
    <cfRule type="cellIs" dxfId="386" priority="89" operator="equal">
      <formula>"M"</formula>
    </cfRule>
  </conditionalFormatting>
  <conditionalFormatting sqref="MH29">
    <cfRule type="cellIs" dxfId="385" priority="88" operator="equal">
      <formula>"M"</formula>
    </cfRule>
  </conditionalFormatting>
  <conditionalFormatting sqref="MH25">
    <cfRule type="cellIs" dxfId="384" priority="87" operator="equal">
      <formula>"M"</formula>
    </cfRule>
  </conditionalFormatting>
  <conditionalFormatting sqref="MI9">
    <cfRule type="cellIs" dxfId="383" priority="86" operator="equal">
      <formula>"M"</formula>
    </cfRule>
  </conditionalFormatting>
  <conditionalFormatting sqref="MI29">
    <cfRule type="cellIs" dxfId="382" priority="85" operator="equal">
      <formula>"M"</formula>
    </cfRule>
  </conditionalFormatting>
  <conditionalFormatting sqref="MJ38">
    <cfRule type="cellIs" dxfId="381" priority="84" operator="equal">
      <formula>"M"</formula>
    </cfRule>
  </conditionalFormatting>
  <conditionalFormatting sqref="MK18">
    <cfRule type="cellIs" dxfId="380" priority="83" operator="equal">
      <formula>"M"</formula>
    </cfRule>
  </conditionalFormatting>
  <conditionalFormatting sqref="ML38">
    <cfRule type="cellIs" dxfId="379" priority="82" operator="equal">
      <formula>"M"</formula>
    </cfRule>
  </conditionalFormatting>
  <conditionalFormatting sqref="ML41">
    <cfRule type="cellIs" dxfId="378" priority="81" operator="equal">
      <formula>"M"</formula>
    </cfRule>
  </conditionalFormatting>
  <conditionalFormatting sqref="MM32">
    <cfRule type="cellIs" dxfId="377" priority="80" operator="equal">
      <formula>"M"</formula>
    </cfRule>
  </conditionalFormatting>
  <conditionalFormatting sqref="MN44">
    <cfRule type="cellIs" dxfId="376" priority="79" operator="equal">
      <formula>"M"</formula>
    </cfRule>
  </conditionalFormatting>
  <conditionalFormatting sqref="MO44">
    <cfRule type="cellIs" dxfId="375" priority="78" operator="equal">
      <formula>"M"</formula>
    </cfRule>
  </conditionalFormatting>
  <conditionalFormatting sqref="MO38">
    <cfRule type="cellIs" dxfId="374" priority="77" operator="equal">
      <formula>"M"</formula>
    </cfRule>
  </conditionalFormatting>
  <conditionalFormatting sqref="MN38">
    <cfRule type="cellIs" dxfId="373" priority="76" operator="equal">
      <formula>"M"</formula>
    </cfRule>
  </conditionalFormatting>
  <conditionalFormatting sqref="MO34">
    <cfRule type="cellIs" dxfId="372" priority="75" operator="equal">
      <formula>"M"</formula>
    </cfRule>
  </conditionalFormatting>
  <conditionalFormatting sqref="MN17">
    <cfRule type="cellIs" dxfId="371" priority="74" operator="equal">
      <formula>"M"</formula>
    </cfRule>
  </conditionalFormatting>
  <conditionalFormatting sqref="MN14">
    <cfRule type="cellIs" dxfId="370" priority="73" operator="equal">
      <formula>"M"</formula>
    </cfRule>
  </conditionalFormatting>
  <conditionalFormatting sqref="MP18">
    <cfRule type="cellIs" dxfId="369" priority="72" operator="equal">
      <formula>"M"</formula>
    </cfRule>
  </conditionalFormatting>
  <conditionalFormatting sqref="MQ14">
    <cfRule type="cellIs" dxfId="368" priority="71" operator="equal">
      <formula>"M"</formula>
    </cfRule>
  </conditionalFormatting>
  <conditionalFormatting sqref="MR14">
    <cfRule type="cellIs" dxfId="367" priority="70" operator="equal">
      <formula>"M"</formula>
    </cfRule>
  </conditionalFormatting>
  <conditionalFormatting sqref="MS26">
    <cfRule type="cellIs" dxfId="366" priority="69" operator="equal">
      <formula>"M"</formula>
    </cfRule>
  </conditionalFormatting>
  <conditionalFormatting sqref="MT26">
    <cfRule type="cellIs" dxfId="365" priority="68" operator="equal">
      <formula>"M"</formula>
    </cfRule>
  </conditionalFormatting>
  <conditionalFormatting sqref="MU17">
    <cfRule type="cellIs" dxfId="364" priority="67" operator="equal">
      <formula>"M"</formula>
    </cfRule>
  </conditionalFormatting>
  <conditionalFormatting sqref="MV27">
    <cfRule type="cellIs" dxfId="363" priority="66" operator="equal">
      <formula>"M"</formula>
    </cfRule>
  </conditionalFormatting>
  <conditionalFormatting sqref="MW27">
    <cfRule type="cellIs" dxfId="362" priority="65" operator="equal">
      <formula>"M"</formula>
    </cfRule>
  </conditionalFormatting>
  <conditionalFormatting sqref="MW31">
    <cfRule type="cellIs" dxfId="361" priority="64" operator="equal">
      <formula>"M"</formula>
    </cfRule>
  </conditionalFormatting>
  <conditionalFormatting sqref="MX24">
    <cfRule type="cellIs" dxfId="360" priority="63" operator="equal">
      <formula>"M"</formula>
    </cfRule>
  </conditionalFormatting>
  <conditionalFormatting sqref="MX37">
    <cfRule type="cellIs" dxfId="359" priority="62" operator="equal">
      <formula>"M"</formula>
    </cfRule>
  </conditionalFormatting>
  <conditionalFormatting sqref="MX9">
    <cfRule type="cellIs" dxfId="358" priority="61" operator="equal">
      <formula>"M"</formula>
    </cfRule>
  </conditionalFormatting>
  <conditionalFormatting sqref="MY14">
    <cfRule type="cellIs" dxfId="357" priority="60" operator="equal">
      <formula>"M"</formula>
    </cfRule>
  </conditionalFormatting>
  <conditionalFormatting sqref="MY19">
    <cfRule type="cellIs" dxfId="356" priority="59" operator="equal">
      <formula>"M"</formula>
    </cfRule>
  </conditionalFormatting>
  <conditionalFormatting sqref="MY38">
    <cfRule type="cellIs" dxfId="355" priority="58" operator="equal">
      <formula>"M"</formula>
    </cfRule>
  </conditionalFormatting>
  <conditionalFormatting sqref="MY43">
    <cfRule type="cellIs" dxfId="354" priority="57" operator="equal">
      <formula>"M"</formula>
    </cfRule>
  </conditionalFormatting>
  <conditionalFormatting sqref="MZ33">
    <cfRule type="cellIs" dxfId="353" priority="56" operator="equal">
      <formula>"M"</formula>
    </cfRule>
  </conditionalFormatting>
  <conditionalFormatting sqref="NA38">
    <cfRule type="cellIs" dxfId="352" priority="55" operator="equal">
      <formula>"M"</formula>
    </cfRule>
  </conditionalFormatting>
  <conditionalFormatting sqref="NC22">
    <cfRule type="cellIs" dxfId="351" priority="54" operator="equal">
      <formula>"M"</formula>
    </cfRule>
  </conditionalFormatting>
  <conditionalFormatting sqref="ND32">
    <cfRule type="cellIs" dxfId="350" priority="53" operator="equal">
      <formula>"M"</formula>
    </cfRule>
  </conditionalFormatting>
  <conditionalFormatting sqref="NE30">
    <cfRule type="cellIs" dxfId="349" priority="52" operator="equal">
      <formula>"M"</formula>
    </cfRule>
  </conditionalFormatting>
  <conditionalFormatting sqref="NF24">
    <cfRule type="cellIs" dxfId="348" priority="51" operator="equal">
      <formula>"M"</formula>
    </cfRule>
  </conditionalFormatting>
  <conditionalFormatting sqref="NB21">
    <cfRule type="cellIs" dxfId="347" priority="50" operator="equal">
      <formula>"M"</formula>
    </cfRule>
  </conditionalFormatting>
  <conditionalFormatting sqref="NK9">
    <cfRule type="cellIs" dxfId="346" priority="49" operator="equal">
      <formula>"M"</formula>
    </cfRule>
  </conditionalFormatting>
  <conditionalFormatting sqref="BX3:BX7">
    <cfRule type="cellIs" dxfId="345" priority="48" operator="equal">
      <formula>"M"</formula>
    </cfRule>
  </conditionalFormatting>
  <conditionalFormatting sqref="EK3:EK7">
    <cfRule type="cellIs" dxfId="344" priority="47" operator="equal">
      <formula>"M"</formula>
    </cfRule>
  </conditionalFormatting>
  <conditionalFormatting sqref="GJ3:GJ7">
    <cfRule type="cellIs" dxfId="343" priority="46" operator="equal">
      <formula>"M"</formula>
    </cfRule>
  </conditionalFormatting>
  <conditionalFormatting sqref="GO21">
    <cfRule type="cellIs" dxfId="342" priority="45" operator="equal">
      <formula>"M"</formula>
    </cfRule>
  </conditionalFormatting>
  <conditionalFormatting sqref="GP15">
    <cfRule type="cellIs" dxfId="341" priority="44" operator="equal">
      <formula>"M"</formula>
    </cfRule>
  </conditionalFormatting>
  <conditionalFormatting sqref="LZ8">
    <cfRule type="cellIs" dxfId="340" priority="43" operator="equal">
      <formula>"M"</formula>
    </cfRule>
  </conditionalFormatting>
  <conditionalFormatting sqref="MB3:MB7">
    <cfRule type="cellIs" dxfId="339" priority="42" operator="equal">
      <formula>"M"</formula>
    </cfRule>
  </conditionalFormatting>
  <conditionalFormatting sqref="MQ7">
    <cfRule type="cellIs" dxfId="338" priority="41" operator="equal">
      <formula>"M"</formula>
    </cfRule>
  </conditionalFormatting>
  <conditionalFormatting sqref="NI3:NI7">
    <cfRule type="cellIs" dxfId="337" priority="40" operator="equal">
      <formula>"M"</formula>
    </cfRule>
  </conditionalFormatting>
  <conditionalFormatting sqref="NN8">
    <cfRule type="cellIs" dxfId="336" priority="39" operator="equal">
      <formula>"M"</formula>
    </cfRule>
  </conditionalFormatting>
  <conditionalFormatting sqref="H3:H6">
    <cfRule type="cellIs" dxfId="335" priority="38" operator="equal">
      <formula>"M"</formula>
    </cfRule>
  </conditionalFormatting>
  <conditionalFormatting sqref="AV3:AV6">
    <cfRule type="cellIs" dxfId="334" priority="37" operator="equal">
      <formula>"M"</formula>
    </cfRule>
  </conditionalFormatting>
  <conditionalFormatting sqref="DE7">
    <cfRule type="cellIs" dxfId="333" priority="36" operator="equal">
      <formula>"M"</formula>
    </cfRule>
  </conditionalFormatting>
  <conditionalFormatting sqref="HC3:HC6">
    <cfRule type="cellIs" dxfId="332" priority="35" operator="equal">
      <formula>"M"</formula>
    </cfRule>
  </conditionalFormatting>
  <conditionalFormatting sqref="HX7">
    <cfRule type="cellIs" dxfId="331" priority="34" operator="equal">
      <formula>"M"</formula>
    </cfRule>
  </conditionalFormatting>
  <conditionalFormatting sqref="JT7">
    <cfRule type="cellIs" dxfId="330" priority="33" operator="equal">
      <formula>"M"</formula>
    </cfRule>
  </conditionalFormatting>
  <conditionalFormatting sqref="JV7:JW7">
    <cfRule type="cellIs" dxfId="329" priority="31" operator="equal">
      <formula>"M"</formula>
    </cfRule>
  </conditionalFormatting>
  <conditionalFormatting sqref="JZ3:JZ6">
    <cfRule type="cellIs" dxfId="328" priority="30" operator="equal">
      <formula>"M"</formula>
    </cfRule>
  </conditionalFormatting>
  <conditionalFormatting sqref="LD7">
    <cfRule type="cellIs" dxfId="327" priority="29" operator="equal">
      <formula>"M"</formula>
    </cfRule>
  </conditionalFormatting>
  <conditionalFormatting sqref="LM3:LM6">
    <cfRule type="cellIs" dxfId="326" priority="28" operator="equal">
      <formula>"M"</formula>
    </cfRule>
  </conditionalFormatting>
  <conditionalFormatting sqref="BS3:BS5">
    <cfRule type="cellIs" dxfId="325" priority="27" operator="equal">
      <formula>"M"</formula>
    </cfRule>
  </conditionalFormatting>
  <conditionalFormatting sqref="DK3:DK5">
    <cfRule type="cellIs" dxfId="324" priority="26" operator="equal">
      <formula>"M"</formula>
    </cfRule>
  </conditionalFormatting>
  <conditionalFormatting sqref="JM7">
    <cfRule type="cellIs" dxfId="323" priority="24" operator="equal">
      <formula>"M"</formula>
    </cfRule>
  </conditionalFormatting>
  <conditionalFormatting sqref="JM6">
    <cfRule type="cellIs" dxfId="322" priority="25" operator="equal">
      <formula>"M"</formula>
    </cfRule>
  </conditionalFormatting>
  <conditionalFormatting sqref="JO6">
    <cfRule type="cellIs" dxfId="321" priority="23" operator="equal">
      <formula>"M"</formula>
    </cfRule>
  </conditionalFormatting>
  <conditionalFormatting sqref="EV3:EV4">
    <cfRule type="cellIs" dxfId="320" priority="22" operator="equal">
      <formula>"M"</formula>
    </cfRule>
  </conditionalFormatting>
  <conditionalFormatting sqref="FJ5">
    <cfRule type="cellIs" dxfId="319" priority="21" operator="equal">
      <formula>"M"</formula>
    </cfRule>
  </conditionalFormatting>
  <conditionalFormatting sqref="HO31">
    <cfRule type="cellIs" dxfId="318" priority="20" operator="equal">
      <formula>"M"</formula>
    </cfRule>
  </conditionalFormatting>
  <conditionalFormatting sqref="FA3:FA4">
    <cfRule type="cellIs" dxfId="317" priority="19" operator="equal">
      <formula>"M"</formula>
    </cfRule>
  </conditionalFormatting>
  <conditionalFormatting sqref="LR3:LR4">
    <cfRule type="cellIs" dxfId="316" priority="18" operator="equal">
      <formula>"M"</formula>
    </cfRule>
  </conditionalFormatting>
  <conditionalFormatting sqref="LN3:LN4">
    <cfRule type="cellIs" dxfId="315" priority="17" operator="equal">
      <formula>"M"</formula>
    </cfRule>
  </conditionalFormatting>
  <conditionalFormatting sqref="BV3:BV4">
    <cfRule type="cellIs" dxfId="314" priority="16" operator="equal">
      <formula>"M"</formula>
    </cfRule>
  </conditionalFormatting>
  <conditionalFormatting sqref="EO3:EO4">
    <cfRule type="cellIs" dxfId="313" priority="15" operator="equal">
      <formula>"M"</formula>
    </cfRule>
  </conditionalFormatting>
  <conditionalFormatting sqref="HL3:HL4">
    <cfRule type="cellIs" dxfId="312" priority="14" operator="equal">
      <formula>"M"</formula>
    </cfRule>
  </conditionalFormatting>
  <conditionalFormatting sqref="MG3:MG4">
    <cfRule type="cellIs" dxfId="311" priority="13" operator="equal">
      <formula>"M"</formula>
    </cfRule>
  </conditionalFormatting>
  <conditionalFormatting sqref="IK4">
    <cfRule type="cellIs" dxfId="310" priority="12" operator="equal">
      <formula>"M"</formula>
    </cfRule>
  </conditionalFormatting>
  <conditionalFormatting sqref="JZ19:KB19">
    <cfRule type="cellIs" dxfId="309" priority="11" operator="equal">
      <formula>"M"</formula>
    </cfRule>
  </conditionalFormatting>
  <conditionalFormatting sqref="AQ4">
    <cfRule type="cellIs" dxfId="308" priority="10" operator="equal">
      <formula>"M"</formula>
    </cfRule>
  </conditionalFormatting>
  <conditionalFormatting sqref="DA4">
    <cfRule type="cellIs" dxfId="307" priority="9" operator="equal">
      <formula>"M"</formula>
    </cfRule>
  </conditionalFormatting>
  <conditionalFormatting sqref="DG3">
    <cfRule type="cellIs" dxfId="306" priority="8" operator="equal">
      <formula>"M"</formula>
    </cfRule>
  </conditionalFormatting>
  <conditionalFormatting sqref="DI3">
    <cfRule type="cellIs" dxfId="305" priority="7" operator="equal">
      <formula>"M"</formula>
    </cfRule>
  </conditionalFormatting>
  <conditionalFormatting sqref="EE3">
    <cfRule type="cellIs" dxfId="304" priority="6" operator="equal">
      <formula>"M"</formula>
    </cfRule>
  </conditionalFormatting>
  <conditionalFormatting sqref="HQ3">
    <cfRule type="cellIs" dxfId="303" priority="5" operator="equal">
      <formula>"M"</formula>
    </cfRule>
  </conditionalFormatting>
  <conditionalFormatting sqref="JG4">
    <cfRule type="cellIs" dxfId="302" priority="4" operator="equal">
      <formula>"M"</formula>
    </cfRule>
  </conditionalFormatting>
  <conditionalFormatting sqref="LW4">
    <cfRule type="cellIs" dxfId="301" priority="3" operator="equal">
      <formula>"M"</formula>
    </cfRule>
  </conditionalFormatting>
  <conditionalFormatting sqref="LY4">
    <cfRule type="cellIs" dxfId="300" priority="2" operator="equal">
      <formula>"M"</formula>
    </cfRule>
  </conditionalFormatting>
  <conditionalFormatting sqref="MC3">
    <cfRule type="cellIs" dxfId="299" priority="1" operator="equal">
      <formula>"M"</formula>
    </cfRule>
  </conditionalFormatting>
  <pageMargins left="0.75" right="0.75" top="1" bottom="1" header="0.5" footer="0.5"/>
  <pageSetup orientation="portrait" r:id="rId1"/>
  <headerFooter alignWithMargins="0"/>
  <ignoredErrors>
    <ignoredError sqref="CN52 CN47:CN51 CN53:CN54 KL52 KL47:KL51 KL53:KL54 LH52 LH47:LH51 LH53:LH54 LW47:LW54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AD3A7-CC56-40CC-8AB4-3DAFF9207924}">
  <sheetPr codeName="Sheet2"/>
  <dimension ref="A1:KA54"/>
  <sheetViews>
    <sheetView zoomScale="89" zoomScaleNormal="89" workbookViewId="0"/>
  </sheetViews>
  <sheetFormatPr defaultColWidth="9.140625" defaultRowHeight="12"/>
  <cols>
    <col min="1" max="1" width="16.7109375" style="209" customWidth="1"/>
    <col min="2" max="285" width="7.7109375" style="209" customWidth="1"/>
    <col min="286" max="16384" width="9.140625" style="209"/>
  </cols>
  <sheetData>
    <row r="1" spans="1:286" ht="16.5" customHeight="1">
      <c r="C1" s="262" t="s">
        <v>562</v>
      </c>
      <c r="D1" s="262"/>
      <c r="E1" s="262"/>
      <c r="F1" s="262"/>
      <c r="G1" s="262"/>
      <c r="H1" s="262"/>
    </row>
    <row r="2" spans="1:286" s="210" customFormat="1">
      <c r="A2" s="210" t="s">
        <v>397</v>
      </c>
      <c r="B2" s="210">
        <v>1000</v>
      </c>
      <c r="C2" s="210">
        <v>1200</v>
      </c>
      <c r="D2" s="210">
        <v>1500</v>
      </c>
      <c r="E2" s="210">
        <v>1600</v>
      </c>
      <c r="F2" s="210">
        <v>1700</v>
      </c>
      <c r="G2" s="210">
        <v>1800</v>
      </c>
      <c r="H2" s="210">
        <v>1900</v>
      </c>
      <c r="I2" s="210">
        <v>2000</v>
      </c>
      <c r="J2" s="210">
        <v>3000</v>
      </c>
      <c r="K2" s="210">
        <v>3300</v>
      </c>
      <c r="L2" s="210">
        <v>3500</v>
      </c>
      <c r="M2" s="210">
        <v>3800</v>
      </c>
      <c r="N2" s="210">
        <v>4000</v>
      </c>
      <c r="O2" s="210">
        <v>4200</v>
      </c>
      <c r="P2" s="210">
        <v>4500</v>
      </c>
      <c r="Q2" s="210">
        <v>4700</v>
      </c>
      <c r="R2" s="210">
        <v>5000</v>
      </c>
      <c r="S2" s="210">
        <v>5500</v>
      </c>
      <c r="T2" s="210">
        <v>6000</v>
      </c>
      <c r="U2" s="210">
        <v>6200</v>
      </c>
      <c r="V2" s="210">
        <v>6500</v>
      </c>
      <c r="W2" s="210">
        <v>6700</v>
      </c>
      <c r="X2" s="210">
        <v>7000</v>
      </c>
      <c r="Y2" s="210">
        <v>7500</v>
      </c>
      <c r="Z2" s="210">
        <v>7800</v>
      </c>
      <c r="AA2" s="210">
        <v>8200</v>
      </c>
      <c r="AB2" s="210">
        <v>8500</v>
      </c>
      <c r="AC2" s="210">
        <v>8700</v>
      </c>
      <c r="AD2" s="210">
        <v>9300</v>
      </c>
      <c r="AE2" s="210">
        <v>9800</v>
      </c>
      <c r="AF2" s="210">
        <v>10000</v>
      </c>
      <c r="AG2" s="210">
        <v>10500</v>
      </c>
      <c r="AH2" s="210">
        <v>11000</v>
      </c>
      <c r="AI2" s="210">
        <v>11300</v>
      </c>
      <c r="AJ2" s="210">
        <v>11500</v>
      </c>
      <c r="AK2" s="210">
        <v>11800</v>
      </c>
      <c r="AL2" s="210">
        <v>12000</v>
      </c>
      <c r="AM2" s="210">
        <v>12500</v>
      </c>
      <c r="AN2" s="210">
        <v>13300</v>
      </c>
      <c r="AO2" s="210">
        <v>13500</v>
      </c>
      <c r="AP2" s="210">
        <v>13800</v>
      </c>
      <c r="AQ2" s="210">
        <v>14200</v>
      </c>
      <c r="AR2" s="210">
        <v>14500</v>
      </c>
      <c r="AS2" s="210">
        <v>14700</v>
      </c>
      <c r="AT2" s="210">
        <v>15300</v>
      </c>
      <c r="AU2" s="210">
        <v>15500</v>
      </c>
      <c r="AV2" s="210">
        <v>15800</v>
      </c>
      <c r="AW2" s="211">
        <v>16000</v>
      </c>
      <c r="AX2" s="211">
        <v>16500</v>
      </c>
      <c r="AY2" s="211">
        <v>16700</v>
      </c>
      <c r="AZ2" s="211">
        <v>17000</v>
      </c>
      <c r="BA2" s="211">
        <v>17300</v>
      </c>
      <c r="BB2" s="211">
        <v>17500</v>
      </c>
      <c r="BC2" s="211">
        <v>17800</v>
      </c>
      <c r="BD2" s="211">
        <v>18200</v>
      </c>
      <c r="BE2" s="211">
        <v>18500</v>
      </c>
      <c r="BF2" s="211">
        <v>18700</v>
      </c>
      <c r="BG2" s="211">
        <v>19000</v>
      </c>
      <c r="BH2" s="211">
        <v>19300</v>
      </c>
      <c r="BI2" s="211">
        <v>19500</v>
      </c>
      <c r="BJ2" s="211">
        <v>20000</v>
      </c>
      <c r="BK2" s="211">
        <v>20200</v>
      </c>
      <c r="BL2" s="211">
        <v>20700</v>
      </c>
      <c r="BM2" s="211">
        <v>21000</v>
      </c>
      <c r="BN2" s="211">
        <v>21500</v>
      </c>
      <c r="BO2" s="211">
        <v>21800</v>
      </c>
      <c r="BP2" s="211">
        <v>23000</v>
      </c>
      <c r="BQ2" s="211">
        <v>23200</v>
      </c>
      <c r="BR2" s="211">
        <v>23500</v>
      </c>
      <c r="BS2" s="211">
        <v>23700</v>
      </c>
      <c r="BT2" s="211">
        <v>24000</v>
      </c>
      <c r="BU2" s="211">
        <v>24300</v>
      </c>
      <c r="BV2" s="211">
        <v>24500</v>
      </c>
      <c r="BW2" s="211">
        <v>24700</v>
      </c>
      <c r="BX2" s="211">
        <v>25000</v>
      </c>
      <c r="BY2" s="211">
        <v>25200</v>
      </c>
      <c r="BZ2" s="211">
        <v>25500</v>
      </c>
      <c r="CA2" s="211">
        <v>25700</v>
      </c>
      <c r="CB2" s="211">
        <v>26000</v>
      </c>
      <c r="CC2" s="211">
        <v>26300</v>
      </c>
      <c r="CD2" s="211">
        <v>26500</v>
      </c>
      <c r="CE2" s="211">
        <v>26800</v>
      </c>
      <c r="CF2" s="211">
        <v>27000</v>
      </c>
      <c r="CG2" s="211">
        <v>27200</v>
      </c>
      <c r="CH2" s="211">
        <v>27500</v>
      </c>
      <c r="CI2" s="211">
        <v>27700</v>
      </c>
      <c r="CJ2" s="211">
        <v>28000</v>
      </c>
      <c r="CK2" s="211">
        <v>28300</v>
      </c>
      <c r="CL2" s="211">
        <v>28500</v>
      </c>
      <c r="CM2" s="211">
        <v>28800</v>
      </c>
      <c r="CN2" s="211">
        <v>29000</v>
      </c>
      <c r="CO2" s="211">
        <v>29200</v>
      </c>
      <c r="CP2" s="211">
        <v>29500</v>
      </c>
      <c r="CQ2" s="211">
        <v>29700</v>
      </c>
      <c r="CR2" s="211">
        <v>30000</v>
      </c>
      <c r="CS2" s="211">
        <v>30300</v>
      </c>
      <c r="CT2" s="211">
        <v>30500</v>
      </c>
      <c r="CU2" s="211">
        <v>30800</v>
      </c>
      <c r="CV2" s="211">
        <v>31000</v>
      </c>
      <c r="CW2" s="211">
        <v>31200</v>
      </c>
      <c r="CX2" s="211">
        <v>31500</v>
      </c>
      <c r="CY2" s="211">
        <v>31700</v>
      </c>
      <c r="CZ2" s="211">
        <v>32000</v>
      </c>
      <c r="DA2" s="211">
        <v>32300</v>
      </c>
      <c r="DB2" s="211">
        <v>32800</v>
      </c>
      <c r="DC2" s="211">
        <v>33000</v>
      </c>
      <c r="DD2" s="211">
        <v>33200</v>
      </c>
      <c r="DE2" s="211">
        <v>33500</v>
      </c>
      <c r="DF2" s="211">
        <v>34000</v>
      </c>
      <c r="DG2" s="211">
        <v>34300</v>
      </c>
      <c r="DH2" s="211">
        <v>34500</v>
      </c>
      <c r="DI2" s="211">
        <v>34800</v>
      </c>
      <c r="DJ2" s="211">
        <v>35000</v>
      </c>
      <c r="DK2" s="211">
        <v>35200</v>
      </c>
      <c r="DL2" s="211">
        <v>35700</v>
      </c>
      <c r="DM2" s="211">
        <v>36000</v>
      </c>
      <c r="DN2" s="211">
        <v>36300</v>
      </c>
      <c r="DO2" s="211">
        <v>36500</v>
      </c>
      <c r="DP2" s="211">
        <v>37000</v>
      </c>
      <c r="DQ2" s="211">
        <v>37200</v>
      </c>
      <c r="DR2" s="211">
        <v>37500</v>
      </c>
      <c r="DS2" s="211">
        <v>37700</v>
      </c>
      <c r="DT2" s="211">
        <v>38000</v>
      </c>
      <c r="DU2" s="211">
        <v>38300</v>
      </c>
      <c r="DV2" s="211">
        <v>38500</v>
      </c>
      <c r="DW2" s="211">
        <v>38800</v>
      </c>
      <c r="DX2" s="211">
        <v>39000</v>
      </c>
      <c r="DY2" s="211">
        <v>39700</v>
      </c>
      <c r="DZ2" s="211">
        <v>40000</v>
      </c>
      <c r="EA2" s="211">
        <v>40300</v>
      </c>
      <c r="EB2" s="211">
        <v>40500</v>
      </c>
      <c r="EC2" s="211">
        <v>40700</v>
      </c>
      <c r="ED2" s="211">
        <v>40800</v>
      </c>
      <c r="EE2" s="211">
        <v>41000</v>
      </c>
      <c r="EF2" s="211">
        <v>41200</v>
      </c>
      <c r="EG2" s="211">
        <v>41500</v>
      </c>
      <c r="EH2" s="211">
        <v>41700</v>
      </c>
      <c r="EI2" s="211">
        <v>42000</v>
      </c>
      <c r="EJ2" s="211">
        <v>42300</v>
      </c>
      <c r="EK2" s="211">
        <v>42500</v>
      </c>
      <c r="EL2" s="211">
        <v>42800</v>
      </c>
      <c r="EM2" s="211">
        <v>43000</v>
      </c>
      <c r="EN2" s="211">
        <v>43700</v>
      </c>
      <c r="EO2" s="211">
        <v>44000</v>
      </c>
      <c r="EP2" s="211">
        <v>44500</v>
      </c>
      <c r="EQ2" s="211">
        <v>44800</v>
      </c>
      <c r="ER2" s="211">
        <v>45000</v>
      </c>
      <c r="ES2" s="211">
        <v>45200</v>
      </c>
      <c r="ET2" s="211">
        <v>45700</v>
      </c>
      <c r="EU2" s="211">
        <v>46000</v>
      </c>
      <c r="EV2" s="211">
        <v>46300</v>
      </c>
      <c r="EW2" s="211">
        <v>46500</v>
      </c>
      <c r="EX2" s="211">
        <v>46800</v>
      </c>
      <c r="EY2" s="211">
        <v>47000</v>
      </c>
      <c r="EZ2" s="211">
        <v>47500</v>
      </c>
      <c r="FA2" s="211">
        <v>47700</v>
      </c>
      <c r="FB2" s="211">
        <v>48300</v>
      </c>
      <c r="FC2" s="211">
        <v>48800</v>
      </c>
      <c r="FD2" s="211">
        <v>49000</v>
      </c>
      <c r="FE2" s="211">
        <v>49200</v>
      </c>
      <c r="FF2" s="211">
        <v>49500</v>
      </c>
      <c r="FG2" s="211">
        <v>49700</v>
      </c>
      <c r="FH2" s="211">
        <v>50000</v>
      </c>
      <c r="FI2" s="211">
        <v>50300</v>
      </c>
      <c r="FJ2" s="211">
        <v>50500</v>
      </c>
      <c r="FK2" s="211">
        <v>50800</v>
      </c>
      <c r="FL2" s="211">
        <v>51000</v>
      </c>
      <c r="FM2" s="211">
        <v>51200</v>
      </c>
      <c r="FN2" s="211">
        <v>51500</v>
      </c>
      <c r="FO2" s="211">
        <v>51700</v>
      </c>
      <c r="FP2" s="211">
        <v>52000</v>
      </c>
      <c r="FQ2" s="211">
        <v>52300</v>
      </c>
      <c r="FR2" s="211">
        <v>52500</v>
      </c>
      <c r="FS2" s="211">
        <v>52800</v>
      </c>
      <c r="FT2" s="211">
        <v>53000</v>
      </c>
      <c r="FU2" s="211">
        <v>53200</v>
      </c>
      <c r="FV2" s="211">
        <v>53500</v>
      </c>
      <c r="FW2" s="211">
        <v>53700</v>
      </c>
      <c r="FX2" s="211">
        <v>54000</v>
      </c>
      <c r="FY2" s="211">
        <v>54300</v>
      </c>
      <c r="FZ2" s="211">
        <v>54500</v>
      </c>
      <c r="GA2" s="211">
        <v>55000</v>
      </c>
      <c r="GB2" s="211">
        <v>55200</v>
      </c>
      <c r="GC2" s="211">
        <v>55500</v>
      </c>
      <c r="GD2" s="211">
        <v>55700</v>
      </c>
      <c r="GE2" s="211">
        <v>56000</v>
      </c>
      <c r="GF2" s="211">
        <v>56300</v>
      </c>
      <c r="GG2" s="211">
        <v>56500</v>
      </c>
      <c r="GH2" s="211">
        <v>56800</v>
      </c>
      <c r="GI2" s="211">
        <v>57500</v>
      </c>
      <c r="GJ2" s="211">
        <v>57700</v>
      </c>
      <c r="GK2" s="211">
        <v>58000</v>
      </c>
      <c r="GL2" s="211">
        <v>58300</v>
      </c>
      <c r="GM2" s="211">
        <v>58800</v>
      </c>
      <c r="GN2" s="211">
        <v>59000</v>
      </c>
      <c r="GO2" s="211">
        <v>59200</v>
      </c>
      <c r="GP2" s="211">
        <v>59500</v>
      </c>
      <c r="GQ2" s="211">
        <v>59700</v>
      </c>
      <c r="GR2" s="211">
        <v>60000</v>
      </c>
      <c r="GS2" s="211">
        <v>60300</v>
      </c>
      <c r="GT2" s="211">
        <v>60500</v>
      </c>
      <c r="GU2" s="211">
        <v>60800</v>
      </c>
      <c r="GV2" s="211">
        <v>61000</v>
      </c>
      <c r="GW2" s="211">
        <v>61200</v>
      </c>
      <c r="GX2" s="211">
        <v>61500</v>
      </c>
      <c r="GY2" s="211">
        <v>61700</v>
      </c>
      <c r="GZ2" s="211">
        <v>62000</v>
      </c>
      <c r="HA2" s="211">
        <v>62300</v>
      </c>
      <c r="HB2" s="211">
        <v>62500</v>
      </c>
      <c r="HC2" s="211">
        <v>62700</v>
      </c>
      <c r="HD2" s="211">
        <v>63000</v>
      </c>
      <c r="HE2" s="211">
        <v>63300</v>
      </c>
      <c r="HF2" s="211">
        <v>63500</v>
      </c>
      <c r="HG2" s="211">
        <v>63800</v>
      </c>
      <c r="HH2" s="211">
        <v>64000</v>
      </c>
      <c r="HI2" s="211">
        <v>64700</v>
      </c>
      <c r="HJ2" s="211">
        <v>65000</v>
      </c>
      <c r="HK2" s="211">
        <v>65300</v>
      </c>
      <c r="HL2" s="211">
        <v>65500</v>
      </c>
      <c r="HM2" s="211">
        <v>65800</v>
      </c>
      <c r="HN2" s="211">
        <v>66000</v>
      </c>
      <c r="HO2" s="211">
        <v>66200</v>
      </c>
      <c r="HP2" s="211">
        <v>66500</v>
      </c>
      <c r="HQ2" s="211">
        <v>66700</v>
      </c>
      <c r="HR2" s="211">
        <v>67000</v>
      </c>
      <c r="HS2" s="211">
        <v>67300</v>
      </c>
      <c r="HT2" s="211">
        <v>67500</v>
      </c>
      <c r="HU2" s="211">
        <v>67800</v>
      </c>
      <c r="HV2" s="211">
        <v>68200</v>
      </c>
      <c r="HW2" s="211">
        <v>68500</v>
      </c>
      <c r="HX2" s="211">
        <v>69000</v>
      </c>
      <c r="HY2" s="211">
        <v>70200</v>
      </c>
      <c r="HZ2" s="211">
        <v>70500</v>
      </c>
      <c r="IA2" s="211">
        <v>70700</v>
      </c>
      <c r="IB2" s="211">
        <v>71000</v>
      </c>
      <c r="IC2" s="211">
        <v>71300</v>
      </c>
      <c r="ID2" s="211">
        <v>71700</v>
      </c>
      <c r="IE2" s="211">
        <v>72000</v>
      </c>
      <c r="IF2" s="211">
        <v>72500</v>
      </c>
      <c r="IG2" s="211">
        <v>73000</v>
      </c>
      <c r="IH2" s="211">
        <v>73300</v>
      </c>
      <c r="II2" s="211">
        <v>73500</v>
      </c>
      <c r="IJ2" s="211">
        <v>73800</v>
      </c>
      <c r="IK2" s="211">
        <v>74500</v>
      </c>
      <c r="IL2" s="211">
        <v>74700</v>
      </c>
      <c r="IM2" s="211">
        <v>75000</v>
      </c>
      <c r="IN2" s="211">
        <v>75500</v>
      </c>
      <c r="IO2" s="211">
        <v>75800</v>
      </c>
      <c r="IP2" s="211">
        <v>76000</v>
      </c>
      <c r="IQ2" s="211">
        <v>76200</v>
      </c>
      <c r="IR2" s="211">
        <v>76500</v>
      </c>
      <c r="IS2" s="211">
        <v>76700</v>
      </c>
      <c r="IT2" s="211">
        <v>77000</v>
      </c>
      <c r="IU2" s="211">
        <v>77300</v>
      </c>
      <c r="IV2" s="211">
        <v>77500</v>
      </c>
      <c r="IW2" s="211">
        <v>77800</v>
      </c>
      <c r="IX2" s="211">
        <v>78200</v>
      </c>
      <c r="IY2" s="211">
        <v>78500</v>
      </c>
      <c r="IZ2" s="211">
        <v>79000</v>
      </c>
      <c r="JA2" s="211">
        <v>79300</v>
      </c>
      <c r="JB2" s="211">
        <v>79500</v>
      </c>
      <c r="JC2" s="211">
        <v>80200</v>
      </c>
      <c r="JD2" s="211">
        <v>80700</v>
      </c>
      <c r="JE2" s="211">
        <v>81000</v>
      </c>
      <c r="JF2" s="211">
        <v>81300</v>
      </c>
      <c r="JG2" s="211">
        <v>82500</v>
      </c>
      <c r="JH2" s="211">
        <v>82700</v>
      </c>
      <c r="JI2" s="211">
        <v>83300</v>
      </c>
      <c r="JJ2" s="211">
        <v>83500</v>
      </c>
      <c r="JK2" s="211">
        <v>83800</v>
      </c>
      <c r="JL2" s="211">
        <v>84000</v>
      </c>
      <c r="JM2" s="211">
        <v>84200</v>
      </c>
      <c r="JN2" s="211">
        <v>84500</v>
      </c>
      <c r="JO2" s="211">
        <v>84700</v>
      </c>
      <c r="JP2" s="211">
        <v>85000</v>
      </c>
      <c r="JQ2" s="211">
        <v>85500</v>
      </c>
      <c r="JR2" s="211">
        <v>85800</v>
      </c>
      <c r="JS2" s="211">
        <v>86200</v>
      </c>
      <c r="JT2" s="211">
        <v>86500</v>
      </c>
      <c r="JU2" s="211">
        <v>86700</v>
      </c>
      <c r="JV2" s="211">
        <v>87000</v>
      </c>
      <c r="JW2" s="211">
        <v>87300</v>
      </c>
      <c r="JX2" s="211">
        <v>87800</v>
      </c>
      <c r="JY2" s="211">
        <v>89500</v>
      </c>
      <c r="JZ2" s="210" t="s">
        <v>563</v>
      </c>
    </row>
    <row r="3" spans="1:286" s="210" customFormat="1">
      <c r="A3" s="212">
        <v>2022</v>
      </c>
      <c r="B3" s="213">
        <v>26.34</v>
      </c>
      <c r="C3" s="213">
        <v>15.08</v>
      </c>
      <c r="D3" s="213">
        <v>13.58</v>
      </c>
      <c r="E3" s="213">
        <v>11.42</v>
      </c>
      <c r="F3" s="213">
        <v>32.36</v>
      </c>
      <c r="G3" s="214">
        <v>5.83</v>
      </c>
      <c r="H3" s="213">
        <v>5.63</v>
      </c>
      <c r="I3" s="213">
        <v>17.2</v>
      </c>
      <c r="J3" s="213">
        <v>4.25</v>
      </c>
      <c r="K3" s="213">
        <v>4.6500000000000004</v>
      </c>
      <c r="L3" s="213">
        <v>4.41</v>
      </c>
      <c r="M3" s="213">
        <v>5.75</v>
      </c>
      <c r="N3" s="213">
        <v>4.84</v>
      </c>
      <c r="O3" s="213">
        <v>5.12</v>
      </c>
      <c r="P3" s="213">
        <v>4.6100000000000003</v>
      </c>
      <c r="Q3" s="213">
        <v>5.24</v>
      </c>
      <c r="R3" s="213">
        <v>5.39</v>
      </c>
      <c r="S3" s="213">
        <v>4.72</v>
      </c>
      <c r="T3" s="213">
        <v>5.51</v>
      </c>
      <c r="U3" s="213">
        <v>4.6100000000000003</v>
      </c>
      <c r="V3" s="213">
        <v>6.46</v>
      </c>
      <c r="W3" s="213">
        <v>5.91</v>
      </c>
      <c r="X3" s="213">
        <v>6.38</v>
      </c>
      <c r="Y3" s="213">
        <v>6.1</v>
      </c>
      <c r="Z3" s="213">
        <v>6.14</v>
      </c>
      <c r="AA3" s="213">
        <v>6.42</v>
      </c>
      <c r="AB3" s="213">
        <v>8.11</v>
      </c>
      <c r="AC3" s="213">
        <v>7.68</v>
      </c>
      <c r="AD3" s="214">
        <v>7.2</v>
      </c>
      <c r="AE3" s="213">
        <v>6.77</v>
      </c>
      <c r="AF3" s="213">
        <v>5.87</v>
      </c>
      <c r="AG3" s="213">
        <v>6.26</v>
      </c>
      <c r="AH3" s="213">
        <v>6.54</v>
      </c>
      <c r="AI3" s="213">
        <v>5.71</v>
      </c>
      <c r="AJ3" s="213">
        <v>6.38</v>
      </c>
      <c r="AK3" s="213">
        <v>6.69</v>
      </c>
      <c r="AL3" s="213">
        <v>6.46</v>
      </c>
      <c r="AM3" s="213">
        <v>6.06</v>
      </c>
      <c r="AN3" s="213">
        <v>7.24</v>
      </c>
      <c r="AO3" s="213">
        <v>7.44</v>
      </c>
      <c r="AP3" s="213">
        <v>6.06</v>
      </c>
      <c r="AQ3" s="213">
        <v>6.65</v>
      </c>
      <c r="AR3" s="213">
        <v>6.42</v>
      </c>
      <c r="AS3" s="213">
        <v>7.68</v>
      </c>
      <c r="AT3" s="213">
        <v>7.6</v>
      </c>
      <c r="AU3" s="213">
        <v>9.4499999999999993</v>
      </c>
      <c r="AV3" s="213">
        <v>9.2100000000000009</v>
      </c>
      <c r="AW3" s="214">
        <v>14.49</v>
      </c>
      <c r="AX3" s="213">
        <v>7.4</v>
      </c>
      <c r="AY3" s="213">
        <v>8.39</v>
      </c>
      <c r="AZ3" s="216" t="s">
        <v>175</v>
      </c>
      <c r="BA3" s="213">
        <v>8.74</v>
      </c>
      <c r="BB3" s="214">
        <v>12.72</v>
      </c>
      <c r="BC3" s="213">
        <v>13.94</v>
      </c>
      <c r="BD3" s="213">
        <v>7.13</v>
      </c>
      <c r="BE3" s="213">
        <v>4.8</v>
      </c>
      <c r="BF3" s="213">
        <v>7.36</v>
      </c>
      <c r="BG3" s="213">
        <v>10.199999999999999</v>
      </c>
      <c r="BH3" s="213">
        <v>8.9</v>
      </c>
      <c r="BI3" s="213">
        <v>4.6900000000000004</v>
      </c>
      <c r="BJ3" s="213">
        <v>9.1300000000000008</v>
      </c>
      <c r="BK3" s="213">
        <v>8.07</v>
      </c>
      <c r="BL3" s="213">
        <v>10.75</v>
      </c>
      <c r="BM3" s="213">
        <v>10.83</v>
      </c>
      <c r="BN3" s="213">
        <v>17.48</v>
      </c>
      <c r="BO3" s="213">
        <v>12.52</v>
      </c>
      <c r="BP3" s="213">
        <v>9.25</v>
      </c>
      <c r="BQ3" s="213">
        <v>8.58</v>
      </c>
      <c r="BR3" s="213">
        <v>6.89</v>
      </c>
      <c r="BS3" s="213">
        <v>6.06</v>
      </c>
      <c r="BT3" s="213">
        <v>8.11</v>
      </c>
      <c r="BU3" s="213">
        <v>9.4499999999999993</v>
      </c>
      <c r="BV3" s="213">
        <v>8.43</v>
      </c>
      <c r="BW3" s="213">
        <v>5.16</v>
      </c>
      <c r="BX3" s="213">
        <v>3.78</v>
      </c>
      <c r="BY3" s="213">
        <v>6.38</v>
      </c>
      <c r="BZ3" s="213">
        <v>6.46</v>
      </c>
      <c r="CA3" s="213">
        <v>8.43</v>
      </c>
      <c r="CB3" s="213">
        <v>5.71</v>
      </c>
      <c r="CC3" s="213">
        <v>10.47</v>
      </c>
      <c r="CD3" s="213">
        <v>5.94</v>
      </c>
      <c r="CE3" s="213">
        <v>5.31</v>
      </c>
      <c r="CF3" s="213">
        <v>8.31</v>
      </c>
      <c r="CG3" s="213">
        <v>7.09</v>
      </c>
      <c r="CH3" s="213">
        <v>8.11</v>
      </c>
      <c r="CI3" s="213">
        <v>8.5</v>
      </c>
      <c r="CJ3" s="214">
        <v>6.81</v>
      </c>
      <c r="CK3" s="213">
        <v>9.69</v>
      </c>
      <c r="CL3" s="213">
        <v>13.15</v>
      </c>
      <c r="CM3" s="213">
        <v>9.02</v>
      </c>
      <c r="CN3" s="213">
        <v>12.36</v>
      </c>
      <c r="CO3" s="213">
        <v>11.81</v>
      </c>
      <c r="CP3" s="213">
        <v>9.06</v>
      </c>
      <c r="CQ3" s="213">
        <v>8.39</v>
      </c>
      <c r="CR3" s="213">
        <v>7.52</v>
      </c>
      <c r="CS3" s="213">
        <v>7.01</v>
      </c>
      <c r="CT3" s="213">
        <v>7.8</v>
      </c>
      <c r="CU3" s="213">
        <v>5.2</v>
      </c>
      <c r="CV3" s="213">
        <v>6.89</v>
      </c>
      <c r="CW3" s="213">
        <v>4.96</v>
      </c>
      <c r="CX3" s="213">
        <v>5.79</v>
      </c>
      <c r="CY3" s="213">
        <v>4.49</v>
      </c>
      <c r="CZ3" s="213">
        <v>4.6100000000000003</v>
      </c>
      <c r="DA3" s="213">
        <v>5.08</v>
      </c>
      <c r="DB3" s="213">
        <v>6.34</v>
      </c>
      <c r="DC3" s="213">
        <v>5.24</v>
      </c>
      <c r="DD3" s="216" t="s">
        <v>175</v>
      </c>
      <c r="DE3" s="213">
        <v>9.33</v>
      </c>
      <c r="DF3" s="213">
        <v>6.02</v>
      </c>
      <c r="DG3" s="213">
        <v>4.92</v>
      </c>
      <c r="DH3" s="216" t="s">
        <v>175</v>
      </c>
      <c r="DI3" s="213">
        <v>8.19</v>
      </c>
      <c r="DJ3" s="216" t="s">
        <v>175</v>
      </c>
      <c r="DK3" s="213">
        <v>5.51</v>
      </c>
      <c r="DL3" s="213">
        <v>5.24</v>
      </c>
      <c r="DM3" s="213">
        <v>9.76</v>
      </c>
      <c r="DN3" s="213">
        <v>9.1300000000000008</v>
      </c>
      <c r="DO3" s="213">
        <v>9.02</v>
      </c>
      <c r="DP3" s="213">
        <v>8.07</v>
      </c>
      <c r="DQ3" s="213">
        <v>5.35</v>
      </c>
      <c r="DR3" s="213">
        <v>7.13</v>
      </c>
      <c r="DS3" s="213">
        <v>7.44</v>
      </c>
      <c r="DT3" s="213">
        <v>9.2899999999999991</v>
      </c>
      <c r="DU3" s="213">
        <v>10.39</v>
      </c>
      <c r="DV3" s="213">
        <v>9.02</v>
      </c>
      <c r="DW3" s="213">
        <v>7.91</v>
      </c>
      <c r="DX3" s="213">
        <v>10.51</v>
      </c>
      <c r="DY3" s="213">
        <v>7.8</v>
      </c>
      <c r="DZ3" s="213">
        <v>7.44</v>
      </c>
      <c r="EA3" s="213">
        <v>6.61</v>
      </c>
      <c r="EB3" s="213">
        <v>9.5299999999999994</v>
      </c>
      <c r="EC3" s="213">
        <v>5.47</v>
      </c>
      <c r="ED3" s="213">
        <v>4.45</v>
      </c>
      <c r="EE3" s="213">
        <v>5.98</v>
      </c>
      <c r="EF3" s="213">
        <v>5.87</v>
      </c>
      <c r="EG3" s="213">
        <v>5</v>
      </c>
      <c r="EH3" s="213">
        <v>5.12</v>
      </c>
      <c r="EI3" s="214">
        <v>7.72</v>
      </c>
      <c r="EJ3" s="213">
        <v>6.65</v>
      </c>
      <c r="EK3" s="213">
        <v>5.47</v>
      </c>
      <c r="EL3" s="213">
        <v>6.14</v>
      </c>
      <c r="EM3" s="213">
        <v>5.98</v>
      </c>
      <c r="EN3" s="213">
        <v>9.4499999999999993</v>
      </c>
      <c r="EO3" s="213">
        <v>6.54</v>
      </c>
      <c r="EP3" s="213">
        <v>5.08</v>
      </c>
      <c r="EQ3" s="213">
        <v>4.84</v>
      </c>
      <c r="ER3" s="213">
        <v>10.199999999999999</v>
      </c>
      <c r="ES3" s="213">
        <v>7.91</v>
      </c>
      <c r="ET3" s="213">
        <v>6.65</v>
      </c>
      <c r="EU3" s="213">
        <v>6.73</v>
      </c>
      <c r="EV3" s="213">
        <v>7.64</v>
      </c>
      <c r="EW3" s="213">
        <v>6.65</v>
      </c>
      <c r="EX3" s="213">
        <v>8.19</v>
      </c>
      <c r="EY3" s="214">
        <v>6.93</v>
      </c>
      <c r="EZ3" s="213">
        <v>8.94</v>
      </c>
      <c r="FA3" s="213">
        <v>5.83</v>
      </c>
      <c r="FB3" s="213">
        <v>6.5</v>
      </c>
      <c r="FC3" s="213">
        <v>5.94</v>
      </c>
      <c r="FD3" s="213">
        <v>11.65</v>
      </c>
      <c r="FE3" s="213">
        <v>9.5299999999999994</v>
      </c>
      <c r="FF3" s="213">
        <v>10.39</v>
      </c>
      <c r="FG3" s="216" t="s">
        <v>175</v>
      </c>
      <c r="FH3" s="213">
        <v>12.28</v>
      </c>
      <c r="FI3" s="213">
        <v>7.36</v>
      </c>
      <c r="FJ3" s="213">
        <v>9.25</v>
      </c>
      <c r="FK3" s="213">
        <v>8.7799999999999994</v>
      </c>
      <c r="FL3" s="213">
        <v>9.33</v>
      </c>
      <c r="FM3" s="213">
        <v>11.34</v>
      </c>
      <c r="FN3" s="213">
        <v>9.4499999999999993</v>
      </c>
      <c r="FO3" s="213">
        <v>8.98</v>
      </c>
      <c r="FP3" s="213">
        <v>7.2</v>
      </c>
      <c r="FQ3" s="213">
        <v>7.76</v>
      </c>
      <c r="FR3" s="213">
        <v>8.23</v>
      </c>
      <c r="FS3" s="213">
        <v>10.28</v>
      </c>
      <c r="FT3" s="213">
        <v>5.87</v>
      </c>
      <c r="FU3" s="213">
        <v>6.81</v>
      </c>
      <c r="FV3" s="213">
        <v>9.17</v>
      </c>
      <c r="FW3" s="213">
        <v>14.06</v>
      </c>
      <c r="FX3" s="213">
        <v>22.87</v>
      </c>
      <c r="FY3" s="213">
        <v>12.87</v>
      </c>
      <c r="FZ3" s="213">
        <v>17.52</v>
      </c>
      <c r="GA3" s="213">
        <v>7.52</v>
      </c>
      <c r="GB3" s="213">
        <v>9.25</v>
      </c>
      <c r="GC3" s="213">
        <v>9.2899999999999991</v>
      </c>
      <c r="GD3" s="213">
        <v>6.73</v>
      </c>
      <c r="GE3" s="216" t="s">
        <v>175</v>
      </c>
      <c r="GF3" s="213">
        <v>7.95</v>
      </c>
      <c r="GG3" s="213">
        <v>5.83</v>
      </c>
      <c r="GH3" s="213">
        <v>6.77</v>
      </c>
      <c r="GI3" s="213">
        <v>6.1</v>
      </c>
      <c r="GJ3" s="213">
        <v>8.19</v>
      </c>
      <c r="GK3" s="213">
        <v>7.48</v>
      </c>
      <c r="GL3" s="213">
        <v>5.55</v>
      </c>
      <c r="GM3" s="213">
        <v>6.54</v>
      </c>
      <c r="GN3" s="213">
        <v>6.77</v>
      </c>
      <c r="GO3" s="213">
        <v>7.17</v>
      </c>
      <c r="GP3" s="213">
        <v>7.44</v>
      </c>
      <c r="GQ3" s="213">
        <v>6.93</v>
      </c>
      <c r="GR3" s="213">
        <v>7.76</v>
      </c>
      <c r="GS3" s="213">
        <v>7.13</v>
      </c>
      <c r="GT3" s="213">
        <v>8.86</v>
      </c>
      <c r="GU3" s="213">
        <v>8.19</v>
      </c>
      <c r="GV3" s="213">
        <v>12.56</v>
      </c>
      <c r="GW3" s="213">
        <v>7.99</v>
      </c>
      <c r="GX3" s="213">
        <v>6.3</v>
      </c>
      <c r="GY3" s="213">
        <v>6.46</v>
      </c>
      <c r="GZ3" s="213">
        <v>6.69</v>
      </c>
      <c r="HA3" s="213">
        <v>7.17</v>
      </c>
      <c r="HB3" s="213">
        <v>7.76</v>
      </c>
      <c r="HC3" s="213">
        <v>9.61</v>
      </c>
      <c r="HD3" s="213">
        <v>13.7</v>
      </c>
      <c r="HE3" s="213">
        <v>10.67</v>
      </c>
      <c r="HF3" s="213">
        <v>11.18</v>
      </c>
      <c r="HG3" s="213">
        <v>4.92</v>
      </c>
      <c r="HH3" s="213">
        <v>5.39</v>
      </c>
      <c r="HI3" s="213">
        <v>6.42</v>
      </c>
      <c r="HJ3" s="213">
        <v>8.4600000000000009</v>
      </c>
      <c r="HK3" s="213">
        <v>8.6199999999999992</v>
      </c>
      <c r="HL3" s="213">
        <v>8.9</v>
      </c>
      <c r="HM3" s="213">
        <v>5.79</v>
      </c>
      <c r="HN3" s="213">
        <v>9.33</v>
      </c>
      <c r="HO3" s="213">
        <v>11.02</v>
      </c>
      <c r="HP3" s="213">
        <v>6.02</v>
      </c>
      <c r="HQ3" s="213">
        <v>4.0599999999999996</v>
      </c>
      <c r="HR3" s="213">
        <v>5.28</v>
      </c>
      <c r="HS3" s="213">
        <v>5.75</v>
      </c>
      <c r="HT3" s="213">
        <v>4.88</v>
      </c>
      <c r="HU3" s="213">
        <v>5.12</v>
      </c>
      <c r="HV3" s="213">
        <v>4.0599999999999996</v>
      </c>
      <c r="HW3" s="213">
        <v>4.21</v>
      </c>
      <c r="HX3" s="213">
        <v>5.35</v>
      </c>
      <c r="HY3" s="213">
        <v>4.8</v>
      </c>
      <c r="HZ3" s="213">
        <v>8.5</v>
      </c>
      <c r="IA3" s="213">
        <v>5.71</v>
      </c>
      <c r="IB3" s="213">
        <v>5.35</v>
      </c>
      <c r="IC3" s="213">
        <v>6.22</v>
      </c>
      <c r="ID3" s="213">
        <v>6.06</v>
      </c>
      <c r="IE3" s="213">
        <v>7.8</v>
      </c>
      <c r="IF3" s="213">
        <v>8.0299999999999994</v>
      </c>
      <c r="IG3" s="213">
        <v>5.67</v>
      </c>
      <c r="IH3" s="213">
        <v>8.11</v>
      </c>
      <c r="II3" s="213">
        <v>6.77</v>
      </c>
      <c r="IJ3" s="213">
        <v>9.8000000000000007</v>
      </c>
      <c r="IK3" s="216" t="s">
        <v>175</v>
      </c>
      <c r="IL3" s="213">
        <v>6.26</v>
      </c>
      <c r="IM3" s="213">
        <v>7.44</v>
      </c>
      <c r="IN3" s="213">
        <v>7.52</v>
      </c>
      <c r="IO3" s="216" t="s">
        <v>175</v>
      </c>
      <c r="IP3" s="213">
        <v>7.24</v>
      </c>
      <c r="IQ3" s="213">
        <v>9.3699999999999992</v>
      </c>
      <c r="IR3" s="213">
        <v>12.32</v>
      </c>
      <c r="IS3" s="213">
        <v>8.0299999999999994</v>
      </c>
      <c r="IT3" s="213">
        <v>15.08</v>
      </c>
      <c r="IU3" s="213">
        <v>6.89</v>
      </c>
      <c r="IV3" s="213">
        <v>9.2100000000000009</v>
      </c>
      <c r="IW3" s="213">
        <v>10.47</v>
      </c>
      <c r="IX3" s="213">
        <v>10.08</v>
      </c>
      <c r="IY3" s="216" t="s">
        <v>175</v>
      </c>
      <c r="IZ3" s="213">
        <v>10.08</v>
      </c>
      <c r="JA3" s="213">
        <v>10.199999999999999</v>
      </c>
      <c r="JB3" s="213">
        <v>7.24</v>
      </c>
      <c r="JC3" s="213">
        <v>9.1300000000000008</v>
      </c>
      <c r="JD3" s="213">
        <v>8.98</v>
      </c>
      <c r="JE3" s="213">
        <v>5.91</v>
      </c>
      <c r="JF3" s="213">
        <v>7.01</v>
      </c>
      <c r="JG3" s="213">
        <v>7.52</v>
      </c>
      <c r="JH3" s="213">
        <v>11.26</v>
      </c>
      <c r="JI3" s="213">
        <v>6.14</v>
      </c>
      <c r="JJ3" s="213">
        <v>4.96</v>
      </c>
      <c r="JK3" s="213">
        <v>4.6500000000000004</v>
      </c>
      <c r="JL3" s="213">
        <v>5.28</v>
      </c>
      <c r="JM3" s="213">
        <v>5.94</v>
      </c>
      <c r="JN3" s="213">
        <v>7.64</v>
      </c>
      <c r="JO3" s="213">
        <v>6.22</v>
      </c>
      <c r="JP3" s="213">
        <v>4.33</v>
      </c>
      <c r="JQ3" s="213">
        <v>6.14</v>
      </c>
      <c r="JR3" s="213">
        <v>7.68</v>
      </c>
      <c r="JS3" s="213">
        <v>10.08</v>
      </c>
      <c r="JT3" s="213">
        <v>8.07</v>
      </c>
      <c r="JU3" s="213">
        <v>6.85</v>
      </c>
      <c r="JV3" s="214">
        <v>7.64</v>
      </c>
      <c r="JW3" s="213">
        <v>7.32</v>
      </c>
      <c r="JX3" s="213">
        <v>6.38</v>
      </c>
      <c r="JY3" s="213">
        <v>5</v>
      </c>
      <c r="JZ3" s="218">
        <f>AVERAGE(B3:JY3)</f>
        <v>7.8929818181818172</v>
      </c>
    </row>
    <row r="4" spans="1:286" s="210" customFormat="1">
      <c r="A4" s="212">
        <v>2021</v>
      </c>
      <c r="B4" s="213">
        <v>12.87</v>
      </c>
      <c r="C4" s="213">
        <v>12.32</v>
      </c>
      <c r="D4" s="213">
        <v>3.98</v>
      </c>
      <c r="E4" s="213">
        <v>9.76</v>
      </c>
      <c r="F4" s="213">
        <v>23.58</v>
      </c>
      <c r="G4" s="214">
        <v>6.46</v>
      </c>
      <c r="H4" s="213">
        <v>12.95</v>
      </c>
      <c r="I4" s="213">
        <v>23.39</v>
      </c>
      <c r="J4" s="213">
        <v>7.05</v>
      </c>
      <c r="K4" s="213">
        <v>8.23</v>
      </c>
      <c r="L4" s="213">
        <v>5.83</v>
      </c>
      <c r="M4" s="213">
        <v>8.66</v>
      </c>
      <c r="N4" s="213">
        <v>5.59</v>
      </c>
      <c r="O4" s="213">
        <v>7.72</v>
      </c>
      <c r="P4" s="213">
        <v>6.54</v>
      </c>
      <c r="Q4" s="213">
        <v>7.68</v>
      </c>
      <c r="R4" s="213">
        <v>7.13</v>
      </c>
      <c r="S4" s="213">
        <v>7.09</v>
      </c>
      <c r="T4" s="213">
        <v>7.09</v>
      </c>
      <c r="U4" s="213">
        <v>8.27</v>
      </c>
      <c r="V4" s="213">
        <v>7.17</v>
      </c>
      <c r="W4" s="213">
        <v>8.15</v>
      </c>
      <c r="X4" s="213">
        <v>6.57</v>
      </c>
      <c r="Y4" s="213">
        <v>6.77</v>
      </c>
      <c r="Z4" s="213">
        <v>8.31</v>
      </c>
      <c r="AA4" s="213">
        <v>7.64</v>
      </c>
      <c r="AB4" s="213">
        <v>7.95</v>
      </c>
      <c r="AC4" s="213">
        <v>8.43</v>
      </c>
      <c r="AD4" s="214">
        <v>7.6</v>
      </c>
      <c r="AE4" s="213">
        <v>9.1300000000000008</v>
      </c>
      <c r="AF4" s="213">
        <v>7.4</v>
      </c>
      <c r="AG4" s="213">
        <v>7.95</v>
      </c>
      <c r="AH4" s="213">
        <v>6.73</v>
      </c>
      <c r="AI4" s="213">
        <v>6.57</v>
      </c>
      <c r="AJ4" s="213">
        <v>6.46</v>
      </c>
      <c r="AK4" s="213">
        <v>6.38</v>
      </c>
      <c r="AL4" s="213">
        <v>6.14</v>
      </c>
      <c r="AM4" s="213">
        <v>7.8</v>
      </c>
      <c r="AN4" s="213">
        <v>7.56</v>
      </c>
      <c r="AO4" s="213">
        <v>6.46</v>
      </c>
      <c r="AP4" s="213">
        <v>6.5</v>
      </c>
      <c r="AQ4" s="213">
        <v>9.2100000000000009</v>
      </c>
      <c r="AR4" s="213">
        <v>8.23</v>
      </c>
      <c r="AS4" s="213">
        <v>4.0199999999999996</v>
      </c>
      <c r="AT4" s="213">
        <v>7.17</v>
      </c>
      <c r="AU4" s="213">
        <v>7.95</v>
      </c>
      <c r="AV4" s="213">
        <v>10.51</v>
      </c>
      <c r="AW4" s="214" t="s">
        <v>175</v>
      </c>
      <c r="AX4" s="213">
        <v>10.59</v>
      </c>
      <c r="AY4" s="213">
        <v>9.49</v>
      </c>
      <c r="AZ4" s="213">
        <v>11.3</v>
      </c>
      <c r="BA4" s="213">
        <v>12.6</v>
      </c>
      <c r="BB4" s="214">
        <v>11.06</v>
      </c>
      <c r="BC4" s="213">
        <v>10.28</v>
      </c>
      <c r="BD4" s="213">
        <v>4.25</v>
      </c>
      <c r="BE4" s="213">
        <v>5.35</v>
      </c>
      <c r="BF4" s="213">
        <v>9.06</v>
      </c>
      <c r="BG4" s="213">
        <v>9.65</v>
      </c>
      <c r="BH4" s="213">
        <v>13.07</v>
      </c>
      <c r="BI4" s="213">
        <v>7.17</v>
      </c>
      <c r="BJ4" s="213">
        <v>11.81</v>
      </c>
      <c r="BK4" s="213">
        <v>7.01</v>
      </c>
      <c r="BL4" s="213">
        <v>9.61</v>
      </c>
      <c r="BM4" s="213">
        <v>13.86</v>
      </c>
      <c r="BN4" s="213">
        <v>17.91</v>
      </c>
      <c r="BO4" s="213">
        <v>14.65</v>
      </c>
      <c r="BP4" s="213">
        <v>3.54</v>
      </c>
      <c r="BQ4" s="213">
        <v>4.76</v>
      </c>
      <c r="BR4" s="213">
        <v>3.5</v>
      </c>
      <c r="BS4" s="213">
        <v>6.46</v>
      </c>
      <c r="BT4" s="213">
        <v>3.98</v>
      </c>
      <c r="BU4" s="213">
        <v>5.28</v>
      </c>
      <c r="BV4" s="213">
        <v>5.87</v>
      </c>
      <c r="BW4" s="213">
        <v>4.72</v>
      </c>
      <c r="BX4" s="213">
        <v>4.17</v>
      </c>
      <c r="BY4" s="213">
        <v>3.07</v>
      </c>
      <c r="BZ4" s="213">
        <v>3.9</v>
      </c>
      <c r="CA4" s="213">
        <v>2.83</v>
      </c>
      <c r="CB4" s="213">
        <v>2.52</v>
      </c>
      <c r="CC4" s="213">
        <v>4.21</v>
      </c>
      <c r="CD4" s="213">
        <v>3.86</v>
      </c>
      <c r="CE4" s="213">
        <v>3.07</v>
      </c>
      <c r="CF4" s="213">
        <v>2.44</v>
      </c>
      <c r="CG4" s="213">
        <v>3.94</v>
      </c>
      <c r="CH4" s="213">
        <v>5.28</v>
      </c>
      <c r="CI4" s="213">
        <v>2.77</v>
      </c>
      <c r="CJ4" s="214" t="s">
        <v>175</v>
      </c>
      <c r="CK4" s="213">
        <v>4.33</v>
      </c>
      <c r="CL4" s="213">
        <v>4.41</v>
      </c>
      <c r="CM4" s="213">
        <v>3.78</v>
      </c>
      <c r="CN4" s="213">
        <v>6.54</v>
      </c>
      <c r="CO4" s="213">
        <v>4.8</v>
      </c>
      <c r="CP4" s="213">
        <v>4.33</v>
      </c>
      <c r="CQ4" s="213">
        <v>4.72</v>
      </c>
      <c r="CR4" s="213">
        <v>5.31</v>
      </c>
      <c r="CS4" s="213">
        <v>3.62</v>
      </c>
      <c r="CT4" s="213">
        <v>7.01</v>
      </c>
      <c r="CU4" s="213">
        <v>5.94</v>
      </c>
      <c r="CV4" s="213">
        <v>6.97</v>
      </c>
      <c r="CW4" s="213">
        <v>9.3699999999999992</v>
      </c>
      <c r="CX4" s="213">
        <v>6.34</v>
      </c>
      <c r="CY4" s="213">
        <v>6.81</v>
      </c>
      <c r="CZ4" s="213">
        <v>6.65</v>
      </c>
      <c r="DA4" s="213">
        <v>5.98</v>
      </c>
      <c r="DB4" s="213">
        <v>4.72</v>
      </c>
      <c r="DC4" s="213">
        <v>6.54</v>
      </c>
      <c r="DD4" s="213">
        <v>11.18</v>
      </c>
      <c r="DE4" s="213">
        <v>10.39</v>
      </c>
      <c r="DF4" s="213">
        <v>12.4</v>
      </c>
      <c r="DG4" s="213">
        <v>7.83</v>
      </c>
      <c r="DH4" s="213">
        <v>8.43</v>
      </c>
      <c r="DI4" s="213">
        <v>6.34</v>
      </c>
      <c r="DJ4" s="213">
        <v>5.98</v>
      </c>
      <c r="DK4" s="213">
        <v>6.02</v>
      </c>
      <c r="DL4" s="213">
        <v>6.38</v>
      </c>
      <c r="DM4" s="213">
        <v>7.91</v>
      </c>
      <c r="DN4" s="213">
        <v>10.55</v>
      </c>
      <c r="DO4" s="213">
        <v>8.5</v>
      </c>
      <c r="DP4" s="213">
        <v>8.11</v>
      </c>
      <c r="DQ4" s="213">
        <v>8.07</v>
      </c>
      <c r="DR4" s="213">
        <v>6.81</v>
      </c>
      <c r="DS4" s="213">
        <v>8.5</v>
      </c>
      <c r="DT4" s="213">
        <v>10.47</v>
      </c>
      <c r="DU4" s="213">
        <v>8.86</v>
      </c>
      <c r="DV4" s="213">
        <v>9.61</v>
      </c>
      <c r="DW4" s="213">
        <v>11.26</v>
      </c>
      <c r="DX4" s="213">
        <v>8.27</v>
      </c>
      <c r="DY4" s="213">
        <v>9.3699999999999992</v>
      </c>
      <c r="DZ4" s="213">
        <v>3.82</v>
      </c>
      <c r="EA4" s="213">
        <v>8.9</v>
      </c>
      <c r="EB4" s="213">
        <v>11.1</v>
      </c>
      <c r="EC4" s="213">
        <v>2.44</v>
      </c>
      <c r="ED4" s="213">
        <v>3.74</v>
      </c>
      <c r="EE4" s="213">
        <v>2.72</v>
      </c>
      <c r="EF4" s="213">
        <v>2.36</v>
      </c>
      <c r="EG4" s="213">
        <v>2.0099999999999998</v>
      </c>
      <c r="EH4" s="213">
        <v>5.16</v>
      </c>
      <c r="EI4" s="214">
        <v>7.32</v>
      </c>
      <c r="EJ4" s="213">
        <v>9.92</v>
      </c>
      <c r="EK4" s="213">
        <v>3.43</v>
      </c>
      <c r="EL4" s="213">
        <v>5.47</v>
      </c>
      <c r="EM4" s="213">
        <v>7.99</v>
      </c>
      <c r="EN4" s="213">
        <v>2.95</v>
      </c>
      <c r="EO4" s="213">
        <v>2.95</v>
      </c>
      <c r="EP4" s="213">
        <v>3.98</v>
      </c>
      <c r="EQ4" s="213">
        <v>6.65</v>
      </c>
      <c r="ER4" s="213">
        <v>3.74</v>
      </c>
      <c r="ES4" s="213">
        <v>5.43</v>
      </c>
      <c r="ET4" s="213">
        <v>6.02</v>
      </c>
      <c r="EU4" s="213">
        <v>6.02</v>
      </c>
      <c r="EV4" s="213">
        <v>4.53</v>
      </c>
      <c r="EW4" s="213">
        <v>6.06</v>
      </c>
      <c r="EX4" s="213">
        <v>5.79</v>
      </c>
      <c r="EY4" s="214">
        <v>6.26</v>
      </c>
      <c r="EZ4" s="213">
        <v>4.37</v>
      </c>
      <c r="FA4" s="213">
        <v>6.22</v>
      </c>
      <c r="FB4" s="213">
        <v>6.06</v>
      </c>
      <c r="FC4" s="213">
        <v>6.38</v>
      </c>
      <c r="FD4" s="213">
        <v>6.73</v>
      </c>
      <c r="FE4" s="213">
        <v>6.57</v>
      </c>
      <c r="FF4" s="213">
        <v>6.22</v>
      </c>
      <c r="FG4" s="213">
        <v>4.57</v>
      </c>
      <c r="FH4" s="213">
        <v>5.71</v>
      </c>
      <c r="FI4" s="213">
        <v>6.73</v>
      </c>
      <c r="FJ4" s="213">
        <v>4.45</v>
      </c>
      <c r="FK4" s="213">
        <v>5.31</v>
      </c>
      <c r="FL4" s="213">
        <v>4.13</v>
      </c>
      <c r="FM4" s="213">
        <v>6.61</v>
      </c>
      <c r="FN4" s="213">
        <v>6.1</v>
      </c>
      <c r="FO4" s="213">
        <v>7.13</v>
      </c>
      <c r="FP4" s="213">
        <v>6.22</v>
      </c>
      <c r="FQ4" s="213">
        <v>8.7799999999999994</v>
      </c>
      <c r="FR4" s="213">
        <v>7.95</v>
      </c>
      <c r="FS4" s="213">
        <v>6.5</v>
      </c>
      <c r="FT4" s="213">
        <v>5.24</v>
      </c>
      <c r="FU4" s="213">
        <v>6.65</v>
      </c>
      <c r="FV4" s="213">
        <v>7.52</v>
      </c>
      <c r="FW4" s="213">
        <v>9.7200000000000006</v>
      </c>
      <c r="FX4" s="213">
        <v>10.83</v>
      </c>
      <c r="FY4" s="213">
        <v>10.47</v>
      </c>
      <c r="FZ4" s="213">
        <v>11.57</v>
      </c>
      <c r="GA4" s="213">
        <v>7.76</v>
      </c>
      <c r="GB4" s="213">
        <v>8.66</v>
      </c>
      <c r="GC4" s="213">
        <v>7.52</v>
      </c>
      <c r="GD4" s="213">
        <v>6.89</v>
      </c>
      <c r="GE4" s="213">
        <v>8.43</v>
      </c>
      <c r="GF4" s="213">
        <v>4.49</v>
      </c>
      <c r="GG4" s="213">
        <v>8.6999999999999993</v>
      </c>
      <c r="GH4" s="213">
        <v>10.31</v>
      </c>
      <c r="GI4" s="213">
        <v>7.99</v>
      </c>
      <c r="GJ4" s="213">
        <v>9.49</v>
      </c>
      <c r="GK4" s="213">
        <v>8.6199999999999992</v>
      </c>
      <c r="GL4" s="213">
        <v>6.02</v>
      </c>
      <c r="GM4" s="213">
        <v>11.22</v>
      </c>
      <c r="GN4" s="213">
        <v>9.57</v>
      </c>
      <c r="GO4" s="213">
        <v>7.76</v>
      </c>
      <c r="GP4" s="213">
        <v>9.1300000000000008</v>
      </c>
      <c r="GQ4" s="213">
        <v>10.91</v>
      </c>
      <c r="GR4" s="213">
        <v>12.4</v>
      </c>
      <c r="GS4" s="213">
        <v>9.5299999999999994</v>
      </c>
      <c r="GT4" s="213">
        <v>11.97</v>
      </c>
      <c r="GU4" s="213">
        <v>9.4499999999999993</v>
      </c>
      <c r="GV4" s="213">
        <v>10.75</v>
      </c>
      <c r="GW4" s="213">
        <v>11.06</v>
      </c>
      <c r="GX4" s="213">
        <v>8.19</v>
      </c>
      <c r="GY4" s="213">
        <v>4.37</v>
      </c>
      <c r="GZ4" s="213">
        <v>5.79</v>
      </c>
      <c r="HA4" s="213">
        <v>8.5</v>
      </c>
      <c r="HB4" s="213">
        <v>7.17</v>
      </c>
      <c r="HC4" s="213">
        <v>10.199999999999999</v>
      </c>
      <c r="HD4" s="213">
        <v>12.4</v>
      </c>
      <c r="HE4" s="213">
        <v>10.039999999999999</v>
      </c>
      <c r="HF4" s="213">
        <v>10.79</v>
      </c>
      <c r="HG4" s="213">
        <v>5.59</v>
      </c>
      <c r="HH4" s="213">
        <v>4.92</v>
      </c>
      <c r="HI4" s="213">
        <v>11.02</v>
      </c>
      <c r="HJ4" s="213">
        <v>7.09</v>
      </c>
      <c r="HK4" s="213">
        <v>11.77</v>
      </c>
      <c r="HL4" s="213">
        <v>11.06</v>
      </c>
      <c r="HM4" s="213">
        <v>6.65</v>
      </c>
      <c r="HN4" s="213">
        <v>10.039999999999999</v>
      </c>
      <c r="HO4" s="213">
        <v>12.91</v>
      </c>
      <c r="HP4" s="213">
        <v>5.47</v>
      </c>
      <c r="HQ4" s="213">
        <v>7.28</v>
      </c>
      <c r="HR4" s="213">
        <v>5.12</v>
      </c>
      <c r="HS4" s="213">
        <v>6.22</v>
      </c>
      <c r="HT4" s="213">
        <v>6.73</v>
      </c>
      <c r="HU4" s="213">
        <v>6.5</v>
      </c>
      <c r="HV4" s="213">
        <v>5.87</v>
      </c>
      <c r="HW4" s="213">
        <v>7.91</v>
      </c>
      <c r="HX4" s="213">
        <v>8.4600000000000009</v>
      </c>
      <c r="HY4" s="213">
        <v>7.09</v>
      </c>
      <c r="HZ4" s="213">
        <v>7.76</v>
      </c>
      <c r="IA4" s="213">
        <v>7.68</v>
      </c>
      <c r="IB4" s="213">
        <v>4.6900000000000004</v>
      </c>
      <c r="IC4" s="213">
        <v>4.92</v>
      </c>
      <c r="ID4" s="213">
        <v>5.43</v>
      </c>
      <c r="IE4" s="213">
        <v>5.59</v>
      </c>
      <c r="IF4" s="213">
        <v>4.57</v>
      </c>
      <c r="IG4" s="213">
        <v>4.49</v>
      </c>
      <c r="IH4" s="213">
        <v>6.65</v>
      </c>
      <c r="II4" s="213">
        <v>5.28</v>
      </c>
      <c r="IJ4" s="213">
        <v>6.69</v>
      </c>
      <c r="IK4" s="213">
        <v>9.09</v>
      </c>
      <c r="IL4" s="213">
        <v>11.34</v>
      </c>
      <c r="IM4" s="213">
        <v>10.98</v>
      </c>
      <c r="IN4" s="213">
        <v>14.37</v>
      </c>
      <c r="IO4" s="213">
        <v>12.76</v>
      </c>
      <c r="IP4" s="213">
        <v>8.27</v>
      </c>
      <c r="IQ4" s="213">
        <v>14.49</v>
      </c>
      <c r="IR4" s="213">
        <v>15.28</v>
      </c>
      <c r="IS4" s="213">
        <v>11.34</v>
      </c>
      <c r="IT4" s="213">
        <v>14.06</v>
      </c>
      <c r="IU4" s="213">
        <v>12.36</v>
      </c>
      <c r="IV4" s="213">
        <v>12.24</v>
      </c>
      <c r="IW4" s="213">
        <v>14.29</v>
      </c>
      <c r="IX4" s="213">
        <v>12.32</v>
      </c>
      <c r="IY4" s="213">
        <v>12.87</v>
      </c>
      <c r="IZ4" s="213">
        <v>13.58</v>
      </c>
      <c r="JA4" s="213">
        <v>12.36</v>
      </c>
      <c r="JB4" s="213">
        <v>8.98</v>
      </c>
      <c r="JC4" s="213">
        <v>8.98</v>
      </c>
      <c r="JD4" s="213">
        <v>9.33</v>
      </c>
      <c r="JE4" s="213">
        <v>7.83</v>
      </c>
      <c r="JF4" s="213">
        <v>8.31</v>
      </c>
      <c r="JG4" s="213">
        <v>13.27</v>
      </c>
      <c r="JH4" s="213">
        <v>19.29</v>
      </c>
      <c r="JI4" s="213">
        <v>6.42</v>
      </c>
      <c r="JJ4" s="213">
        <v>4.84</v>
      </c>
      <c r="JK4" s="213">
        <v>6.14</v>
      </c>
      <c r="JL4" s="213">
        <v>6.73</v>
      </c>
      <c r="JM4" s="213">
        <v>7.99</v>
      </c>
      <c r="JN4" s="213">
        <v>9.5299999999999994</v>
      </c>
      <c r="JO4" s="213">
        <v>7.13</v>
      </c>
      <c r="JP4" s="213">
        <v>7.17</v>
      </c>
      <c r="JQ4" s="213">
        <v>7.17</v>
      </c>
      <c r="JR4" s="213">
        <v>7.76</v>
      </c>
      <c r="JS4" s="213">
        <v>8.58</v>
      </c>
      <c r="JT4" s="213">
        <v>8.27</v>
      </c>
      <c r="JU4" s="213">
        <v>6.73</v>
      </c>
      <c r="JV4" s="214">
        <v>7.68</v>
      </c>
      <c r="JW4" s="213">
        <v>7.28</v>
      </c>
      <c r="JX4" s="213">
        <v>8.19</v>
      </c>
      <c r="JY4" s="213">
        <v>9.84</v>
      </c>
      <c r="JZ4" s="218">
        <f>AVERAGE(B4:JY4)</f>
        <v>7.7862411347517737</v>
      </c>
    </row>
    <row r="5" spans="1:286" s="210" customFormat="1">
      <c r="A5" s="212">
        <v>2020</v>
      </c>
      <c r="B5" s="213">
        <v>22.8</v>
      </c>
      <c r="C5" s="213">
        <v>10.47</v>
      </c>
      <c r="D5" s="213">
        <v>17.13</v>
      </c>
      <c r="E5" s="213">
        <v>20.239999999999998</v>
      </c>
      <c r="F5" s="213">
        <v>26.1</v>
      </c>
      <c r="G5" s="214" t="s">
        <v>175</v>
      </c>
      <c r="H5" s="213">
        <v>7.2</v>
      </c>
      <c r="I5" s="213">
        <v>21.57</v>
      </c>
      <c r="J5" s="213">
        <v>7.64</v>
      </c>
      <c r="K5" s="213">
        <v>5.04</v>
      </c>
      <c r="L5" s="213">
        <v>5.75</v>
      </c>
      <c r="M5" s="213">
        <v>7.36</v>
      </c>
      <c r="N5" s="213">
        <v>6.65</v>
      </c>
      <c r="O5" s="213">
        <v>7.6</v>
      </c>
      <c r="P5" s="213">
        <v>6.1</v>
      </c>
      <c r="Q5" s="213">
        <v>6.97</v>
      </c>
      <c r="R5" s="213">
        <v>7.32</v>
      </c>
      <c r="S5" s="213">
        <v>6.97</v>
      </c>
      <c r="T5" s="213">
        <v>8.58</v>
      </c>
      <c r="U5" s="213">
        <v>7.64</v>
      </c>
      <c r="V5" s="213">
        <v>7.24</v>
      </c>
      <c r="W5" s="213">
        <v>8.5399999999999991</v>
      </c>
      <c r="X5" s="213">
        <v>7.52</v>
      </c>
      <c r="Y5" s="213">
        <v>8.43</v>
      </c>
      <c r="Z5" s="213">
        <v>9.17</v>
      </c>
      <c r="AA5" s="213">
        <v>8.35</v>
      </c>
      <c r="AB5" s="213">
        <v>9.06</v>
      </c>
      <c r="AC5" s="213">
        <v>8.5</v>
      </c>
      <c r="AD5" s="214" t="s">
        <v>175</v>
      </c>
      <c r="AE5" s="213">
        <v>7.48</v>
      </c>
      <c r="AF5" s="213">
        <v>8.15</v>
      </c>
      <c r="AG5" s="213">
        <v>6.73</v>
      </c>
      <c r="AH5" s="213">
        <v>7.32</v>
      </c>
      <c r="AI5" s="213">
        <v>8.6999999999999993</v>
      </c>
      <c r="AJ5" s="213">
        <v>8.23</v>
      </c>
      <c r="AK5" s="213">
        <v>8.19</v>
      </c>
      <c r="AL5" s="213">
        <v>7.64</v>
      </c>
      <c r="AM5" s="213">
        <v>9.41</v>
      </c>
      <c r="AN5" s="213">
        <v>7.91</v>
      </c>
      <c r="AO5" s="213">
        <v>7.87</v>
      </c>
      <c r="AP5" s="213">
        <v>9.9600000000000009</v>
      </c>
      <c r="AQ5" s="213">
        <v>8.74</v>
      </c>
      <c r="AR5" s="213">
        <v>10.08</v>
      </c>
      <c r="AS5" s="213">
        <v>7.09</v>
      </c>
      <c r="AT5" s="213">
        <v>10.94</v>
      </c>
      <c r="AU5" s="213">
        <v>10.98</v>
      </c>
      <c r="AV5" s="213">
        <v>12.48</v>
      </c>
      <c r="AW5" s="213">
        <v>19.96</v>
      </c>
      <c r="AX5" s="213">
        <v>15.43</v>
      </c>
      <c r="AY5" s="213">
        <v>11.38</v>
      </c>
      <c r="AZ5" s="213">
        <v>11.89</v>
      </c>
      <c r="BA5" s="213">
        <v>13.9</v>
      </c>
      <c r="BB5" s="214">
        <v>15.67</v>
      </c>
      <c r="BC5" s="213">
        <v>13.46</v>
      </c>
      <c r="BD5" s="213">
        <v>7.01</v>
      </c>
      <c r="BE5" s="213">
        <v>7.2</v>
      </c>
      <c r="BF5" s="213">
        <v>11.57</v>
      </c>
      <c r="BG5" s="213">
        <v>12.17</v>
      </c>
      <c r="BH5" s="213">
        <v>11.57</v>
      </c>
      <c r="BI5" s="213">
        <v>8.82</v>
      </c>
      <c r="BJ5" s="213">
        <v>11.77</v>
      </c>
      <c r="BK5" s="213">
        <v>11.57</v>
      </c>
      <c r="BL5" s="213">
        <v>14.49</v>
      </c>
      <c r="BM5" s="213">
        <v>12.13</v>
      </c>
      <c r="BN5" s="213">
        <v>19.489999999999998</v>
      </c>
      <c r="BO5" s="213">
        <v>15.71</v>
      </c>
      <c r="BP5" s="213">
        <v>9.7200000000000006</v>
      </c>
      <c r="BQ5" s="213">
        <v>9.8000000000000007</v>
      </c>
      <c r="BR5" s="213">
        <v>7.05</v>
      </c>
      <c r="BS5" s="213">
        <v>8.82</v>
      </c>
      <c r="BT5" s="213">
        <v>9.3699999999999992</v>
      </c>
      <c r="BU5" s="213">
        <v>9.41</v>
      </c>
      <c r="BV5" s="213">
        <v>9.25</v>
      </c>
      <c r="BW5" s="213">
        <v>7.56</v>
      </c>
      <c r="BX5" s="213">
        <v>8.43</v>
      </c>
      <c r="BY5" s="213">
        <v>8.86</v>
      </c>
      <c r="BZ5" s="213">
        <v>9.4499999999999993</v>
      </c>
      <c r="CA5" s="213">
        <v>8.94</v>
      </c>
      <c r="CB5" s="213">
        <v>7.76</v>
      </c>
      <c r="CC5" s="213">
        <v>9.84</v>
      </c>
      <c r="CD5" s="213">
        <v>8.98</v>
      </c>
      <c r="CE5" s="213">
        <v>7.87</v>
      </c>
      <c r="CF5" s="213">
        <v>9.3699999999999992</v>
      </c>
      <c r="CG5" s="213">
        <v>6.69</v>
      </c>
      <c r="CH5" s="213">
        <v>9.25</v>
      </c>
      <c r="CI5" s="213">
        <v>10.94</v>
      </c>
      <c r="CJ5" s="213">
        <v>10.98</v>
      </c>
      <c r="CK5" s="213">
        <v>10.47</v>
      </c>
      <c r="CL5" s="213">
        <v>10.51</v>
      </c>
      <c r="CM5" s="213">
        <v>7.24</v>
      </c>
      <c r="CN5" s="213">
        <v>12.17</v>
      </c>
      <c r="CO5" s="213">
        <v>9.5299999999999994</v>
      </c>
      <c r="CP5" s="213">
        <v>9.49</v>
      </c>
      <c r="CQ5" s="213">
        <v>9.9600000000000009</v>
      </c>
      <c r="CR5" s="213">
        <v>11.57</v>
      </c>
      <c r="CS5" s="213">
        <v>10.63</v>
      </c>
      <c r="CT5" s="213">
        <v>11.89</v>
      </c>
      <c r="CU5" s="213">
        <v>6.97</v>
      </c>
      <c r="CV5" s="213">
        <v>6.42</v>
      </c>
      <c r="CW5" s="213">
        <v>7.05</v>
      </c>
      <c r="CX5" s="213">
        <v>7.8</v>
      </c>
      <c r="CY5" s="213">
        <v>7.24</v>
      </c>
      <c r="CZ5" s="213">
        <v>6.69</v>
      </c>
      <c r="DA5" s="213">
        <v>7.24</v>
      </c>
      <c r="DB5" s="213">
        <v>7.44</v>
      </c>
      <c r="DC5" s="213">
        <v>6.81</v>
      </c>
      <c r="DD5" s="213">
        <v>8.19</v>
      </c>
      <c r="DE5" s="213">
        <v>8.6999999999999993</v>
      </c>
      <c r="DF5" s="213">
        <v>8.98</v>
      </c>
      <c r="DG5" s="213">
        <v>7.68</v>
      </c>
      <c r="DH5" s="213">
        <v>8.74</v>
      </c>
      <c r="DI5" s="213">
        <v>6.3</v>
      </c>
      <c r="DJ5" s="213">
        <v>7.95</v>
      </c>
      <c r="DK5" s="213">
        <v>6.06</v>
      </c>
      <c r="DL5" s="213">
        <v>7.99</v>
      </c>
      <c r="DM5" s="213">
        <v>7.76</v>
      </c>
      <c r="DN5" s="213">
        <v>7.76</v>
      </c>
      <c r="DO5" s="213">
        <v>9.65</v>
      </c>
      <c r="DP5" s="213">
        <v>8.5</v>
      </c>
      <c r="DQ5" s="213">
        <v>7.8</v>
      </c>
      <c r="DR5" s="213">
        <v>7.17</v>
      </c>
      <c r="DS5" s="213">
        <v>9.8800000000000008</v>
      </c>
      <c r="DT5" s="213">
        <v>8.11</v>
      </c>
      <c r="DU5" s="213">
        <v>10</v>
      </c>
      <c r="DV5" s="213">
        <v>9.65</v>
      </c>
      <c r="DW5" s="213">
        <v>11.06</v>
      </c>
      <c r="DX5" s="213">
        <v>10.59</v>
      </c>
      <c r="DY5" s="213">
        <v>7.36</v>
      </c>
      <c r="DZ5" s="213">
        <v>6.42</v>
      </c>
      <c r="EA5" s="213">
        <v>6.38</v>
      </c>
      <c r="EB5" s="213">
        <v>5.79</v>
      </c>
      <c r="EC5" s="213">
        <v>5.87</v>
      </c>
      <c r="ED5" s="213">
        <v>6.14</v>
      </c>
      <c r="EE5" s="213">
        <v>8.7799999999999994</v>
      </c>
      <c r="EF5" s="213">
        <v>7.17</v>
      </c>
      <c r="EG5" s="213">
        <v>7.32</v>
      </c>
      <c r="EH5" s="213">
        <v>4.57</v>
      </c>
      <c r="EI5" s="214">
        <v>5.47</v>
      </c>
      <c r="EJ5" s="213">
        <v>7.2</v>
      </c>
      <c r="EK5" s="213">
        <v>6.38</v>
      </c>
      <c r="EL5" s="213">
        <v>8.0299999999999994</v>
      </c>
      <c r="EM5" s="213">
        <v>6.57</v>
      </c>
      <c r="EN5" s="213">
        <v>9.69</v>
      </c>
      <c r="EO5" s="213">
        <v>6.61</v>
      </c>
      <c r="EP5" s="213">
        <v>7.99</v>
      </c>
      <c r="EQ5" s="213">
        <v>7.68</v>
      </c>
      <c r="ER5" s="213">
        <v>8.9</v>
      </c>
      <c r="ES5" s="213">
        <v>11.34</v>
      </c>
      <c r="ET5" s="213">
        <v>9.1300000000000008</v>
      </c>
      <c r="EU5" s="213">
        <v>9.2100000000000009</v>
      </c>
      <c r="EV5" s="213">
        <v>11.18</v>
      </c>
      <c r="EW5" s="213">
        <v>9.17</v>
      </c>
      <c r="EX5" s="213">
        <v>10</v>
      </c>
      <c r="EY5" s="214" t="s">
        <v>175</v>
      </c>
      <c r="EZ5" s="213">
        <v>9.49</v>
      </c>
      <c r="FA5" s="213">
        <v>11.85</v>
      </c>
      <c r="FB5" s="213">
        <v>7.32</v>
      </c>
      <c r="FC5" s="213">
        <v>8.19</v>
      </c>
      <c r="FD5" s="213">
        <v>13.86</v>
      </c>
      <c r="FE5" s="213">
        <v>12.13</v>
      </c>
      <c r="FF5" s="213">
        <v>10.35</v>
      </c>
      <c r="FG5" s="213">
        <v>11.06</v>
      </c>
      <c r="FH5" s="213">
        <v>11.06</v>
      </c>
      <c r="FI5" s="213">
        <v>9.7200000000000006</v>
      </c>
      <c r="FJ5" s="213">
        <v>10.79</v>
      </c>
      <c r="FK5" s="213">
        <v>9.02</v>
      </c>
      <c r="FL5" s="213">
        <v>8.66</v>
      </c>
      <c r="FM5" s="213">
        <v>11.57</v>
      </c>
      <c r="FN5" s="213">
        <v>12.09</v>
      </c>
      <c r="FO5" s="213">
        <v>11.18</v>
      </c>
      <c r="FP5" s="213">
        <v>10.16</v>
      </c>
      <c r="FQ5" s="213">
        <v>9.69</v>
      </c>
      <c r="FR5" s="213">
        <v>9.8000000000000007</v>
      </c>
      <c r="FS5" s="213">
        <v>10.83</v>
      </c>
      <c r="FT5" s="213">
        <v>9.09</v>
      </c>
      <c r="FU5" s="213">
        <v>11.22</v>
      </c>
      <c r="FV5" s="213">
        <v>8.82</v>
      </c>
      <c r="FW5" s="213">
        <v>10.16</v>
      </c>
      <c r="FX5" s="213">
        <v>16.5</v>
      </c>
      <c r="FY5" s="213">
        <v>16.22</v>
      </c>
      <c r="FZ5" s="213">
        <v>15.91</v>
      </c>
      <c r="GA5" s="213">
        <v>12.99</v>
      </c>
      <c r="GB5" s="213">
        <v>11.42</v>
      </c>
      <c r="GC5" s="213">
        <v>14.69</v>
      </c>
      <c r="GD5" s="213">
        <v>7.09</v>
      </c>
      <c r="GE5" s="213">
        <v>6.46</v>
      </c>
      <c r="GF5" s="213">
        <v>8.86</v>
      </c>
      <c r="GG5" s="213">
        <v>6.34</v>
      </c>
      <c r="GH5" s="213">
        <v>7.83</v>
      </c>
      <c r="GI5" s="213">
        <v>6.85</v>
      </c>
      <c r="GJ5" s="213">
        <v>7.87</v>
      </c>
      <c r="GK5" s="213">
        <v>8.7799999999999994</v>
      </c>
      <c r="GL5" s="213">
        <v>8.19</v>
      </c>
      <c r="GM5" s="213">
        <v>7.24</v>
      </c>
      <c r="GN5" s="213">
        <v>8.5399999999999991</v>
      </c>
      <c r="GO5" s="213">
        <v>9.06</v>
      </c>
      <c r="GP5" s="213">
        <v>9.2100000000000009</v>
      </c>
      <c r="GQ5" s="213">
        <v>8.7799999999999994</v>
      </c>
      <c r="GR5" s="213">
        <v>10</v>
      </c>
      <c r="GS5" s="213">
        <v>8.6199999999999992</v>
      </c>
      <c r="GT5" s="213">
        <v>8.74</v>
      </c>
      <c r="GU5" s="213">
        <v>9.17</v>
      </c>
      <c r="GV5" s="213">
        <v>8.98</v>
      </c>
      <c r="GW5" s="213">
        <v>10.67</v>
      </c>
      <c r="GX5" s="213">
        <v>7.64</v>
      </c>
      <c r="GY5" s="213">
        <v>10.87</v>
      </c>
      <c r="GZ5" s="213">
        <v>9.41</v>
      </c>
      <c r="HA5" s="213">
        <v>12.48</v>
      </c>
      <c r="HB5" s="213">
        <v>12.24</v>
      </c>
      <c r="HC5" s="213">
        <v>12.56</v>
      </c>
      <c r="HD5" s="213">
        <v>18.82</v>
      </c>
      <c r="HE5" s="213">
        <v>10.35</v>
      </c>
      <c r="HF5" s="213">
        <v>9.02</v>
      </c>
      <c r="HG5" s="213">
        <v>5.16</v>
      </c>
      <c r="HH5" s="213">
        <v>4.37</v>
      </c>
      <c r="HI5" s="213">
        <v>11.22</v>
      </c>
      <c r="HJ5" s="213">
        <v>8.39</v>
      </c>
      <c r="HK5" s="213">
        <v>13.07</v>
      </c>
      <c r="HL5" s="213">
        <v>14.25</v>
      </c>
      <c r="HM5" s="213">
        <v>9.1300000000000008</v>
      </c>
      <c r="HN5" s="213">
        <v>13.07</v>
      </c>
      <c r="HO5" s="213">
        <v>14.13</v>
      </c>
      <c r="HP5" s="213">
        <v>6.42</v>
      </c>
      <c r="HQ5" s="213">
        <v>7.05</v>
      </c>
      <c r="HR5" s="213">
        <v>6.46</v>
      </c>
      <c r="HS5" s="213">
        <v>6.14</v>
      </c>
      <c r="HT5" s="213">
        <v>7.13</v>
      </c>
      <c r="HU5" s="213">
        <v>6.81</v>
      </c>
      <c r="HV5" s="213">
        <v>6.42</v>
      </c>
      <c r="HW5" s="213">
        <v>6.61</v>
      </c>
      <c r="HX5" s="213">
        <v>5.91</v>
      </c>
      <c r="HY5" s="213">
        <v>7.09</v>
      </c>
      <c r="HZ5" s="213">
        <v>5.98</v>
      </c>
      <c r="IA5" s="213">
        <v>7.13</v>
      </c>
      <c r="IB5" s="213">
        <v>6.89</v>
      </c>
      <c r="IC5" s="213">
        <v>7.6</v>
      </c>
      <c r="ID5" s="213">
        <v>8.98</v>
      </c>
      <c r="IE5" s="213">
        <v>9.7200000000000006</v>
      </c>
      <c r="IF5" s="213">
        <v>10.08</v>
      </c>
      <c r="IG5" s="213">
        <v>9.2100000000000009</v>
      </c>
      <c r="IH5" s="213">
        <v>9.1300000000000008</v>
      </c>
      <c r="II5" s="213">
        <v>9.92</v>
      </c>
      <c r="IJ5" s="213">
        <v>14.09</v>
      </c>
      <c r="IK5" s="213">
        <v>5.87</v>
      </c>
      <c r="IL5" s="213">
        <v>8.4600000000000009</v>
      </c>
      <c r="IM5" s="213">
        <v>7.83</v>
      </c>
      <c r="IN5" s="213">
        <v>11.18</v>
      </c>
      <c r="IO5" s="213">
        <v>12.13</v>
      </c>
      <c r="IP5" s="213">
        <v>9.41</v>
      </c>
      <c r="IQ5" s="213">
        <v>12.83</v>
      </c>
      <c r="IR5" s="213">
        <v>18.940000000000001</v>
      </c>
      <c r="IS5" s="213">
        <v>9.33</v>
      </c>
      <c r="IT5" s="213">
        <v>17.8</v>
      </c>
      <c r="IU5" s="213">
        <v>9.9600000000000009</v>
      </c>
      <c r="IV5" s="213">
        <v>11.97</v>
      </c>
      <c r="IW5" s="213">
        <v>10.83</v>
      </c>
      <c r="IX5" s="213">
        <v>10.94</v>
      </c>
      <c r="IY5" s="213">
        <v>11.65</v>
      </c>
      <c r="IZ5" s="213">
        <v>8.86</v>
      </c>
      <c r="JA5" s="213">
        <v>11.61</v>
      </c>
      <c r="JB5" s="213">
        <v>6.69</v>
      </c>
      <c r="JC5" s="213">
        <v>8.23</v>
      </c>
      <c r="JD5" s="213">
        <v>7.68</v>
      </c>
      <c r="JE5" s="213">
        <v>7.4</v>
      </c>
      <c r="JF5" s="213">
        <v>7.8</v>
      </c>
      <c r="JG5" s="213">
        <v>14.96</v>
      </c>
      <c r="JH5" s="213">
        <v>12.28</v>
      </c>
      <c r="JI5" s="213">
        <v>6.73</v>
      </c>
      <c r="JJ5" s="213">
        <v>7.09</v>
      </c>
      <c r="JK5" s="213">
        <v>4.6500000000000004</v>
      </c>
      <c r="JL5" s="213">
        <v>6.42</v>
      </c>
      <c r="JM5" s="213">
        <v>6.54</v>
      </c>
      <c r="JN5" s="213">
        <v>6.85</v>
      </c>
      <c r="JO5" s="213">
        <v>6.26</v>
      </c>
      <c r="JP5" s="213">
        <v>8.66</v>
      </c>
      <c r="JQ5" s="213">
        <v>7.8</v>
      </c>
      <c r="JR5" s="213">
        <v>6.93</v>
      </c>
      <c r="JS5" s="213">
        <v>10.55</v>
      </c>
      <c r="JT5" s="213">
        <v>9.8000000000000007</v>
      </c>
      <c r="JU5" s="213">
        <v>9.84</v>
      </c>
      <c r="JV5" s="214">
        <v>9.2899999999999991</v>
      </c>
      <c r="JW5" s="213">
        <v>8.6199999999999992</v>
      </c>
      <c r="JX5" s="213">
        <v>7.76</v>
      </c>
      <c r="JY5" s="213">
        <v>8.39</v>
      </c>
      <c r="JZ5" s="218">
        <f t="shared" ref="JZ5:JZ17" si="0">AVERAGE(B5:JY5)</f>
        <v>9.4813167259786564</v>
      </c>
    </row>
    <row r="6" spans="1:286" s="210" customFormat="1">
      <c r="A6" s="212">
        <v>2019</v>
      </c>
      <c r="B6" s="214" t="s">
        <v>175</v>
      </c>
      <c r="C6" s="213">
        <v>16.100000000000001</v>
      </c>
      <c r="D6" s="213">
        <v>13.15</v>
      </c>
      <c r="E6" s="213">
        <v>20.309999999999999</v>
      </c>
      <c r="F6" s="213">
        <v>35.39</v>
      </c>
      <c r="G6" s="213">
        <v>10.55</v>
      </c>
      <c r="H6" s="213">
        <v>10.039999999999999</v>
      </c>
      <c r="I6" s="213">
        <v>26.38</v>
      </c>
      <c r="J6" s="213">
        <v>10.199999999999999</v>
      </c>
      <c r="K6" s="213">
        <v>8.35</v>
      </c>
      <c r="L6" s="213">
        <v>8.27</v>
      </c>
      <c r="M6" s="213">
        <v>10.35</v>
      </c>
      <c r="N6" s="213">
        <v>10.39</v>
      </c>
      <c r="O6" s="213">
        <v>11.02</v>
      </c>
      <c r="P6" s="213">
        <v>9.2899999999999991</v>
      </c>
      <c r="Q6" s="213">
        <v>10.199999999999999</v>
      </c>
      <c r="R6" s="213">
        <v>11.22</v>
      </c>
      <c r="S6" s="213">
        <v>9.7200000000000006</v>
      </c>
      <c r="T6" s="213">
        <v>11.65</v>
      </c>
      <c r="U6" s="213">
        <v>10.79</v>
      </c>
      <c r="V6" s="213">
        <v>11.22</v>
      </c>
      <c r="W6" s="213">
        <v>10.67</v>
      </c>
      <c r="X6" s="213">
        <v>11.38</v>
      </c>
      <c r="Y6" s="213">
        <v>9.33</v>
      </c>
      <c r="Z6" s="213">
        <v>9.2899999999999991</v>
      </c>
      <c r="AA6" s="213">
        <v>11.02</v>
      </c>
      <c r="AB6" s="213">
        <v>10.43</v>
      </c>
      <c r="AC6" s="213">
        <v>11.34</v>
      </c>
      <c r="AD6" s="213">
        <v>10.75</v>
      </c>
      <c r="AE6" s="213">
        <v>9.69</v>
      </c>
      <c r="AF6" s="213">
        <v>11.65</v>
      </c>
      <c r="AG6" s="213">
        <v>10.16</v>
      </c>
      <c r="AH6" s="213">
        <v>9.61</v>
      </c>
      <c r="AI6" s="213">
        <v>10.08</v>
      </c>
      <c r="AJ6" s="213">
        <v>11.18</v>
      </c>
      <c r="AK6" s="213">
        <v>10.08</v>
      </c>
      <c r="AL6" s="213">
        <v>10.79</v>
      </c>
      <c r="AM6" s="213">
        <v>8.58</v>
      </c>
      <c r="AN6" s="213">
        <v>11.97</v>
      </c>
      <c r="AO6" s="213">
        <v>10.91</v>
      </c>
      <c r="AP6" s="213">
        <v>9.76</v>
      </c>
      <c r="AQ6" s="213">
        <v>8.35</v>
      </c>
      <c r="AR6" s="213">
        <v>11.26</v>
      </c>
      <c r="AS6" s="213">
        <v>7.72</v>
      </c>
      <c r="AT6" s="213">
        <v>13.27</v>
      </c>
      <c r="AU6" s="213">
        <v>17.8</v>
      </c>
      <c r="AV6" s="213">
        <v>19.329999999999998</v>
      </c>
      <c r="AW6" s="213">
        <v>25.91</v>
      </c>
      <c r="AX6" s="213">
        <v>19.329999999999998</v>
      </c>
      <c r="AY6" s="213">
        <v>16.54</v>
      </c>
      <c r="AZ6" s="213">
        <v>16.61</v>
      </c>
      <c r="BA6" s="213">
        <v>16.690000000000001</v>
      </c>
      <c r="BB6" s="214" t="s">
        <v>175</v>
      </c>
      <c r="BC6" s="213">
        <v>12.56</v>
      </c>
      <c r="BD6" s="213">
        <v>8.0299999999999994</v>
      </c>
      <c r="BE6" s="213">
        <v>8.5</v>
      </c>
      <c r="BF6" s="213">
        <v>10.67</v>
      </c>
      <c r="BG6" s="213">
        <v>14.76</v>
      </c>
      <c r="BH6" s="213">
        <v>13.07</v>
      </c>
      <c r="BI6" s="213">
        <v>9.76</v>
      </c>
      <c r="BJ6" s="213">
        <v>16.61</v>
      </c>
      <c r="BK6" s="213">
        <v>13.03</v>
      </c>
      <c r="BL6" s="213">
        <v>15.39</v>
      </c>
      <c r="BM6" s="213">
        <v>16.38</v>
      </c>
      <c r="BN6" s="213">
        <v>22.8</v>
      </c>
      <c r="BO6" s="213">
        <v>22.87</v>
      </c>
      <c r="BP6" s="213">
        <v>7.99</v>
      </c>
      <c r="BQ6" s="213">
        <v>8.5</v>
      </c>
      <c r="BR6" s="213">
        <v>8.86</v>
      </c>
      <c r="BS6" s="213">
        <v>8.5399999999999991</v>
      </c>
      <c r="BT6" s="213">
        <v>10.24</v>
      </c>
      <c r="BU6" s="213">
        <v>8.94</v>
      </c>
      <c r="BV6" s="213">
        <v>8.86</v>
      </c>
      <c r="BW6" s="213">
        <v>8.35</v>
      </c>
      <c r="BX6" s="213">
        <v>9.8800000000000008</v>
      </c>
      <c r="BY6" s="213">
        <v>8.23</v>
      </c>
      <c r="BZ6" s="213">
        <v>9.8000000000000007</v>
      </c>
      <c r="CA6" s="213">
        <v>11.54</v>
      </c>
      <c r="CB6" s="213">
        <v>6.46</v>
      </c>
      <c r="CC6" s="213">
        <v>8.19</v>
      </c>
      <c r="CD6" s="213">
        <v>10.55</v>
      </c>
      <c r="CE6" s="213">
        <v>6.18</v>
      </c>
      <c r="CF6" s="213">
        <v>7.72</v>
      </c>
      <c r="CG6" s="213">
        <v>6.54</v>
      </c>
      <c r="CH6" s="213">
        <v>6.46</v>
      </c>
      <c r="CI6" s="213">
        <v>8.43</v>
      </c>
      <c r="CJ6" s="213">
        <v>7.52</v>
      </c>
      <c r="CK6" s="213">
        <v>8.74</v>
      </c>
      <c r="CL6" s="213">
        <v>11.81</v>
      </c>
      <c r="CM6" s="213">
        <v>8.23</v>
      </c>
      <c r="CN6" s="213">
        <v>8.7799999999999994</v>
      </c>
      <c r="CO6" s="213">
        <v>9.25</v>
      </c>
      <c r="CP6" s="213">
        <v>10.35</v>
      </c>
      <c r="CQ6" s="213">
        <v>10.35</v>
      </c>
      <c r="CR6" s="213">
        <v>8.9</v>
      </c>
      <c r="CS6" s="213">
        <v>7.64</v>
      </c>
      <c r="CT6" s="213">
        <v>8.74</v>
      </c>
      <c r="CU6" s="213">
        <v>8.9</v>
      </c>
      <c r="CV6" s="213">
        <v>9.02</v>
      </c>
      <c r="CW6" s="213">
        <v>9.06</v>
      </c>
      <c r="CX6" s="213">
        <v>9.2899999999999991</v>
      </c>
      <c r="CY6" s="213">
        <v>9.2899999999999991</v>
      </c>
      <c r="CZ6" s="213">
        <v>7.87</v>
      </c>
      <c r="DA6" s="213">
        <v>8.4600000000000009</v>
      </c>
      <c r="DB6" s="213">
        <v>8.6999999999999993</v>
      </c>
      <c r="DC6" s="213">
        <v>8.27</v>
      </c>
      <c r="DD6" s="213">
        <v>11.26</v>
      </c>
      <c r="DE6" s="213">
        <v>12.44</v>
      </c>
      <c r="DF6" s="213">
        <v>11.61</v>
      </c>
      <c r="DG6" s="213">
        <v>11.38</v>
      </c>
      <c r="DH6" s="213">
        <v>9.02</v>
      </c>
      <c r="DI6" s="213">
        <v>8.27</v>
      </c>
      <c r="DJ6" s="213">
        <v>8.86</v>
      </c>
      <c r="DK6" s="213">
        <v>8.27</v>
      </c>
      <c r="DL6" s="213">
        <v>8.7799999999999994</v>
      </c>
      <c r="DM6" s="213">
        <v>8.94</v>
      </c>
      <c r="DN6" s="213">
        <v>9.1300000000000008</v>
      </c>
      <c r="DO6" s="213">
        <v>12.24</v>
      </c>
      <c r="DP6" s="213">
        <v>9.76</v>
      </c>
      <c r="DQ6" s="213">
        <v>8.5</v>
      </c>
      <c r="DR6" s="213">
        <v>7.87</v>
      </c>
      <c r="DS6" s="213">
        <v>8.74</v>
      </c>
      <c r="DT6" s="213">
        <v>7.87</v>
      </c>
      <c r="DU6" s="213">
        <v>15.47</v>
      </c>
      <c r="DV6" s="213">
        <v>10.28</v>
      </c>
      <c r="DW6" s="213">
        <v>14.21</v>
      </c>
      <c r="DX6" s="213">
        <v>11.73</v>
      </c>
      <c r="DY6" s="213">
        <v>10.63</v>
      </c>
      <c r="DZ6" s="213">
        <v>6.46</v>
      </c>
      <c r="EA6" s="213">
        <v>8.39</v>
      </c>
      <c r="EB6" s="213">
        <v>8.39</v>
      </c>
      <c r="EC6" s="213">
        <v>7.32</v>
      </c>
      <c r="ED6" s="213">
        <v>5.59</v>
      </c>
      <c r="EE6" s="213">
        <v>6.61</v>
      </c>
      <c r="EF6" s="213">
        <v>6.85</v>
      </c>
      <c r="EG6" s="213">
        <v>5.2</v>
      </c>
      <c r="EH6" s="213">
        <v>9.49</v>
      </c>
      <c r="EI6" s="214" t="s">
        <v>175</v>
      </c>
      <c r="EJ6" s="213">
        <v>7.17</v>
      </c>
      <c r="EK6" s="213">
        <v>7.52</v>
      </c>
      <c r="EL6" s="213">
        <v>8.07</v>
      </c>
      <c r="EM6" s="213">
        <v>9.65</v>
      </c>
      <c r="EN6" s="213">
        <v>8.4600000000000009</v>
      </c>
      <c r="EO6" s="213">
        <v>7.48</v>
      </c>
      <c r="EP6" s="213">
        <v>12.56</v>
      </c>
      <c r="EQ6" s="213">
        <v>7.8</v>
      </c>
      <c r="ER6" s="213">
        <v>8.98</v>
      </c>
      <c r="ES6" s="213">
        <v>13.98</v>
      </c>
      <c r="ET6" s="213">
        <v>10.67</v>
      </c>
      <c r="EU6" s="213">
        <v>10.31</v>
      </c>
      <c r="EV6" s="213">
        <v>9.3699999999999992</v>
      </c>
      <c r="EW6" s="213">
        <v>9.57</v>
      </c>
      <c r="EX6" s="213">
        <v>9.33</v>
      </c>
      <c r="EY6" s="213">
        <v>10.47</v>
      </c>
      <c r="EZ6" s="213">
        <v>9.84</v>
      </c>
      <c r="FA6" s="213">
        <v>10.43</v>
      </c>
      <c r="FB6" s="213">
        <v>9.17</v>
      </c>
      <c r="FC6" s="213">
        <v>8.98</v>
      </c>
      <c r="FD6" s="213">
        <v>15.39</v>
      </c>
      <c r="FE6" s="213">
        <v>14.72</v>
      </c>
      <c r="FF6" s="213">
        <v>9.17</v>
      </c>
      <c r="FG6" s="213">
        <v>13.03</v>
      </c>
      <c r="FH6" s="213">
        <v>11.38</v>
      </c>
      <c r="FI6" s="213">
        <v>10.71</v>
      </c>
      <c r="FJ6" s="213">
        <v>10.08</v>
      </c>
      <c r="FK6" s="213">
        <v>8.6999999999999993</v>
      </c>
      <c r="FL6" s="213">
        <v>10.28</v>
      </c>
      <c r="FM6" s="213">
        <v>10.16</v>
      </c>
      <c r="FN6" s="213">
        <v>11.02</v>
      </c>
      <c r="FO6" s="213">
        <v>9.84</v>
      </c>
      <c r="FP6" s="213">
        <v>8.82</v>
      </c>
      <c r="FQ6" s="213">
        <v>12.56</v>
      </c>
      <c r="FR6" s="213">
        <v>12.09</v>
      </c>
      <c r="FS6" s="213">
        <v>10.28</v>
      </c>
      <c r="FT6" s="213">
        <v>10.039999999999999</v>
      </c>
      <c r="FU6" s="213">
        <v>13.43</v>
      </c>
      <c r="FV6" s="213">
        <v>9.49</v>
      </c>
      <c r="FW6" s="213">
        <v>17.13</v>
      </c>
      <c r="FX6" s="213">
        <v>23.11</v>
      </c>
      <c r="FY6" s="213">
        <v>17.989999999999998</v>
      </c>
      <c r="FZ6" s="213">
        <v>16.77</v>
      </c>
      <c r="GA6" s="213">
        <v>12.48</v>
      </c>
      <c r="GB6" s="213">
        <v>10.08</v>
      </c>
      <c r="GC6" s="213">
        <v>14.65</v>
      </c>
      <c r="GD6" s="213">
        <v>10.63</v>
      </c>
      <c r="GE6" s="213">
        <v>10.16</v>
      </c>
      <c r="GF6" s="213">
        <v>11.65</v>
      </c>
      <c r="GG6" s="213">
        <v>9.3699999999999992</v>
      </c>
      <c r="GH6" s="213">
        <v>10.55</v>
      </c>
      <c r="GI6" s="213">
        <v>10.039999999999999</v>
      </c>
      <c r="GJ6" s="213">
        <v>10.55</v>
      </c>
      <c r="GK6" s="213">
        <v>11.46</v>
      </c>
      <c r="GL6" s="213">
        <v>11.61</v>
      </c>
      <c r="GM6" s="213">
        <v>11.34</v>
      </c>
      <c r="GN6" s="213">
        <v>12.52</v>
      </c>
      <c r="GO6" s="213">
        <v>12.99</v>
      </c>
      <c r="GP6" s="213">
        <v>11.97</v>
      </c>
      <c r="GQ6" s="213">
        <v>11.5</v>
      </c>
      <c r="GR6" s="213">
        <v>13.98</v>
      </c>
      <c r="GS6" s="213">
        <v>12.36</v>
      </c>
      <c r="GT6" s="213">
        <v>12.13</v>
      </c>
      <c r="GU6" s="213">
        <v>12.76</v>
      </c>
      <c r="GV6" s="213">
        <v>13.35</v>
      </c>
      <c r="GW6" s="213">
        <v>15.83</v>
      </c>
      <c r="GX6" s="213">
        <v>9.76</v>
      </c>
      <c r="GY6" s="213">
        <v>11.34</v>
      </c>
      <c r="GZ6" s="213">
        <v>9.09</v>
      </c>
      <c r="HA6" s="213">
        <v>13.54</v>
      </c>
      <c r="HB6" s="213">
        <v>14.41</v>
      </c>
      <c r="HC6" s="213">
        <v>17.09</v>
      </c>
      <c r="HD6" s="213">
        <v>23.43</v>
      </c>
      <c r="HE6" s="213">
        <v>11.97</v>
      </c>
      <c r="HF6" s="213">
        <v>13.86</v>
      </c>
      <c r="HG6" s="213">
        <v>7.56</v>
      </c>
      <c r="HH6" s="213">
        <v>8.0299999999999994</v>
      </c>
      <c r="HI6" s="213">
        <v>13.23</v>
      </c>
      <c r="HJ6" s="213">
        <v>7.8</v>
      </c>
      <c r="HK6" s="213">
        <v>16.02</v>
      </c>
      <c r="HL6" s="213">
        <v>18.350000000000001</v>
      </c>
      <c r="HM6" s="213">
        <v>8.7799999999999994</v>
      </c>
      <c r="HN6" s="213">
        <v>15.08</v>
      </c>
      <c r="HO6" s="213">
        <v>15.79</v>
      </c>
      <c r="HP6" s="213">
        <v>8.31</v>
      </c>
      <c r="HQ6" s="213">
        <v>9.7200000000000006</v>
      </c>
      <c r="HR6" s="213">
        <v>9.1300000000000008</v>
      </c>
      <c r="HS6" s="213">
        <v>9.84</v>
      </c>
      <c r="HT6" s="213">
        <v>9.4499999999999993</v>
      </c>
      <c r="HU6" s="213">
        <v>8.31</v>
      </c>
      <c r="HV6" s="213">
        <v>10.43</v>
      </c>
      <c r="HW6" s="213">
        <v>12.09</v>
      </c>
      <c r="HX6" s="213">
        <v>9.69</v>
      </c>
      <c r="HY6" s="213">
        <v>10.51</v>
      </c>
      <c r="HZ6" s="213">
        <v>8.4600000000000009</v>
      </c>
      <c r="IA6" s="213">
        <v>9.33</v>
      </c>
      <c r="IB6" s="213">
        <v>6.93</v>
      </c>
      <c r="IC6" s="213">
        <v>9.7200000000000006</v>
      </c>
      <c r="ID6" s="213">
        <v>11.14</v>
      </c>
      <c r="IE6" s="213">
        <v>12.05</v>
      </c>
      <c r="IF6" s="213">
        <v>14.41</v>
      </c>
      <c r="IG6" s="213">
        <v>10.39</v>
      </c>
      <c r="IH6" s="213">
        <v>12.68</v>
      </c>
      <c r="II6" s="213">
        <v>14.76</v>
      </c>
      <c r="IJ6" s="213">
        <v>18.7</v>
      </c>
      <c r="IK6" s="213">
        <v>12.2</v>
      </c>
      <c r="IL6" s="213">
        <v>10.039999999999999</v>
      </c>
      <c r="IM6" s="213">
        <v>11.18</v>
      </c>
      <c r="IN6" s="213">
        <v>14.06</v>
      </c>
      <c r="IO6" s="213">
        <v>14.21</v>
      </c>
      <c r="IP6" s="213">
        <v>14.06</v>
      </c>
      <c r="IQ6" s="213">
        <v>16.34</v>
      </c>
      <c r="IR6" s="213">
        <v>23.58</v>
      </c>
      <c r="IS6" s="213">
        <v>13.78</v>
      </c>
      <c r="IT6" s="213">
        <v>24.57</v>
      </c>
      <c r="IU6" s="213">
        <v>13.78</v>
      </c>
      <c r="IV6" s="213">
        <v>14.37</v>
      </c>
      <c r="IW6" s="213">
        <v>14.57</v>
      </c>
      <c r="IX6" s="213">
        <v>14.06</v>
      </c>
      <c r="IY6" s="213">
        <v>15.28</v>
      </c>
      <c r="IZ6" s="213">
        <v>12.01</v>
      </c>
      <c r="JA6" s="213">
        <v>17.2</v>
      </c>
      <c r="JB6" s="213">
        <v>11.61</v>
      </c>
      <c r="JC6" s="213">
        <v>11.26</v>
      </c>
      <c r="JD6" s="213">
        <v>10.91</v>
      </c>
      <c r="JE6" s="213">
        <v>9.84</v>
      </c>
      <c r="JF6" s="213">
        <v>11.18</v>
      </c>
      <c r="JG6" s="213">
        <v>17.2</v>
      </c>
      <c r="JH6" s="213">
        <v>15.91</v>
      </c>
      <c r="JI6" s="213">
        <v>8.11</v>
      </c>
      <c r="JJ6" s="213">
        <v>9.2100000000000009</v>
      </c>
      <c r="JK6" s="213">
        <v>7.4</v>
      </c>
      <c r="JL6" s="213">
        <v>9.02</v>
      </c>
      <c r="JM6" s="213">
        <v>8.58</v>
      </c>
      <c r="JN6" s="213">
        <v>8.58</v>
      </c>
      <c r="JO6" s="213">
        <v>9.9600000000000009</v>
      </c>
      <c r="JP6" s="213">
        <v>9.8800000000000008</v>
      </c>
      <c r="JQ6" s="213">
        <v>9.17</v>
      </c>
      <c r="JR6" s="213">
        <v>9.3699999999999992</v>
      </c>
      <c r="JS6" s="213">
        <v>12.32</v>
      </c>
      <c r="JT6" s="213">
        <v>7.95</v>
      </c>
      <c r="JU6" s="213">
        <v>9.06</v>
      </c>
      <c r="JV6" s="214" t="s">
        <v>175</v>
      </c>
      <c r="JW6" s="213">
        <v>8.15</v>
      </c>
      <c r="JX6" s="213">
        <v>8.15</v>
      </c>
      <c r="JY6" s="213">
        <v>9.2899999999999991</v>
      </c>
      <c r="JZ6" s="218">
        <f t="shared" si="0"/>
        <v>11.31439285714286</v>
      </c>
    </row>
    <row r="7" spans="1:286" s="210" customFormat="1">
      <c r="A7" s="212">
        <v>2018</v>
      </c>
      <c r="B7" s="214" t="s">
        <v>175</v>
      </c>
      <c r="C7" s="213">
        <v>7.95</v>
      </c>
      <c r="D7" s="213">
        <v>6.54</v>
      </c>
      <c r="E7" s="213">
        <v>7.87</v>
      </c>
      <c r="F7" s="213">
        <v>21.14</v>
      </c>
      <c r="G7" s="213">
        <v>2.56</v>
      </c>
      <c r="H7" s="213">
        <v>3.74</v>
      </c>
      <c r="I7" s="213">
        <v>8.86</v>
      </c>
      <c r="J7" s="213">
        <v>4.33</v>
      </c>
      <c r="K7" s="213">
        <v>3.74</v>
      </c>
      <c r="L7" s="213">
        <v>3.82</v>
      </c>
      <c r="M7" s="213">
        <v>3.03</v>
      </c>
      <c r="N7" s="213">
        <v>4.21</v>
      </c>
      <c r="O7" s="213">
        <v>5.55</v>
      </c>
      <c r="P7" s="213">
        <v>3.74</v>
      </c>
      <c r="Q7" s="213">
        <v>4.29</v>
      </c>
      <c r="R7" s="213">
        <v>4.84</v>
      </c>
      <c r="S7" s="213">
        <v>1.69</v>
      </c>
      <c r="T7" s="213">
        <v>2.36</v>
      </c>
      <c r="U7" s="213">
        <v>2.52</v>
      </c>
      <c r="V7" s="213">
        <v>2.72</v>
      </c>
      <c r="W7" s="213">
        <v>3.82</v>
      </c>
      <c r="X7" s="213">
        <v>4.17</v>
      </c>
      <c r="Y7" s="213">
        <v>1.73</v>
      </c>
      <c r="Z7" s="213">
        <v>4.49</v>
      </c>
      <c r="AA7" s="213">
        <v>3.98</v>
      </c>
      <c r="AB7" s="213">
        <v>2.87</v>
      </c>
      <c r="AC7" s="213">
        <v>4.6900000000000004</v>
      </c>
      <c r="AD7" s="213">
        <v>4.0599999999999996</v>
      </c>
      <c r="AE7" s="213">
        <v>3.43</v>
      </c>
      <c r="AF7" s="213">
        <v>4.21</v>
      </c>
      <c r="AG7" s="213">
        <v>3.98</v>
      </c>
      <c r="AH7" s="213">
        <v>3.39</v>
      </c>
      <c r="AI7" s="213">
        <v>3.15</v>
      </c>
      <c r="AJ7" s="213">
        <v>5.08</v>
      </c>
      <c r="AK7" s="213">
        <v>2.72</v>
      </c>
      <c r="AL7" s="213">
        <v>2.95</v>
      </c>
      <c r="AM7" s="213">
        <v>2.4</v>
      </c>
      <c r="AN7" s="213">
        <v>3.19</v>
      </c>
      <c r="AO7" s="213">
        <v>2.72</v>
      </c>
      <c r="AP7" s="213">
        <v>1.73</v>
      </c>
      <c r="AQ7" s="213">
        <v>3.5</v>
      </c>
      <c r="AR7" s="213">
        <v>2.36</v>
      </c>
      <c r="AS7" s="213">
        <v>4.17</v>
      </c>
      <c r="AT7" s="213">
        <v>5.71</v>
      </c>
      <c r="AU7" s="213">
        <v>6.65</v>
      </c>
      <c r="AV7" s="213">
        <v>7.36</v>
      </c>
      <c r="AW7" s="213">
        <v>12.05</v>
      </c>
      <c r="AX7" s="213">
        <v>7.4</v>
      </c>
      <c r="AY7" s="213">
        <v>7.09</v>
      </c>
      <c r="AZ7" s="213">
        <v>10.24</v>
      </c>
      <c r="BA7" s="213">
        <v>7.6</v>
      </c>
      <c r="BB7" s="213">
        <v>10.83</v>
      </c>
      <c r="BC7" s="213">
        <v>8.15</v>
      </c>
      <c r="BD7" s="213">
        <v>3.03</v>
      </c>
      <c r="BE7" s="213">
        <v>1.89</v>
      </c>
      <c r="BF7" s="213">
        <v>2.95</v>
      </c>
      <c r="BG7" s="213">
        <v>4.37</v>
      </c>
      <c r="BH7" s="213">
        <v>4.0199999999999996</v>
      </c>
      <c r="BI7" s="213">
        <v>3.23</v>
      </c>
      <c r="BJ7" s="213">
        <v>4.37</v>
      </c>
      <c r="BK7" s="213">
        <v>4.25</v>
      </c>
      <c r="BL7" s="213">
        <v>6.93</v>
      </c>
      <c r="BM7" s="213">
        <v>6.73</v>
      </c>
      <c r="BN7" s="213">
        <v>11.5</v>
      </c>
      <c r="BO7" s="213">
        <v>9.3699999999999992</v>
      </c>
      <c r="BP7" s="213">
        <v>2.48</v>
      </c>
      <c r="BQ7" s="213">
        <v>3.19</v>
      </c>
      <c r="BR7" s="213">
        <v>2.2799999999999998</v>
      </c>
      <c r="BS7" s="213">
        <v>2.56</v>
      </c>
      <c r="BT7" s="213">
        <v>2.0099999999999998</v>
      </c>
      <c r="BU7" s="213">
        <v>1.97</v>
      </c>
      <c r="BV7" s="213">
        <v>2.95</v>
      </c>
      <c r="BW7" s="213">
        <v>2.44</v>
      </c>
      <c r="BX7" s="213">
        <v>2.91</v>
      </c>
      <c r="BY7" s="213">
        <v>2.83</v>
      </c>
      <c r="BZ7" s="213">
        <v>3.35</v>
      </c>
      <c r="CA7" s="213">
        <v>2.8</v>
      </c>
      <c r="CB7" s="213">
        <v>1.22</v>
      </c>
      <c r="CC7" s="213">
        <v>4.37</v>
      </c>
      <c r="CD7" s="213">
        <v>1.97</v>
      </c>
      <c r="CE7" s="213">
        <v>3.5</v>
      </c>
      <c r="CF7" s="213">
        <v>3.66</v>
      </c>
      <c r="CG7" s="213">
        <v>1.85</v>
      </c>
      <c r="CH7" s="213">
        <v>1.06</v>
      </c>
      <c r="CI7" s="213">
        <v>3.5</v>
      </c>
      <c r="CJ7" s="213">
        <v>2.2799999999999998</v>
      </c>
      <c r="CK7" s="213">
        <v>2.83</v>
      </c>
      <c r="CL7" s="213">
        <v>4.17</v>
      </c>
      <c r="CM7" s="213">
        <v>5.08</v>
      </c>
      <c r="CN7" s="213">
        <v>3.82</v>
      </c>
      <c r="CO7" s="213">
        <v>3.58</v>
      </c>
      <c r="CP7" s="213">
        <v>4.17</v>
      </c>
      <c r="CQ7" s="213">
        <v>5.24</v>
      </c>
      <c r="CR7" s="213">
        <v>4.17</v>
      </c>
      <c r="CS7" s="213">
        <v>4.45</v>
      </c>
      <c r="CT7" s="213">
        <v>3.5</v>
      </c>
      <c r="CU7" s="213">
        <v>3.62</v>
      </c>
      <c r="CV7" s="213">
        <v>2.91</v>
      </c>
      <c r="CW7" s="213">
        <v>3.27</v>
      </c>
      <c r="CX7" s="213">
        <v>3.94</v>
      </c>
      <c r="CY7" s="213">
        <v>3.66</v>
      </c>
      <c r="CZ7" s="213">
        <v>5.12</v>
      </c>
      <c r="DA7" s="213">
        <v>2.0499999999999998</v>
      </c>
      <c r="DB7" s="213">
        <v>2.6</v>
      </c>
      <c r="DC7" s="213">
        <v>3.39</v>
      </c>
      <c r="DD7" s="213">
        <v>2.99</v>
      </c>
      <c r="DE7" s="213">
        <v>5.63</v>
      </c>
      <c r="DF7" s="213">
        <v>4.0599999999999996</v>
      </c>
      <c r="DG7" s="213">
        <v>4.6900000000000004</v>
      </c>
      <c r="DH7" s="213">
        <v>3.62</v>
      </c>
      <c r="DI7" s="213">
        <v>3.62</v>
      </c>
      <c r="DJ7" s="213">
        <v>4.41</v>
      </c>
      <c r="DK7" s="213">
        <v>2.13</v>
      </c>
      <c r="DL7" s="213">
        <v>3.07</v>
      </c>
      <c r="DM7" s="213">
        <v>2.6</v>
      </c>
      <c r="DN7" s="213">
        <v>3.19</v>
      </c>
      <c r="DO7" s="213">
        <v>5.51</v>
      </c>
      <c r="DP7" s="213">
        <v>5.39</v>
      </c>
      <c r="DQ7" s="213">
        <v>2.2000000000000002</v>
      </c>
      <c r="DR7" s="213">
        <v>3.35</v>
      </c>
      <c r="DS7" s="213">
        <v>4.45</v>
      </c>
      <c r="DT7" s="213">
        <v>2.99</v>
      </c>
      <c r="DU7" s="213">
        <v>5.59</v>
      </c>
      <c r="DV7" s="213">
        <v>3.31</v>
      </c>
      <c r="DW7" s="213">
        <v>5.39</v>
      </c>
      <c r="DX7" s="213">
        <v>3.23</v>
      </c>
      <c r="DY7" s="213">
        <v>3.58</v>
      </c>
      <c r="DZ7" s="213">
        <v>3.74</v>
      </c>
      <c r="EA7" s="213">
        <v>5.24</v>
      </c>
      <c r="EB7" s="213">
        <v>3.94</v>
      </c>
      <c r="EC7" s="213">
        <v>2.17</v>
      </c>
      <c r="ED7" s="213">
        <v>1.38</v>
      </c>
      <c r="EE7" s="213">
        <v>2.13</v>
      </c>
      <c r="EF7" s="213">
        <v>3.9</v>
      </c>
      <c r="EG7" s="213">
        <v>3.58</v>
      </c>
      <c r="EH7" s="213">
        <v>0.98</v>
      </c>
      <c r="EI7" s="213">
        <v>2.13</v>
      </c>
      <c r="EJ7" s="213">
        <v>3.86</v>
      </c>
      <c r="EK7" s="213">
        <v>3.35</v>
      </c>
      <c r="EL7" s="213">
        <v>1.93</v>
      </c>
      <c r="EM7" s="213">
        <v>4.6100000000000003</v>
      </c>
      <c r="EN7" s="213">
        <v>1.81</v>
      </c>
      <c r="EO7" s="213">
        <v>2.76</v>
      </c>
      <c r="EP7" s="213">
        <v>2.52</v>
      </c>
      <c r="EQ7" s="213">
        <v>1.5</v>
      </c>
      <c r="ER7" s="213">
        <v>2.2799999999999998</v>
      </c>
      <c r="ES7" s="213">
        <v>8.5</v>
      </c>
      <c r="ET7" s="213">
        <v>4.0199999999999996</v>
      </c>
      <c r="EU7" s="213">
        <v>5.63</v>
      </c>
      <c r="EV7" s="213">
        <v>1.93</v>
      </c>
      <c r="EW7" s="213">
        <v>5.2</v>
      </c>
      <c r="EX7" s="213">
        <v>9.61</v>
      </c>
      <c r="EY7" s="213">
        <v>3.66</v>
      </c>
      <c r="EZ7" s="213">
        <v>5.67</v>
      </c>
      <c r="FA7" s="213">
        <v>4.96</v>
      </c>
      <c r="FB7" s="213">
        <v>2.91</v>
      </c>
      <c r="FC7" s="213">
        <v>2.64</v>
      </c>
      <c r="FD7" s="213">
        <v>8.9</v>
      </c>
      <c r="FE7" s="213">
        <v>7.6</v>
      </c>
      <c r="FF7" s="213">
        <v>5.87</v>
      </c>
      <c r="FG7" s="213">
        <v>5.87</v>
      </c>
      <c r="FH7" s="213">
        <v>5.67</v>
      </c>
      <c r="FI7" s="213">
        <v>7.64</v>
      </c>
      <c r="FJ7" s="213">
        <v>4.13</v>
      </c>
      <c r="FK7" s="213">
        <v>2.83</v>
      </c>
      <c r="FL7" s="213">
        <v>6.02</v>
      </c>
      <c r="FM7" s="213">
        <v>4.6100000000000003</v>
      </c>
      <c r="FN7" s="213">
        <v>4.17</v>
      </c>
      <c r="FO7" s="213">
        <v>2.99</v>
      </c>
      <c r="FP7" s="213">
        <v>3.35</v>
      </c>
      <c r="FQ7" s="213">
        <v>5.91</v>
      </c>
      <c r="FR7" s="213">
        <v>5.67</v>
      </c>
      <c r="FS7" s="213">
        <v>3.98</v>
      </c>
      <c r="FT7" s="213">
        <v>5.16</v>
      </c>
      <c r="FU7" s="213">
        <v>6.61</v>
      </c>
      <c r="FV7" s="213">
        <v>6.06</v>
      </c>
      <c r="FW7" s="213">
        <v>9.33</v>
      </c>
      <c r="FX7" s="213">
        <v>16.649999999999999</v>
      </c>
      <c r="FY7" s="213">
        <v>10.28</v>
      </c>
      <c r="FZ7" s="213">
        <v>9.8800000000000008</v>
      </c>
      <c r="GA7" s="213">
        <v>5.51</v>
      </c>
      <c r="GB7" s="213">
        <v>9.49</v>
      </c>
      <c r="GC7" s="213">
        <v>5.51</v>
      </c>
      <c r="GD7" s="213">
        <v>3.27</v>
      </c>
      <c r="GE7" s="213">
        <v>4.25</v>
      </c>
      <c r="GF7" s="213">
        <v>5.43</v>
      </c>
      <c r="GG7" s="213">
        <v>3.27</v>
      </c>
      <c r="GH7" s="213">
        <v>5.59</v>
      </c>
      <c r="GI7" s="213">
        <v>3.15</v>
      </c>
      <c r="GJ7" s="213">
        <v>3.66</v>
      </c>
      <c r="GK7" s="213">
        <v>3.27</v>
      </c>
      <c r="GL7" s="213">
        <v>3.66</v>
      </c>
      <c r="GM7" s="213">
        <v>5.59</v>
      </c>
      <c r="GN7" s="213">
        <v>4.6100000000000003</v>
      </c>
      <c r="GO7" s="213">
        <v>3.46</v>
      </c>
      <c r="GP7" s="213">
        <v>2.8</v>
      </c>
      <c r="GQ7" s="213">
        <v>3.74</v>
      </c>
      <c r="GR7" s="213">
        <v>6.06</v>
      </c>
      <c r="GS7" s="213">
        <v>5.87</v>
      </c>
      <c r="GT7" s="213">
        <v>5.94</v>
      </c>
      <c r="GU7" s="213">
        <v>5.79</v>
      </c>
      <c r="GV7" s="213">
        <v>5.79</v>
      </c>
      <c r="GW7" s="213">
        <v>5.47</v>
      </c>
      <c r="GX7" s="213">
        <v>2.48</v>
      </c>
      <c r="GY7" s="213">
        <v>2.56</v>
      </c>
      <c r="GZ7" s="213">
        <v>2.2000000000000002</v>
      </c>
      <c r="HA7" s="213">
        <v>2.13</v>
      </c>
      <c r="HB7" s="213">
        <v>2.68</v>
      </c>
      <c r="HC7" s="213">
        <v>5.63</v>
      </c>
      <c r="HD7" s="213">
        <v>8.82</v>
      </c>
      <c r="HE7" s="213">
        <v>4.8</v>
      </c>
      <c r="HF7" s="213">
        <v>5.51</v>
      </c>
      <c r="HG7" s="213">
        <v>3.86</v>
      </c>
      <c r="HH7" s="213">
        <v>3.5</v>
      </c>
      <c r="HI7" s="213">
        <v>4.53</v>
      </c>
      <c r="HJ7" s="213">
        <v>1.73</v>
      </c>
      <c r="HK7" s="213">
        <v>4.45</v>
      </c>
      <c r="HL7" s="213">
        <v>5.16</v>
      </c>
      <c r="HM7" s="213">
        <v>1.85</v>
      </c>
      <c r="HN7" s="213">
        <v>5.43</v>
      </c>
      <c r="HO7" s="213">
        <v>5.39</v>
      </c>
      <c r="HP7" s="213">
        <v>4.49</v>
      </c>
      <c r="HQ7" s="213">
        <v>2.4</v>
      </c>
      <c r="HR7" s="213">
        <v>3.27</v>
      </c>
      <c r="HS7" s="213">
        <v>3.98</v>
      </c>
      <c r="HT7" s="213">
        <v>4.8</v>
      </c>
      <c r="HU7" s="213">
        <v>3.15</v>
      </c>
      <c r="HV7" s="213">
        <v>2.64</v>
      </c>
      <c r="HW7" s="213">
        <v>2.17</v>
      </c>
      <c r="HX7" s="213">
        <v>2.68</v>
      </c>
      <c r="HY7" s="213">
        <v>2.56</v>
      </c>
      <c r="HZ7" s="213">
        <v>2.87</v>
      </c>
      <c r="IA7" s="213">
        <v>1.77</v>
      </c>
      <c r="IB7" s="213">
        <v>3.58</v>
      </c>
      <c r="IC7" s="213">
        <v>3.66</v>
      </c>
      <c r="ID7" s="213">
        <v>5.12</v>
      </c>
      <c r="IE7" s="213">
        <v>4.0199999999999996</v>
      </c>
      <c r="IF7" s="213">
        <v>4.84</v>
      </c>
      <c r="IG7" s="213">
        <v>5</v>
      </c>
      <c r="IH7" s="213">
        <v>5.39</v>
      </c>
      <c r="II7" s="213">
        <v>5.79</v>
      </c>
      <c r="IJ7" s="213">
        <v>4.96</v>
      </c>
      <c r="IK7" s="213">
        <v>6.42</v>
      </c>
      <c r="IL7" s="213">
        <v>4.33</v>
      </c>
      <c r="IM7" s="213">
        <v>4.25</v>
      </c>
      <c r="IN7" s="213">
        <v>3.7</v>
      </c>
      <c r="IO7" s="213">
        <v>5.04</v>
      </c>
      <c r="IP7" s="213">
        <v>4.84</v>
      </c>
      <c r="IQ7" s="213">
        <v>6.77</v>
      </c>
      <c r="IR7" s="213">
        <v>7.76</v>
      </c>
      <c r="IS7" s="213">
        <v>6.06</v>
      </c>
      <c r="IT7" s="213">
        <v>9.92</v>
      </c>
      <c r="IU7" s="213">
        <v>6.93</v>
      </c>
      <c r="IV7" s="213">
        <v>6.77</v>
      </c>
      <c r="IW7" s="213">
        <v>6.26</v>
      </c>
      <c r="IX7" s="213">
        <v>5.55</v>
      </c>
      <c r="IY7" s="213">
        <v>6.06</v>
      </c>
      <c r="IZ7" s="213">
        <v>5.24</v>
      </c>
      <c r="JA7" s="213">
        <v>7.56</v>
      </c>
      <c r="JB7" s="213">
        <v>3.82</v>
      </c>
      <c r="JC7" s="213">
        <v>6.73</v>
      </c>
      <c r="JD7" s="213">
        <v>4.8</v>
      </c>
      <c r="JE7" s="213">
        <v>4.21</v>
      </c>
      <c r="JF7" s="213">
        <v>4.09</v>
      </c>
      <c r="JG7" s="213">
        <v>8.27</v>
      </c>
      <c r="JH7" s="213">
        <v>6.38</v>
      </c>
      <c r="JI7" s="213">
        <v>2.52</v>
      </c>
      <c r="JJ7" s="213">
        <v>2.13</v>
      </c>
      <c r="JK7" s="213">
        <v>2.09</v>
      </c>
      <c r="JL7" s="213">
        <v>2.48</v>
      </c>
      <c r="JM7" s="213">
        <v>2.87</v>
      </c>
      <c r="JN7" s="213">
        <v>2.8</v>
      </c>
      <c r="JO7" s="213">
        <v>4.29</v>
      </c>
      <c r="JP7" s="213">
        <v>2.0499999999999998</v>
      </c>
      <c r="JQ7" s="213">
        <v>2.91</v>
      </c>
      <c r="JR7" s="213">
        <v>2.83</v>
      </c>
      <c r="JS7" s="213">
        <v>3.5</v>
      </c>
      <c r="JT7" s="213">
        <v>1.57</v>
      </c>
      <c r="JU7" s="213">
        <v>3.64</v>
      </c>
      <c r="JV7" s="213">
        <v>3.15</v>
      </c>
      <c r="JW7" s="213">
        <v>2.4</v>
      </c>
      <c r="JX7" s="213">
        <v>1.81</v>
      </c>
      <c r="JY7" s="213">
        <v>2.0499999999999998</v>
      </c>
      <c r="JZ7" s="218">
        <f t="shared" si="0"/>
        <v>4.4146996466431059</v>
      </c>
    </row>
    <row r="8" spans="1:286" s="210" customFormat="1">
      <c r="A8" s="212">
        <v>2017</v>
      </c>
      <c r="B8" s="214" t="s">
        <v>175</v>
      </c>
      <c r="C8" s="213">
        <v>13.62</v>
      </c>
      <c r="D8" s="213">
        <v>16.3</v>
      </c>
      <c r="E8" s="213">
        <v>20.12</v>
      </c>
      <c r="F8" s="213">
        <v>34.799999999999997</v>
      </c>
      <c r="G8" s="214" t="s">
        <v>175</v>
      </c>
      <c r="H8" s="213">
        <v>6.93</v>
      </c>
      <c r="I8" s="213">
        <v>20.309999999999999</v>
      </c>
      <c r="J8" s="213">
        <v>7.2</v>
      </c>
      <c r="K8" s="213">
        <v>5.35</v>
      </c>
      <c r="L8" s="213">
        <v>4.8</v>
      </c>
      <c r="M8" s="213">
        <v>5.75</v>
      </c>
      <c r="N8" s="213">
        <v>6.22</v>
      </c>
      <c r="O8" s="213">
        <v>7.8</v>
      </c>
      <c r="P8" s="213">
        <v>6.97</v>
      </c>
      <c r="Q8" s="213">
        <v>7.76</v>
      </c>
      <c r="R8" s="213">
        <v>7.32</v>
      </c>
      <c r="S8" s="213">
        <v>6.02</v>
      </c>
      <c r="T8" s="213">
        <v>7.69</v>
      </c>
      <c r="U8" s="213">
        <v>6.38</v>
      </c>
      <c r="V8" s="213">
        <v>8.0299999999999994</v>
      </c>
      <c r="W8" s="213">
        <v>6.57</v>
      </c>
      <c r="X8" s="213">
        <v>5.79</v>
      </c>
      <c r="Y8" s="213">
        <v>6.77</v>
      </c>
      <c r="Z8" s="213">
        <v>8.39</v>
      </c>
      <c r="AA8" s="213">
        <v>8.23</v>
      </c>
      <c r="AB8" s="213">
        <v>7.95</v>
      </c>
      <c r="AC8" s="213">
        <v>8.07</v>
      </c>
      <c r="AD8" s="213">
        <v>8.66</v>
      </c>
      <c r="AE8" s="213">
        <v>6.1</v>
      </c>
      <c r="AF8" s="213">
        <v>6.93</v>
      </c>
      <c r="AG8" s="213">
        <v>6.14</v>
      </c>
      <c r="AH8" s="213">
        <v>7.13</v>
      </c>
      <c r="AI8" s="213">
        <v>6.54</v>
      </c>
      <c r="AJ8" s="213">
        <v>7.36</v>
      </c>
      <c r="AK8" s="213">
        <v>6.54</v>
      </c>
      <c r="AL8" s="213">
        <v>7.13</v>
      </c>
      <c r="AM8" s="213">
        <v>6.26</v>
      </c>
      <c r="AN8" s="213">
        <v>7.01</v>
      </c>
      <c r="AO8" s="213">
        <v>6.46</v>
      </c>
      <c r="AP8" s="213">
        <v>6.93</v>
      </c>
      <c r="AQ8" s="213">
        <v>7.95</v>
      </c>
      <c r="AR8" s="213">
        <v>6.93</v>
      </c>
      <c r="AS8" s="213">
        <v>7.4</v>
      </c>
      <c r="AT8" s="213">
        <v>9.4499999999999993</v>
      </c>
      <c r="AU8" s="213">
        <v>16.97</v>
      </c>
      <c r="AV8" s="213">
        <v>17.52</v>
      </c>
      <c r="AW8" s="214" t="s">
        <v>175</v>
      </c>
      <c r="AX8" s="213">
        <v>15.94</v>
      </c>
      <c r="AY8" s="213">
        <v>15.79</v>
      </c>
      <c r="AZ8" s="213">
        <v>14.76</v>
      </c>
      <c r="BA8" s="213">
        <v>15.39</v>
      </c>
      <c r="BB8" s="213">
        <v>13.9</v>
      </c>
      <c r="BC8" s="214" t="s">
        <v>175</v>
      </c>
      <c r="BD8" s="213">
        <v>6.97</v>
      </c>
      <c r="BE8" s="213">
        <v>6.46</v>
      </c>
      <c r="BF8" s="213">
        <v>8.35</v>
      </c>
      <c r="BG8" s="213">
        <v>9.69</v>
      </c>
      <c r="BH8" s="213">
        <v>9.33</v>
      </c>
      <c r="BI8" s="213">
        <v>6.93</v>
      </c>
      <c r="BJ8" s="213">
        <v>11.89</v>
      </c>
      <c r="BK8" s="213">
        <v>8.23</v>
      </c>
      <c r="BL8" s="213">
        <v>10.63</v>
      </c>
      <c r="BM8" s="213">
        <v>13.46</v>
      </c>
      <c r="BN8" s="213">
        <v>21.77</v>
      </c>
      <c r="BO8" s="213">
        <v>19.29</v>
      </c>
      <c r="BP8" s="213">
        <v>9.8000000000000007</v>
      </c>
      <c r="BQ8" s="213">
        <v>8.66</v>
      </c>
      <c r="BR8" s="213">
        <v>5.75</v>
      </c>
      <c r="BS8" s="213">
        <v>6.38</v>
      </c>
      <c r="BT8" s="214" t="s">
        <v>175</v>
      </c>
      <c r="BU8" s="213">
        <v>4.57</v>
      </c>
      <c r="BV8" s="213">
        <v>7.09</v>
      </c>
      <c r="BW8" s="213">
        <v>5.67</v>
      </c>
      <c r="BX8" s="213">
        <v>6.77</v>
      </c>
      <c r="BY8" s="213">
        <v>5.28</v>
      </c>
      <c r="BZ8" s="213">
        <v>7.95</v>
      </c>
      <c r="CA8" s="213">
        <v>6.77</v>
      </c>
      <c r="CB8" s="213">
        <v>3.98</v>
      </c>
      <c r="CC8" s="213">
        <v>8.15</v>
      </c>
      <c r="CD8" s="213">
        <v>7.6</v>
      </c>
      <c r="CE8" s="213">
        <v>8.39</v>
      </c>
      <c r="CF8" s="213">
        <v>8.15</v>
      </c>
      <c r="CG8" s="213">
        <v>6.69</v>
      </c>
      <c r="CH8" s="213">
        <v>7.05</v>
      </c>
      <c r="CI8" s="213">
        <v>9.09</v>
      </c>
      <c r="CJ8" s="213">
        <v>9.49</v>
      </c>
      <c r="CK8" s="213">
        <v>7.99</v>
      </c>
      <c r="CL8" s="213">
        <v>11.3</v>
      </c>
      <c r="CM8" s="213">
        <v>8.27</v>
      </c>
      <c r="CN8" s="213">
        <v>11.61</v>
      </c>
      <c r="CO8" s="213">
        <v>9.5299999999999994</v>
      </c>
      <c r="CP8" s="213">
        <v>10.98</v>
      </c>
      <c r="CQ8" s="213">
        <v>14.02</v>
      </c>
      <c r="CR8" s="213">
        <v>9.7200000000000006</v>
      </c>
      <c r="CS8" s="213">
        <v>10.51</v>
      </c>
      <c r="CT8" s="213">
        <v>10.59</v>
      </c>
      <c r="CU8" s="213">
        <v>5.79</v>
      </c>
      <c r="CV8" s="213">
        <v>8.19</v>
      </c>
      <c r="CW8" s="213">
        <v>7.64</v>
      </c>
      <c r="CX8" s="213">
        <v>7.09</v>
      </c>
      <c r="CY8" s="213">
        <v>7.09</v>
      </c>
      <c r="CZ8" s="213">
        <v>5.59</v>
      </c>
      <c r="DA8" s="213">
        <v>6.26</v>
      </c>
      <c r="DB8" s="213">
        <v>4.49</v>
      </c>
      <c r="DC8" s="213">
        <v>5.2</v>
      </c>
      <c r="DD8" s="213">
        <v>10.43</v>
      </c>
      <c r="DE8" s="213">
        <v>10.35</v>
      </c>
      <c r="DF8" s="213">
        <v>7.99</v>
      </c>
      <c r="DG8" s="213">
        <v>7.91</v>
      </c>
      <c r="DH8" s="213">
        <v>8.94</v>
      </c>
      <c r="DI8" s="213">
        <v>6.85</v>
      </c>
      <c r="DJ8" s="213">
        <v>7.8</v>
      </c>
      <c r="DK8" s="213">
        <v>7.56</v>
      </c>
      <c r="DL8" s="213">
        <v>8.35</v>
      </c>
      <c r="DM8" s="213">
        <v>8.86</v>
      </c>
      <c r="DN8" s="213">
        <v>9.2899999999999991</v>
      </c>
      <c r="DO8" s="213">
        <v>10.28</v>
      </c>
      <c r="DP8" s="213">
        <v>9.17</v>
      </c>
      <c r="DQ8" s="213">
        <v>7.28</v>
      </c>
      <c r="DR8" s="213">
        <v>6.06</v>
      </c>
      <c r="DS8" s="213">
        <v>8.35</v>
      </c>
      <c r="DT8" s="213">
        <v>7.24</v>
      </c>
      <c r="DU8" s="213">
        <v>12.13</v>
      </c>
      <c r="DV8" s="213">
        <v>9.41</v>
      </c>
      <c r="DW8" s="213">
        <v>13.15</v>
      </c>
      <c r="DX8" s="213">
        <v>9.8000000000000007</v>
      </c>
      <c r="DY8" s="213">
        <v>8.9</v>
      </c>
      <c r="DZ8" s="213">
        <v>4.49</v>
      </c>
      <c r="EA8" s="213">
        <v>5.28</v>
      </c>
      <c r="EB8" s="213">
        <v>4.92</v>
      </c>
      <c r="EC8" s="213">
        <v>5.79</v>
      </c>
      <c r="ED8" s="213">
        <v>3.15</v>
      </c>
      <c r="EE8" s="213">
        <v>4.8</v>
      </c>
      <c r="EF8" s="213">
        <v>5.28</v>
      </c>
      <c r="EG8" s="213">
        <v>5.55</v>
      </c>
      <c r="EH8" s="213">
        <v>5.71</v>
      </c>
      <c r="EI8" s="213">
        <v>5.55</v>
      </c>
      <c r="EJ8" s="213">
        <v>5.94</v>
      </c>
      <c r="EK8" s="213">
        <v>4.57</v>
      </c>
      <c r="EL8" s="213">
        <v>5.35</v>
      </c>
      <c r="EM8" s="213">
        <v>6.42</v>
      </c>
      <c r="EN8" s="213">
        <v>7.44</v>
      </c>
      <c r="EO8" s="213">
        <v>6.18</v>
      </c>
      <c r="EP8" s="213">
        <v>5.79</v>
      </c>
      <c r="EQ8" s="213">
        <v>4.13</v>
      </c>
      <c r="ER8" s="213">
        <v>8.66</v>
      </c>
      <c r="ES8" s="213">
        <v>9.06</v>
      </c>
      <c r="ET8" s="213">
        <v>13.11</v>
      </c>
      <c r="EU8" s="213">
        <v>13.15</v>
      </c>
      <c r="EV8" s="213">
        <v>8.27</v>
      </c>
      <c r="EW8" s="213">
        <v>12.91</v>
      </c>
      <c r="EX8" s="213">
        <v>11.1</v>
      </c>
      <c r="EY8" s="213">
        <v>13.3</v>
      </c>
      <c r="EZ8" s="213">
        <v>10.59</v>
      </c>
      <c r="FA8" s="213">
        <v>11.1</v>
      </c>
      <c r="FB8" s="213">
        <v>6.77</v>
      </c>
      <c r="FC8" s="213">
        <v>5.16</v>
      </c>
      <c r="FD8" s="213">
        <v>19.09</v>
      </c>
      <c r="FE8" s="213">
        <v>15.79</v>
      </c>
      <c r="FF8" s="213">
        <v>12.6</v>
      </c>
      <c r="FG8" s="213">
        <v>12.83</v>
      </c>
      <c r="FH8" s="213">
        <v>14.06</v>
      </c>
      <c r="FI8" s="213">
        <v>15.91</v>
      </c>
      <c r="FJ8" s="213">
        <v>13.98</v>
      </c>
      <c r="FK8" s="213">
        <v>13.31</v>
      </c>
      <c r="FL8" s="213">
        <v>12.4</v>
      </c>
      <c r="FM8" s="213">
        <v>16.02</v>
      </c>
      <c r="FN8" s="213">
        <v>15.51</v>
      </c>
      <c r="FO8" s="213">
        <v>13.54</v>
      </c>
      <c r="FP8" s="213">
        <v>12.28</v>
      </c>
      <c r="FQ8" s="213">
        <v>14.84</v>
      </c>
      <c r="FR8" s="214" t="s">
        <v>175</v>
      </c>
      <c r="FS8" s="213">
        <v>14.72</v>
      </c>
      <c r="FT8" s="213">
        <v>13.19</v>
      </c>
      <c r="FU8" s="213">
        <v>16.420000000000002</v>
      </c>
      <c r="FV8" s="214" t="s">
        <v>175</v>
      </c>
      <c r="FW8" s="213">
        <v>15.47</v>
      </c>
      <c r="FX8" s="213">
        <v>27.64</v>
      </c>
      <c r="FY8" s="214" t="s">
        <v>175</v>
      </c>
      <c r="FZ8" s="213">
        <v>22.83</v>
      </c>
      <c r="GA8" s="213">
        <v>15.83</v>
      </c>
      <c r="GB8" s="213">
        <v>12.83</v>
      </c>
      <c r="GC8" s="213">
        <v>13.86</v>
      </c>
      <c r="GD8" s="213">
        <v>7.01</v>
      </c>
      <c r="GE8" s="213">
        <v>7.95</v>
      </c>
      <c r="GF8" s="213">
        <v>9.49</v>
      </c>
      <c r="GG8" s="213">
        <v>6.22</v>
      </c>
      <c r="GH8" s="213">
        <v>7.36</v>
      </c>
      <c r="GI8" s="213">
        <v>6.85</v>
      </c>
      <c r="GJ8" s="213">
        <v>6.85</v>
      </c>
      <c r="GK8" s="213">
        <v>7.48</v>
      </c>
      <c r="GL8" s="214" t="s">
        <v>175</v>
      </c>
      <c r="GM8" s="213">
        <v>6.57</v>
      </c>
      <c r="GN8" s="213">
        <v>8.0299999999999994</v>
      </c>
      <c r="GO8" s="213">
        <v>8.15</v>
      </c>
      <c r="GP8" s="213">
        <v>7.4</v>
      </c>
      <c r="GQ8" s="213">
        <v>7.48</v>
      </c>
      <c r="GR8" s="213">
        <v>8.7799999999999994</v>
      </c>
      <c r="GS8" s="213">
        <v>7.32</v>
      </c>
      <c r="GT8" s="213">
        <v>7.87</v>
      </c>
      <c r="GU8" s="213">
        <v>9.4499999999999993</v>
      </c>
      <c r="GV8" s="213">
        <v>9.17</v>
      </c>
      <c r="GW8" s="213">
        <v>9.1300000000000008</v>
      </c>
      <c r="GX8" s="213">
        <v>8.19</v>
      </c>
      <c r="GY8" s="213">
        <v>7.17</v>
      </c>
      <c r="GZ8" s="213">
        <v>8.74</v>
      </c>
      <c r="HA8" s="213">
        <v>11.06</v>
      </c>
      <c r="HB8" s="213">
        <v>10.08</v>
      </c>
      <c r="HC8" s="214" t="s">
        <v>175</v>
      </c>
      <c r="HD8" s="214" t="s">
        <v>175</v>
      </c>
      <c r="HE8" s="213">
        <v>11.06</v>
      </c>
      <c r="HF8" s="213">
        <v>11.34</v>
      </c>
      <c r="HG8" s="213">
        <v>5.16</v>
      </c>
      <c r="HH8" s="213">
        <v>2.99</v>
      </c>
      <c r="HI8" s="213">
        <v>9.2899999999999991</v>
      </c>
      <c r="HJ8" s="213">
        <v>6.14</v>
      </c>
      <c r="HK8" s="213">
        <v>11.3</v>
      </c>
      <c r="HL8" s="213">
        <v>15.2</v>
      </c>
      <c r="HM8" s="213">
        <v>8.15</v>
      </c>
      <c r="HN8" s="213">
        <v>11.81</v>
      </c>
      <c r="HO8" s="213">
        <v>13.86</v>
      </c>
      <c r="HP8" s="213">
        <v>6.73</v>
      </c>
      <c r="HQ8" s="213">
        <v>5.39</v>
      </c>
      <c r="HR8" s="213">
        <v>6.18</v>
      </c>
      <c r="HS8" s="213">
        <v>7.24</v>
      </c>
      <c r="HT8" s="213">
        <v>7.17</v>
      </c>
      <c r="HU8" s="213">
        <v>6.97</v>
      </c>
      <c r="HV8" s="213">
        <v>5.59</v>
      </c>
      <c r="HW8" s="213">
        <v>7.72</v>
      </c>
      <c r="HX8" s="213">
        <v>7.28</v>
      </c>
      <c r="HY8" s="213">
        <v>6.89</v>
      </c>
      <c r="HZ8" s="213">
        <v>8.98</v>
      </c>
      <c r="IA8" s="213">
        <v>6.46</v>
      </c>
      <c r="IB8" s="213">
        <v>4.0599999999999996</v>
      </c>
      <c r="IC8" s="213">
        <v>6.65</v>
      </c>
      <c r="ID8" s="213">
        <v>8.0299999999999994</v>
      </c>
      <c r="IE8" s="213">
        <v>9.02</v>
      </c>
      <c r="IF8" s="213">
        <v>9.25</v>
      </c>
      <c r="IG8" s="213">
        <v>8.0299999999999994</v>
      </c>
      <c r="IH8" s="213">
        <v>8.43</v>
      </c>
      <c r="II8" s="213">
        <v>9.4499999999999993</v>
      </c>
      <c r="IJ8" s="213">
        <v>12.95</v>
      </c>
      <c r="IK8" s="213">
        <v>4.88</v>
      </c>
      <c r="IL8" s="213">
        <v>10.39</v>
      </c>
      <c r="IM8" s="213">
        <v>9.3699999999999992</v>
      </c>
      <c r="IN8" s="213">
        <v>9.25</v>
      </c>
      <c r="IO8" s="213">
        <v>10.199999999999999</v>
      </c>
      <c r="IP8" s="213">
        <v>8.9</v>
      </c>
      <c r="IQ8" s="213">
        <v>11.38</v>
      </c>
      <c r="IR8" s="213">
        <v>21.26</v>
      </c>
      <c r="IS8" s="213">
        <v>9.25</v>
      </c>
      <c r="IT8" s="213">
        <v>21.89</v>
      </c>
      <c r="IU8" s="213">
        <v>9.09</v>
      </c>
      <c r="IV8" s="213">
        <v>9.3699999999999992</v>
      </c>
      <c r="IW8" s="213">
        <v>10.28</v>
      </c>
      <c r="IX8" s="213">
        <v>9.69</v>
      </c>
      <c r="IY8" s="213">
        <v>10.24</v>
      </c>
      <c r="IZ8" s="213">
        <v>11.02</v>
      </c>
      <c r="JA8" s="216" t="s">
        <v>175</v>
      </c>
      <c r="JB8" s="213">
        <v>8.5</v>
      </c>
      <c r="JC8" s="213">
        <v>7.83</v>
      </c>
      <c r="JD8" s="213">
        <v>9.49</v>
      </c>
      <c r="JE8" s="213">
        <v>10.119999999999999</v>
      </c>
      <c r="JF8" s="213">
        <v>9.33</v>
      </c>
      <c r="JG8" s="213">
        <v>13.86</v>
      </c>
      <c r="JH8" s="213">
        <v>13.62</v>
      </c>
      <c r="JI8" s="213">
        <v>6.18</v>
      </c>
      <c r="JJ8" s="213">
        <v>7.36</v>
      </c>
      <c r="JK8" s="216" t="s">
        <v>175</v>
      </c>
      <c r="JL8" s="213">
        <v>6.93</v>
      </c>
      <c r="JM8" s="213">
        <v>6.22</v>
      </c>
      <c r="JN8" s="213">
        <v>6.14</v>
      </c>
      <c r="JO8" s="213">
        <v>5.35</v>
      </c>
      <c r="JP8" s="213">
        <v>6.73</v>
      </c>
      <c r="JQ8" s="213">
        <v>8.9</v>
      </c>
      <c r="JR8" s="213">
        <v>8.6999999999999993</v>
      </c>
      <c r="JS8" s="213">
        <v>9.1300000000000008</v>
      </c>
      <c r="JT8" s="213">
        <v>7.44</v>
      </c>
      <c r="JU8" s="213">
        <v>7.52</v>
      </c>
      <c r="JV8" s="213">
        <v>7.28</v>
      </c>
      <c r="JW8" s="213">
        <v>7.4</v>
      </c>
      <c r="JX8" s="213">
        <v>7.44</v>
      </c>
      <c r="JY8" s="213">
        <v>8.94</v>
      </c>
      <c r="JZ8" s="218">
        <f t="shared" si="0"/>
        <v>9.2859040590405879</v>
      </c>
    </row>
    <row r="9" spans="1:286" s="210" customFormat="1">
      <c r="A9" s="212">
        <v>2016</v>
      </c>
      <c r="B9" s="213">
        <v>28.35</v>
      </c>
      <c r="C9" s="213">
        <v>15.43</v>
      </c>
      <c r="D9" s="213">
        <v>9.57</v>
      </c>
      <c r="E9" s="213">
        <v>15.35</v>
      </c>
      <c r="F9" s="213">
        <v>26.14</v>
      </c>
      <c r="G9" s="213">
        <v>4.8</v>
      </c>
      <c r="H9" s="213">
        <v>5.51</v>
      </c>
      <c r="I9" s="213">
        <v>20.079999999999998</v>
      </c>
      <c r="J9" s="213">
        <v>6.61</v>
      </c>
      <c r="K9" s="213">
        <v>5.24</v>
      </c>
      <c r="L9" s="213">
        <v>4.45</v>
      </c>
      <c r="M9" s="213">
        <v>6.69</v>
      </c>
      <c r="N9" s="213">
        <v>9.17</v>
      </c>
      <c r="O9" s="213">
        <v>8.94</v>
      </c>
      <c r="P9" s="213">
        <v>5.12</v>
      </c>
      <c r="Q9" s="213">
        <v>5.87</v>
      </c>
      <c r="R9" s="213">
        <v>7.6</v>
      </c>
      <c r="S9" s="213">
        <v>4.96</v>
      </c>
      <c r="T9" s="213">
        <v>8.11</v>
      </c>
      <c r="U9" s="214" t="s">
        <v>175</v>
      </c>
      <c r="V9" s="213">
        <v>5.2</v>
      </c>
      <c r="W9" s="213">
        <v>7.64</v>
      </c>
      <c r="X9" s="213">
        <v>8.07</v>
      </c>
      <c r="Y9" s="213">
        <v>4.25</v>
      </c>
      <c r="Z9" s="213">
        <v>6.81</v>
      </c>
      <c r="AA9" s="213">
        <v>7.28</v>
      </c>
      <c r="AB9" s="213">
        <v>6.5</v>
      </c>
      <c r="AC9" s="213">
        <v>6.34</v>
      </c>
      <c r="AD9" s="213">
        <v>6.42</v>
      </c>
      <c r="AE9" s="213">
        <v>6.65</v>
      </c>
      <c r="AF9" s="213">
        <v>6.42</v>
      </c>
      <c r="AG9" s="213">
        <v>5.47</v>
      </c>
      <c r="AH9" s="213">
        <v>4.92</v>
      </c>
      <c r="AI9" s="213">
        <v>6.34</v>
      </c>
      <c r="AJ9" s="213">
        <v>6.06</v>
      </c>
      <c r="AK9" s="213">
        <v>5.39</v>
      </c>
      <c r="AL9" s="213">
        <v>5.51</v>
      </c>
      <c r="AM9" s="213">
        <v>4.96</v>
      </c>
      <c r="AN9" s="213">
        <v>6.06</v>
      </c>
      <c r="AO9" s="213">
        <v>5.55</v>
      </c>
      <c r="AP9" s="213">
        <v>6.02</v>
      </c>
      <c r="AQ9" s="213">
        <v>5.39</v>
      </c>
      <c r="AR9" s="213">
        <v>5</v>
      </c>
      <c r="AS9" s="213">
        <v>4.13</v>
      </c>
      <c r="AT9" s="213">
        <v>8.11</v>
      </c>
      <c r="AU9" s="213">
        <v>11.93</v>
      </c>
      <c r="AV9" s="213">
        <v>10.039999999999999</v>
      </c>
      <c r="AW9" s="213">
        <v>18.27</v>
      </c>
      <c r="AX9" s="213">
        <v>12.36</v>
      </c>
      <c r="AY9" s="213">
        <v>11.02</v>
      </c>
      <c r="AZ9" s="213">
        <v>11.61</v>
      </c>
      <c r="BA9" s="213">
        <v>12.64</v>
      </c>
      <c r="BB9" s="213">
        <v>12.28</v>
      </c>
      <c r="BC9" s="213">
        <v>8.23</v>
      </c>
      <c r="BD9" s="213">
        <v>5.2</v>
      </c>
      <c r="BE9" s="213">
        <v>3.03</v>
      </c>
      <c r="BF9" s="213">
        <v>9.9600000000000009</v>
      </c>
      <c r="BG9" s="213">
        <v>9.02</v>
      </c>
      <c r="BH9" s="213">
        <v>10.51</v>
      </c>
      <c r="BI9" s="213">
        <v>6.26</v>
      </c>
      <c r="BJ9" s="213">
        <v>7.83</v>
      </c>
      <c r="BK9" s="213">
        <v>7.28</v>
      </c>
      <c r="BL9" s="213">
        <v>10.16</v>
      </c>
      <c r="BM9" s="213">
        <v>9.65</v>
      </c>
      <c r="BN9" s="213">
        <v>15.08</v>
      </c>
      <c r="BO9" s="213">
        <v>12.01</v>
      </c>
      <c r="BP9" s="213">
        <v>5.7</v>
      </c>
      <c r="BQ9" s="213">
        <v>5.83</v>
      </c>
      <c r="BR9" s="213">
        <v>4.17</v>
      </c>
      <c r="BS9" s="213">
        <v>4.96</v>
      </c>
      <c r="BT9" s="213">
        <v>2.83</v>
      </c>
      <c r="BU9" s="213">
        <v>3.86</v>
      </c>
      <c r="BV9" s="213">
        <v>4.88</v>
      </c>
      <c r="BW9" s="213">
        <v>4.57</v>
      </c>
      <c r="BX9" s="213">
        <v>5.04</v>
      </c>
      <c r="BY9" s="213">
        <v>2.17</v>
      </c>
      <c r="BZ9" s="213">
        <v>5</v>
      </c>
      <c r="CA9" s="213">
        <v>4.6900000000000004</v>
      </c>
      <c r="CB9" s="213">
        <v>2.56</v>
      </c>
      <c r="CC9" s="213">
        <v>6.14</v>
      </c>
      <c r="CD9" s="213">
        <v>4.6100000000000003</v>
      </c>
      <c r="CE9" s="213">
        <v>3.86</v>
      </c>
      <c r="CF9" s="213">
        <v>6.89</v>
      </c>
      <c r="CG9" s="213">
        <v>2.4</v>
      </c>
      <c r="CH9" s="213">
        <v>5.24</v>
      </c>
      <c r="CI9" s="213">
        <v>5.47</v>
      </c>
      <c r="CJ9" s="213">
        <v>4.29</v>
      </c>
      <c r="CK9" s="213">
        <v>4.53</v>
      </c>
      <c r="CL9" s="213">
        <v>7.8</v>
      </c>
      <c r="CM9" s="213">
        <v>4.0599999999999996</v>
      </c>
      <c r="CN9" s="213">
        <v>5.79</v>
      </c>
      <c r="CO9" s="213">
        <v>4.84</v>
      </c>
      <c r="CP9" s="213">
        <v>12.44</v>
      </c>
      <c r="CQ9" s="213">
        <v>5.47</v>
      </c>
      <c r="CR9" s="213">
        <v>5.98</v>
      </c>
      <c r="CS9" s="213">
        <v>4.76</v>
      </c>
      <c r="CT9" s="213">
        <v>7.13</v>
      </c>
      <c r="CU9" s="213">
        <v>5.2</v>
      </c>
      <c r="CV9" s="213">
        <v>4.88</v>
      </c>
      <c r="CW9" s="213">
        <v>6.34</v>
      </c>
      <c r="CX9" s="213">
        <v>6.69</v>
      </c>
      <c r="CY9" s="213">
        <v>5.28</v>
      </c>
      <c r="CZ9" s="213">
        <v>5.43</v>
      </c>
      <c r="DA9" s="213">
        <v>6.65</v>
      </c>
      <c r="DB9" s="213">
        <v>3.58</v>
      </c>
      <c r="DC9" s="213">
        <v>4.25</v>
      </c>
      <c r="DD9" s="213">
        <v>6.89</v>
      </c>
      <c r="DE9" s="213">
        <v>7.28</v>
      </c>
      <c r="DF9" s="213">
        <v>6.42</v>
      </c>
      <c r="DG9" s="213">
        <v>6.1</v>
      </c>
      <c r="DH9" s="213">
        <v>5.98</v>
      </c>
      <c r="DI9" s="213">
        <v>6.77</v>
      </c>
      <c r="DJ9" s="213">
        <v>5.55</v>
      </c>
      <c r="DK9" s="213">
        <v>5.2</v>
      </c>
      <c r="DL9" s="213">
        <v>4.84</v>
      </c>
      <c r="DM9" s="213">
        <v>5</v>
      </c>
      <c r="DN9" s="213">
        <v>6.54</v>
      </c>
      <c r="DO9" s="213">
        <v>8.5399999999999991</v>
      </c>
      <c r="DP9" s="213">
        <v>6.1</v>
      </c>
      <c r="DQ9" s="213">
        <v>4.0199999999999996</v>
      </c>
      <c r="DR9" s="213">
        <v>5.28</v>
      </c>
      <c r="DS9" s="213">
        <v>6.38</v>
      </c>
      <c r="DT9" s="213">
        <v>4.84</v>
      </c>
      <c r="DU9" s="213">
        <v>8.39</v>
      </c>
      <c r="DV9" s="213">
        <v>5.75</v>
      </c>
      <c r="DW9" s="213">
        <v>8.31</v>
      </c>
      <c r="DX9" s="213">
        <v>7.48</v>
      </c>
      <c r="DY9" s="213">
        <v>7.36</v>
      </c>
      <c r="DZ9" s="213">
        <v>6.14</v>
      </c>
      <c r="EA9" s="213">
        <v>4.09</v>
      </c>
      <c r="EB9" s="214" t="s">
        <v>175</v>
      </c>
      <c r="EC9" s="213">
        <v>4.96</v>
      </c>
      <c r="ED9" s="213">
        <v>3.82</v>
      </c>
      <c r="EE9" s="213">
        <v>4.33</v>
      </c>
      <c r="EF9" s="213">
        <v>2.83</v>
      </c>
      <c r="EG9" s="213">
        <v>3.9</v>
      </c>
      <c r="EH9" s="213">
        <v>3.15</v>
      </c>
      <c r="EI9" s="213">
        <v>4.09</v>
      </c>
      <c r="EJ9" s="213">
        <v>5.98</v>
      </c>
      <c r="EK9" s="213">
        <v>4.96</v>
      </c>
      <c r="EL9" s="213">
        <v>4.84</v>
      </c>
      <c r="EM9" s="213">
        <v>8.66</v>
      </c>
      <c r="EN9" s="213">
        <v>8.5</v>
      </c>
      <c r="EO9" s="213">
        <v>5.35</v>
      </c>
      <c r="EP9" s="213">
        <v>5.04</v>
      </c>
      <c r="EQ9" s="213">
        <v>4.88</v>
      </c>
      <c r="ER9" s="213">
        <v>7.13</v>
      </c>
      <c r="ES9" s="213">
        <v>7.72</v>
      </c>
      <c r="ET9" s="213">
        <v>6.89</v>
      </c>
      <c r="EU9" s="213">
        <v>4.6900000000000004</v>
      </c>
      <c r="EV9" s="213">
        <v>5.79</v>
      </c>
      <c r="EW9" s="213">
        <v>5.43</v>
      </c>
      <c r="EX9" s="213">
        <v>8.6199999999999992</v>
      </c>
      <c r="EY9" s="213">
        <v>6.3</v>
      </c>
      <c r="EZ9" s="213">
        <v>7.76</v>
      </c>
      <c r="FA9" s="213">
        <v>6.61</v>
      </c>
      <c r="FB9" s="213">
        <v>5.87</v>
      </c>
      <c r="FC9" s="213">
        <v>4.6900000000000004</v>
      </c>
      <c r="FD9" s="213">
        <v>11.38</v>
      </c>
      <c r="FE9" s="213">
        <v>12.17</v>
      </c>
      <c r="FF9" s="213">
        <v>5.16</v>
      </c>
      <c r="FG9" s="213">
        <v>8.94</v>
      </c>
      <c r="FH9" s="213">
        <v>5.16</v>
      </c>
      <c r="FI9" s="213">
        <v>8.15</v>
      </c>
      <c r="FJ9" s="213">
        <v>4.76</v>
      </c>
      <c r="FK9" s="213">
        <v>3.86</v>
      </c>
      <c r="FL9" s="213">
        <v>7.01</v>
      </c>
      <c r="FM9" s="213">
        <v>6.54</v>
      </c>
      <c r="FN9" s="213">
        <v>7.2</v>
      </c>
      <c r="FO9" s="213">
        <v>5.94</v>
      </c>
      <c r="FP9" s="213">
        <v>5.71</v>
      </c>
      <c r="FQ9" s="213">
        <v>7.99</v>
      </c>
      <c r="FR9" s="213">
        <v>6.77</v>
      </c>
      <c r="FS9" s="213">
        <v>5.67</v>
      </c>
      <c r="FT9" s="213">
        <v>5.47</v>
      </c>
      <c r="FU9" s="213">
        <v>8.31</v>
      </c>
      <c r="FV9" s="213">
        <v>5</v>
      </c>
      <c r="FW9" s="213">
        <v>9.84</v>
      </c>
      <c r="FX9" s="213">
        <v>18.03</v>
      </c>
      <c r="FY9" s="213">
        <v>14.69</v>
      </c>
      <c r="FZ9" s="213">
        <v>14.06</v>
      </c>
      <c r="GA9" s="213">
        <v>8.7799999999999994</v>
      </c>
      <c r="GB9" s="213">
        <v>7.91</v>
      </c>
      <c r="GC9" s="213">
        <v>9.61</v>
      </c>
      <c r="GD9" s="213">
        <v>5.35</v>
      </c>
      <c r="GE9" s="213">
        <v>7.01</v>
      </c>
      <c r="GF9" s="213">
        <v>9.2100000000000009</v>
      </c>
      <c r="GG9" s="213">
        <v>6.34</v>
      </c>
      <c r="GH9" s="213">
        <v>7.48</v>
      </c>
      <c r="GI9" s="213">
        <v>5.63</v>
      </c>
      <c r="GJ9" s="213">
        <v>7.05</v>
      </c>
      <c r="GK9" s="213">
        <v>6.26</v>
      </c>
      <c r="GL9" s="213">
        <v>8.23</v>
      </c>
      <c r="GM9" s="213">
        <v>6.65</v>
      </c>
      <c r="GN9" s="213">
        <v>7.8</v>
      </c>
      <c r="GO9" s="213">
        <v>8.58</v>
      </c>
      <c r="GP9" s="213">
        <v>6.77</v>
      </c>
      <c r="GQ9" s="213">
        <v>6.65</v>
      </c>
      <c r="GR9" s="213">
        <v>5.79</v>
      </c>
      <c r="GS9" s="213">
        <v>6.65</v>
      </c>
      <c r="GT9" s="213">
        <v>6.93</v>
      </c>
      <c r="GU9" s="213">
        <v>7.56</v>
      </c>
      <c r="GV9" s="213">
        <v>8.15</v>
      </c>
      <c r="GW9" s="213">
        <v>6.77</v>
      </c>
      <c r="GX9" s="213">
        <v>4.76</v>
      </c>
      <c r="GY9" s="213">
        <v>4.72</v>
      </c>
      <c r="GZ9" s="213">
        <v>5.43</v>
      </c>
      <c r="HA9" s="213">
        <v>6.97</v>
      </c>
      <c r="HB9" s="213">
        <v>7.69</v>
      </c>
      <c r="HC9" s="213">
        <v>13.35</v>
      </c>
      <c r="HD9" s="213">
        <v>15.51</v>
      </c>
      <c r="HE9" s="213">
        <v>9.69</v>
      </c>
      <c r="HF9" s="213">
        <v>7.01</v>
      </c>
      <c r="HG9" s="213">
        <v>4.29</v>
      </c>
      <c r="HH9" s="213">
        <v>4.21</v>
      </c>
      <c r="HI9" s="213">
        <v>11.02</v>
      </c>
      <c r="HJ9" s="213">
        <v>5.35</v>
      </c>
      <c r="HK9" s="213">
        <v>10.24</v>
      </c>
      <c r="HL9" s="213">
        <v>12.6</v>
      </c>
      <c r="HM9" s="213">
        <v>6.69</v>
      </c>
      <c r="HN9" s="213">
        <v>12.01</v>
      </c>
      <c r="HO9" s="213">
        <v>11.73</v>
      </c>
      <c r="HP9" s="213">
        <v>4.76</v>
      </c>
      <c r="HQ9" s="213">
        <v>4.88</v>
      </c>
      <c r="HR9" s="213">
        <v>5.04</v>
      </c>
      <c r="HS9" s="213">
        <v>4.53</v>
      </c>
      <c r="HT9" s="213">
        <v>5.04</v>
      </c>
      <c r="HU9" s="213">
        <v>5.98</v>
      </c>
      <c r="HV9" s="213">
        <v>3.66</v>
      </c>
      <c r="HW9" s="213">
        <v>5.08</v>
      </c>
      <c r="HX9" s="213">
        <v>4.25</v>
      </c>
      <c r="HY9" s="213">
        <v>4.49</v>
      </c>
      <c r="HZ9" s="213">
        <v>5.31</v>
      </c>
      <c r="IA9" s="213">
        <v>6.18</v>
      </c>
      <c r="IB9" s="213">
        <v>5.39</v>
      </c>
      <c r="IC9" s="213">
        <v>6.18</v>
      </c>
      <c r="ID9" s="213">
        <v>6.06</v>
      </c>
      <c r="IE9" s="213">
        <v>4.49</v>
      </c>
      <c r="IF9" s="213">
        <v>5.79</v>
      </c>
      <c r="IG9" s="213">
        <v>4.96</v>
      </c>
      <c r="IH9" s="213">
        <v>5.87</v>
      </c>
      <c r="II9" s="213">
        <v>6.26</v>
      </c>
      <c r="IJ9" s="213">
        <v>11.85</v>
      </c>
      <c r="IK9" s="213">
        <v>4.13</v>
      </c>
      <c r="IL9" s="213">
        <v>5.39</v>
      </c>
      <c r="IM9" s="213">
        <v>8.23</v>
      </c>
      <c r="IN9" s="213">
        <v>6.38</v>
      </c>
      <c r="IO9" s="213">
        <v>7.6</v>
      </c>
      <c r="IP9" s="213">
        <v>6.77</v>
      </c>
      <c r="IQ9" s="213">
        <v>8.86</v>
      </c>
      <c r="IR9" s="213">
        <v>15.2</v>
      </c>
      <c r="IS9" s="213">
        <v>7.6</v>
      </c>
      <c r="IT9" s="213">
        <v>14.61</v>
      </c>
      <c r="IU9" s="213">
        <v>6.77</v>
      </c>
      <c r="IV9" s="213">
        <v>8.6999999999999993</v>
      </c>
      <c r="IW9" s="213">
        <v>7.13</v>
      </c>
      <c r="IX9" s="214" t="s">
        <v>175</v>
      </c>
      <c r="IY9" s="213">
        <v>6.69</v>
      </c>
      <c r="IZ9" s="213">
        <v>7.13</v>
      </c>
      <c r="JA9" s="213">
        <v>7.13</v>
      </c>
      <c r="JB9" s="213">
        <v>5.87</v>
      </c>
      <c r="JC9" s="213">
        <v>6.57</v>
      </c>
      <c r="JD9" s="213">
        <v>7.36</v>
      </c>
      <c r="JE9" s="213">
        <v>6.93</v>
      </c>
      <c r="JF9" s="213">
        <v>7.99</v>
      </c>
      <c r="JG9" s="213">
        <v>13.39</v>
      </c>
      <c r="JH9" s="213">
        <v>9.09</v>
      </c>
      <c r="JI9" s="213">
        <v>6.14</v>
      </c>
      <c r="JJ9" s="213">
        <v>5</v>
      </c>
      <c r="JK9" s="213">
        <v>2.99</v>
      </c>
      <c r="JL9" s="214" t="s">
        <v>175</v>
      </c>
      <c r="JM9" s="213">
        <v>7.68</v>
      </c>
      <c r="JN9" s="213">
        <v>4.13</v>
      </c>
      <c r="JO9" s="213">
        <v>4.72</v>
      </c>
      <c r="JP9" s="213">
        <v>5.47</v>
      </c>
      <c r="JQ9" s="213">
        <v>5.51</v>
      </c>
      <c r="JR9" s="213">
        <v>3.62</v>
      </c>
      <c r="JS9" s="213">
        <v>5.79</v>
      </c>
      <c r="JT9" s="213">
        <v>5.28</v>
      </c>
      <c r="JU9" s="213">
        <v>4.41</v>
      </c>
      <c r="JV9" s="213">
        <v>5.04</v>
      </c>
      <c r="JW9" s="213">
        <v>6.65</v>
      </c>
      <c r="JX9" s="213">
        <v>4.6100000000000003</v>
      </c>
      <c r="JY9" s="213">
        <v>5.16</v>
      </c>
      <c r="JZ9" s="218">
        <f t="shared" si="0"/>
        <v>7.0112857142857168</v>
      </c>
    </row>
    <row r="10" spans="1:286" s="216" customFormat="1">
      <c r="A10" s="212">
        <v>2015</v>
      </c>
      <c r="B10" s="213">
        <v>27.8</v>
      </c>
      <c r="C10" s="213">
        <v>12.48</v>
      </c>
      <c r="D10" s="213">
        <v>9.2899999999999991</v>
      </c>
      <c r="E10" s="213">
        <v>17.399999999999999</v>
      </c>
      <c r="F10" s="213">
        <v>25.83</v>
      </c>
      <c r="G10" s="213">
        <v>6.06</v>
      </c>
      <c r="H10" s="213">
        <v>7.48</v>
      </c>
      <c r="I10" s="213">
        <v>15.75</v>
      </c>
      <c r="J10" s="213">
        <v>7.17</v>
      </c>
      <c r="K10" s="213">
        <v>5.94</v>
      </c>
      <c r="L10" s="213">
        <v>5.55</v>
      </c>
      <c r="M10" s="213">
        <v>5.55</v>
      </c>
      <c r="N10" s="213">
        <v>5.63</v>
      </c>
      <c r="O10" s="213">
        <v>6.18</v>
      </c>
      <c r="P10" s="213">
        <v>6.02</v>
      </c>
      <c r="Q10" s="213">
        <v>6.14</v>
      </c>
      <c r="R10" s="213">
        <v>6.18</v>
      </c>
      <c r="S10" s="213">
        <v>4.53</v>
      </c>
      <c r="T10" s="213">
        <v>4.49</v>
      </c>
      <c r="U10" s="213">
        <v>4.25</v>
      </c>
      <c r="V10" s="213">
        <v>4.8</v>
      </c>
      <c r="W10" s="213">
        <v>5.63</v>
      </c>
      <c r="X10" s="213">
        <v>5.83</v>
      </c>
      <c r="Y10" s="213">
        <v>5.08</v>
      </c>
      <c r="Z10" s="213">
        <v>6.42</v>
      </c>
      <c r="AA10" s="213">
        <v>4.84</v>
      </c>
      <c r="AB10" s="213">
        <v>5.87</v>
      </c>
      <c r="AC10" s="213">
        <v>6.34</v>
      </c>
      <c r="AD10" s="213">
        <v>6.73</v>
      </c>
      <c r="AE10" s="213">
        <v>5.2</v>
      </c>
      <c r="AF10" s="213">
        <v>6.06</v>
      </c>
      <c r="AG10" s="213">
        <v>5.08</v>
      </c>
      <c r="AH10" s="213">
        <v>4.6500000000000004</v>
      </c>
      <c r="AI10" s="213">
        <v>4.92</v>
      </c>
      <c r="AJ10" s="213">
        <v>5.12</v>
      </c>
      <c r="AK10" s="213">
        <v>5.59</v>
      </c>
      <c r="AL10" s="213">
        <v>4.88</v>
      </c>
      <c r="AM10" s="213">
        <v>4.96</v>
      </c>
      <c r="AN10" s="213">
        <v>6.02</v>
      </c>
      <c r="AO10" s="213">
        <v>5.43</v>
      </c>
      <c r="AP10" s="213">
        <v>5.63</v>
      </c>
      <c r="AQ10" s="213">
        <v>5.83</v>
      </c>
      <c r="AR10" s="213">
        <v>5.43</v>
      </c>
      <c r="AS10" s="213">
        <v>5.98</v>
      </c>
      <c r="AT10" s="213">
        <v>5.2</v>
      </c>
      <c r="AU10" s="213">
        <v>9.02</v>
      </c>
      <c r="AV10" s="213">
        <v>11.06</v>
      </c>
      <c r="AW10" s="213">
        <v>16.77</v>
      </c>
      <c r="AX10" s="213">
        <v>9.92</v>
      </c>
      <c r="AY10" s="213">
        <v>10.24</v>
      </c>
      <c r="AZ10" s="213">
        <v>10.47</v>
      </c>
      <c r="BA10" s="213">
        <v>9.84</v>
      </c>
      <c r="BB10" s="213">
        <v>11.97</v>
      </c>
      <c r="BC10" s="213">
        <v>7.05</v>
      </c>
      <c r="BD10" s="213">
        <v>5.12</v>
      </c>
      <c r="BE10" s="213">
        <v>4.57</v>
      </c>
      <c r="BF10" s="213">
        <v>5.71</v>
      </c>
      <c r="BG10" s="213">
        <v>10.199999999999999</v>
      </c>
      <c r="BH10" s="213">
        <v>8.6199999999999992</v>
      </c>
      <c r="BI10" s="213">
        <v>6.5</v>
      </c>
      <c r="BJ10" s="213">
        <v>10.59</v>
      </c>
      <c r="BK10" s="213">
        <v>7.05</v>
      </c>
      <c r="BL10" s="213">
        <v>9.61</v>
      </c>
      <c r="BM10" s="213">
        <v>9.2100000000000009</v>
      </c>
      <c r="BN10" s="213">
        <v>14.21</v>
      </c>
      <c r="BO10" s="213">
        <v>14.8</v>
      </c>
      <c r="BP10" s="213">
        <v>6.1</v>
      </c>
      <c r="BQ10" s="213">
        <v>5.28</v>
      </c>
      <c r="BR10" s="213">
        <v>5.94</v>
      </c>
      <c r="BS10" s="213">
        <v>5.31</v>
      </c>
      <c r="BT10" s="213">
        <v>4.33</v>
      </c>
      <c r="BU10" s="213">
        <v>4.45</v>
      </c>
      <c r="BV10" s="213">
        <v>5.08</v>
      </c>
      <c r="BW10" s="213">
        <v>4.29</v>
      </c>
      <c r="BX10" s="213">
        <v>4.76</v>
      </c>
      <c r="BY10" s="213">
        <v>2.91</v>
      </c>
      <c r="BZ10" s="213">
        <v>5.71</v>
      </c>
      <c r="CA10" s="213">
        <v>8.07</v>
      </c>
      <c r="CB10" s="213">
        <v>4.17</v>
      </c>
      <c r="CC10" s="213">
        <v>6.89</v>
      </c>
      <c r="CD10" s="213">
        <v>4.57</v>
      </c>
      <c r="CE10" s="213">
        <v>6.77</v>
      </c>
      <c r="CF10" s="213">
        <v>6.77</v>
      </c>
      <c r="CG10" s="213">
        <v>4.29</v>
      </c>
      <c r="CH10" s="213">
        <v>8.5</v>
      </c>
      <c r="CI10" s="213">
        <v>7.17</v>
      </c>
      <c r="CJ10" s="213">
        <v>5.31</v>
      </c>
      <c r="CK10" s="213">
        <v>5.35</v>
      </c>
      <c r="CL10" s="213">
        <v>9.3699999999999992</v>
      </c>
      <c r="CM10" s="213">
        <v>5.28</v>
      </c>
      <c r="CN10" s="213">
        <v>7.8</v>
      </c>
      <c r="CO10" s="213">
        <v>6.89</v>
      </c>
      <c r="CP10" s="213">
        <v>8.19</v>
      </c>
      <c r="CQ10" s="213">
        <v>7.99</v>
      </c>
      <c r="CR10" s="213">
        <v>9.76</v>
      </c>
      <c r="CS10" s="213">
        <v>5.91</v>
      </c>
      <c r="CT10" s="213">
        <v>9.65</v>
      </c>
      <c r="CU10" s="213">
        <v>7.48</v>
      </c>
      <c r="CV10" s="213">
        <v>5.43</v>
      </c>
      <c r="CW10" s="213">
        <v>8.6199999999999992</v>
      </c>
      <c r="CX10" s="213">
        <v>8.98</v>
      </c>
      <c r="CY10" s="213">
        <v>6.5</v>
      </c>
      <c r="CZ10" s="213">
        <v>6.61</v>
      </c>
      <c r="DA10" s="213">
        <v>6.3</v>
      </c>
      <c r="DB10" s="213">
        <v>6.65</v>
      </c>
      <c r="DC10" s="213">
        <v>7.09</v>
      </c>
      <c r="DD10" s="213">
        <v>8.4600000000000009</v>
      </c>
      <c r="DE10" s="213">
        <v>8.11</v>
      </c>
      <c r="DF10" s="213">
        <v>8.6999999999999993</v>
      </c>
      <c r="DG10" s="213">
        <v>8.58</v>
      </c>
      <c r="DH10" s="213">
        <v>6.69</v>
      </c>
      <c r="DI10" s="213">
        <v>6.5</v>
      </c>
      <c r="DJ10" s="213">
        <v>6.81</v>
      </c>
      <c r="DK10" s="213">
        <v>6.02</v>
      </c>
      <c r="DL10" s="213">
        <v>8.66</v>
      </c>
      <c r="DM10" s="213">
        <v>5.55</v>
      </c>
      <c r="DN10" s="213">
        <v>5.51</v>
      </c>
      <c r="DO10" s="213">
        <v>9.7200000000000006</v>
      </c>
      <c r="DP10" s="213">
        <v>8.07</v>
      </c>
      <c r="DQ10" s="213">
        <v>7.17</v>
      </c>
      <c r="DR10" s="213">
        <v>7.44</v>
      </c>
      <c r="DS10" s="213">
        <v>5.31</v>
      </c>
      <c r="DT10" s="213">
        <v>6.61</v>
      </c>
      <c r="DU10" s="213">
        <v>8.66</v>
      </c>
      <c r="DV10" s="213">
        <v>7.72</v>
      </c>
      <c r="DW10" s="213">
        <v>9.5299999999999994</v>
      </c>
      <c r="DX10" s="213">
        <v>7.4</v>
      </c>
      <c r="DY10" s="213">
        <v>6.46</v>
      </c>
      <c r="DZ10" s="213">
        <v>4.45</v>
      </c>
      <c r="EA10" s="217">
        <v>5.63</v>
      </c>
      <c r="EB10" s="213">
        <v>5.12</v>
      </c>
      <c r="EC10" s="213">
        <v>4.72</v>
      </c>
      <c r="ED10" s="213">
        <v>2.72</v>
      </c>
      <c r="EE10" s="213">
        <v>3.86</v>
      </c>
      <c r="EF10" s="213">
        <v>3.35</v>
      </c>
      <c r="EG10" s="213">
        <v>2.99</v>
      </c>
      <c r="EH10" s="213">
        <v>7.2</v>
      </c>
      <c r="EI10" s="213">
        <v>5.2</v>
      </c>
      <c r="EJ10" s="213">
        <v>7.52</v>
      </c>
      <c r="EK10" s="213">
        <v>4.45</v>
      </c>
      <c r="EL10" s="213">
        <v>5.55</v>
      </c>
      <c r="EM10" s="213">
        <v>5.67</v>
      </c>
      <c r="EN10" s="213">
        <v>7.17</v>
      </c>
      <c r="EO10" s="213">
        <v>5.79</v>
      </c>
      <c r="EP10" s="213">
        <v>5.12</v>
      </c>
      <c r="EQ10" s="213">
        <v>4.88</v>
      </c>
      <c r="ER10" s="213">
        <v>6.54</v>
      </c>
      <c r="ES10" s="213">
        <v>7.52</v>
      </c>
      <c r="ET10" s="214" t="s">
        <v>175</v>
      </c>
      <c r="EU10" s="213">
        <v>12.17</v>
      </c>
      <c r="EV10" s="213">
        <v>6.02</v>
      </c>
      <c r="EW10" s="213">
        <v>14.53</v>
      </c>
      <c r="EX10" s="213">
        <v>13.27</v>
      </c>
      <c r="EY10" s="213">
        <v>14.53</v>
      </c>
      <c r="EZ10" s="213">
        <v>9.02</v>
      </c>
      <c r="FA10" s="213">
        <v>9.65</v>
      </c>
      <c r="FB10" s="213">
        <v>6.18</v>
      </c>
      <c r="FC10" s="213">
        <v>5.75</v>
      </c>
      <c r="FD10" s="213">
        <v>16.73</v>
      </c>
      <c r="FE10" s="213">
        <v>11.73</v>
      </c>
      <c r="FF10" s="213">
        <v>11.1</v>
      </c>
      <c r="FG10" s="213">
        <v>11.42</v>
      </c>
      <c r="FH10" s="213">
        <v>12.09</v>
      </c>
      <c r="FI10" s="213">
        <v>10.67</v>
      </c>
      <c r="FJ10" s="213">
        <v>10.39</v>
      </c>
      <c r="FK10" s="213">
        <v>11.1</v>
      </c>
      <c r="FL10" s="213">
        <v>10.71</v>
      </c>
      <c r="FM10" s="213">
        <v>12.36</v>
      </c>
      <c r="FN10" s="213">
        <v>14.92</v>
      </c>
      <c r="FO10" s="213">
        <v>13.54</v>
      </c>
      <c r="FP10" s="213">
        <v>13.31</v>
      </c>
      <c r="FQ10" s="213">
        <v>14.8</v>
      </c>
      <c r="FR10" s="213">
        <v>12.52</v>
      </c>
      <c r="FS10" s="213">
        <v>13.03</v>
      </c>
      <c r="FT10" s="213">
        <v>12.95</v>
      </c>
      <c r="FU10" s="213">
        <v>10.16</v>
      </c>
      <c r="FV10" s="214" t="s">
        <v>175</v>
      </c>
      <c r="FW10" s="213">
        <v>12.87</v>
      </c>
      <c r="FX10" s="213">
        <v>15.91</v>
      </c>
      <c r="FY10" s="213">
        <v>14.37</v>
      </c>
      <c r="FZ10" s="213">
        <v>15.63</v>
      </c>
      <c r="GA10" s="213">
        <v>10.199999999999999</v>
      </c>
      <c r="GB10" s="213">
        <v>12.99</v>
      </c>
      <c r="GC10" s="213">
        <v>12.83</v>
      </c>
      <c r="GD10" s="213">
        <v>9.06</v>
      </c>
      <c r="GE10" s="213">
        <v>5.67</v>
      </c>
      <c r="GF10" s="213">
        <v>8.82</v>
      </c>
      <c r="GG10" s="213">
        <v>6.18</v>
      </c>
      <c r="GH10" s="213">
        <v>7.87</v>
      </c>
      <c r="GI10" s="213">
        <v>7.05</v>
      </c>
      <c r="GJ10" s="213">
        <v>7.68</v>
      </c>
      <c r="GK10" s="213">
        <v>6.61</v>
      </c>
      <c r="GL10" s="213">
        <v>6.06</v>
      </c>
      <c r="GM10" s="213">
        <v>6.69</v>
      </c>
      <c r="GN10" s="213">
        <v>7.13</v>
      </c>
      <c r="GO10" s="213">
        <v>7.2</v>
      </c>
      <c r="GP10" s="213">
        <v>6.77</v>
      </c>
      <c r="GQ10" s="213">
        <v>8.35</v>
      </c>
      <c r="GR10" s="213">
        <v>9.2899999999999991</v>
      </c>
      <c r="GS10" s="213">
        <v>7.87</v>
      </c>
      <c r="GT10" s="213">
        <v>9.5299999999999994</v>
      </c>
      <c r="GU10" s="213">
        <v>8.23</v>
      </c>
      <c r="GV10" s="213">
        <v>8.6199999999999992</v>
      </c>
      <c r="GW10" s="213">
        <v>10.63</v>
      </c>
      <c r="GX10" s="213">
        <v>5.31</v>
      </c>
      <c r="GY10" s="213">
        <v>5.04</v>
      </c>
      <c r="GZ10" s="213">
        <v>5.55</v>
      </c>
      <c r="HA10" s="213">
        <v>7.05</v>
      </c>
      <c r="HB10" s="213">
        <v>6.69</v>
      </c>
      <c r="HC10" s="213">
        <v>12.83</v>
      </c>
      <c r="HD10" s="213">
        <v>12.72</v>
      </c>
      <c r="HE10" s="213">
        <v>8.35</v>
      </c>
      <c r="HF10" s="217">
        <v>9.17</v>
      </c>
      <c r="HG10" s="213">
        <v>6.61</v>
      </c>
      <c r="HH10" s="213">
        <v>5.94</v>
      </c>
      <c r="HI10" s="213">
        <v>8.86</v>
      </c>
      <c r="HJ10" s="213">
        <v>5.31</v>
      </c>
      <c r="HK10" s="213">
        <v>11.5</v>
      </c>
      <c r="HL10" s="213">
        <v>11.38</v>
      </c>
      <c r="HM10" s="213">
        <v>5.43</v>
      </c>
      <c r="HN10" s="213">
        <v>8.94</v>
      </c>
      <c r="HO10" s="213">
        <v>10.55</v>
      </c>
      <c r="HP10" s="213">
        <v>4.76</v>
      </c>
      <c r="HQ10" s="213">
        <v>6.65</v>
      </c>
      <c r="HR10" s="213">
        <v>6.5</v>
      </c>
      <c r="HS10" s="213">
        <v>4.96</v>
      </c>
      <c r="HT10" s="213">
        <v>10.91</v>
      </c>
      <c r="HU10" s="213">
        <v>5.51</v>
      </c>
      <c r="HV10" s="213">
        <v>5.94</v>
      </c>
      <c r="HW10" s="213">
        <v>5.79</v>
      </c>
      <c r="HX10" s="213">
        <v>6.3</v>
      </c>
      <c r="HY10" s="213">
        <v>6.54</v>
      </c>
      <c r="HZ10" s="213">
        <v>6.02</v>
      </c>
      <c r="IA10" s="213">
        <v>4.45</v>
      </c>
      <c r="IB10" s="213">
        <v>4.96</v>
      </c>
      <c r="IC10" s="213">
        <v>5.35</v>
      </c>
      <c r="ID10" s="213">
        <v>6.57</v>
      </c>
      <c r="IE10" s="213">
        <v>6.73</v>
      </c>
      <c r="IF10" s="213">
        <v>7.87</v>
      </c>
      <c r="IG10" s="213">
        <v>7.05</v>
      </c>
      <c r="IH10" s="213">
        <v>6.1</v>
      </c>
      <c r="II10" s="213">
        <v>8.27</v>
      </c>
      <c r="IJ10" s="213">
        <v>12.64</v>
      </c>
      <c r="IK10" s="213">
        <v>8.5</v>
      </c>
      <c r="IL10" s="213">
        <v>7.28</v>
      </c>
      <c r="IM10" s="213">
        <v>7.6</v>
      </c>
      <c r="IN10" s="213">
        <v>8.11</v>
      </c>
      <c r="IO10" s="213">
        <v>8.66</v>
      </c>
      <c r="IP10" s="213">
        <v>8.0299999999999994</v>
      </c>
      <c r="IQ10" s="213">
        <v>11.26</v>
      </c>
      <c r="IR10" s="213">
        <v>14.84</v>
      </c>
      <c r="IS10" s="213">
        <v>7.6</v>
      </c>
      <c r="IT10" s="213">
        <v>14.65</v>
      </c>
      <c r="IU10" s="213">
        <v>7.4</v>
      </c>
      <c r="IV10" s="213">
        <v>8.6199999999999992</v>
      </c>
      <c r="IW10" s="213">
        <v>8.66</v>
      </c>
      <c r="IX10" s="213">
        <v>7.09</v>
      </c>
      <c r="IY10" s="213">
        <v>8.5</v>
      </c>
      <c r="IZ10" s="213">
        <v>7.87</v>
      </c>
      <c r="JA10" s="213">
        <v>9.76</v>
      </c>
      <c r="JB10" s="213">
        <v>5.67</v>
      </c>
      <c r="JC10" s="213">
        <v>6.02</v>
      </c>
      <c r="JD10" s="213">
        <v>7.83</v>
      </c>
      <c r="JE10" s="213">
        <v>5.94</v>
      </c>
      <c r="JF10" s="213">
        <v>8.5399999999999991</v>
      </c>
      <c r="JG10" s="213">
        <v>16.3</v>
      </c>
      <c r="JH10" s="213">
        <v>11.77</v>
      </c>
      <c r="JI10" s="213">
        <v>5.94</v>
      </c>
      <c r="JJ10" s="213">
        <v>6.26</v>
      </c>
      <c r="JK10" s="213">
        <v>3.98</v>
      </c>
      <c r="JL10" s="213">
        <v>6.46</v>
      </c>
      <c r="JM10" s="213">
        <v>7.13</v>
      </c>
      <c r="JN10" s="213">
        <v>3.98</v>
      </c>
      <c r="JO10" s="213">
        <v>6.06</v>
      </c>
      <c r="JP10" s="213">
        <v>5.31</v>
      </c>
      <c r="JQ10" s="213">
        <v>4.88</v>
      </c>
      <c r="JR10" s="213">
        <v>4.72</v>
      </c>
      <c r="JS10" s="213">
        <v>7.4</v>
      </c>
      <c r="JT10" s="213">
        <v>5.39</v>
      </c>
      <c r="JU10" s="213">
        <v>5.43</v>
      </c>
      <c r="JV10" s="213">
        <v>4.6500000000000004</v>
      </c>
      <c r="JW10" s="213">
        <v>4.45</v>
      </c>
      <c r="JX10" s="213">
        <v>3.98</v>
      </c>
      <c r="JY10" s="213">
        <v>4.84</v>
      </c>
      <c r="JZ10" s="218">
        <f t="shared" si="0"/>
        <v>7.8533333333333308</v>
      </c>
    </row>
    <row r="11" spans="1:286" s="216" customFormat="1">
      <c r="A11" s="212">
        <v>2014</v>
      </c>
      <c r="B11" s="214" t="s">
        <v>175</v>
      </c>
      <c r="C11" s="214" t="s">
        <v>175</v>
      </c>
      <c r="D11" s="213">
        <v>12.17</v>
      </c>
      <c r="E11" s="213">
        <v>14.09</v>
      </c>
      <c r="F11" s="213">
        <v>30.35</v>
      </c>
      <c r="G11" s="213">
        <v>10.24</v>
      </c>
      <c r="H11" s="213">
        <v>10.55</v>
      </c>
      <c r="I11" s="213">
        <v>15.47</v>
      </c>
      <c r="J11" s="213">
        <v>10.199999999999999</v>
      </c>
      <c r="K11" s="213">
        <v>12.2</v>
      </c>
      <c r="L11" s="213">
        <v>9.06</v>
      </c>
      <c r="M11" s="213">
        <v>10.199999999999999</v>
      </c>
      <c r="N11" s="213">
        <v>8.19</v>
      </c>
      <c r="O11" s="213">
        <v>10.98</v>
      </c>
      <c r="P11" s="213">
        <v>9.92</v>
      </c>
      <c r="Q11" s="213">
        <v>9.69</v>
      </c>
      <c r="R11" s="213">
        <v>11.57</v>
      </c>
      <c r="S11" s="213">
        <v>9.3699999999999992</v>
      </c>
      <c r="T11" s="213">
        <v>9.57</v>
      </c>
      <c r="U11" s="213">
        <v>10.28</v>
      </c>
      <c r="V11" s="213">
        <v>10.59</v>
      </c>
      <c r="W11" s="213">
        <v>9.2100000000000009</v>
      </c>
      <c r="X11" s="213">
        <v>9.61</v>
      </c>
      <c r="Y11" s="213">
        <v>10.08</v>
      </c>
      <c r="Z11" s="213">
        <v>12.76</v>
      </c>
      <c r="AA11" s="213">
        <v>8.43</v>
      </c>
      <c r="AB11" s="213">
        <v>9.25</v>
      </c>
      <c r="AC11" s="213">
        <v>9.1300000000000008</v>
      </c>
      <c r="AD11" s="213">
        <v>10.24</v>
      </c>
      <c r="AE11" s="213">
        <v>10.71</v>
      </c>
      <c r="AF11" s="213">
        <v>10.51</v>
      </c>
      <c r="AG11" s="213">
        <v>8.74</v>
      </c>
      <c r="AH11" s="213">
        <v>10.199999999999999</v>
      </c>
      <c r="AI11" s="213">
        <v>10.71</v>
      </c>
      <c r="AJ11" s="213">
        <v>12.01</v>
      </c>
      <c r="AK11" s="213">
        <v>9.2899999999999991</v>
      </c>
      <c r="AL11" s="213">
        <v>10.43</v>
      </c>
      <c r="AM11" s="213">
        <v>10.55</v>
      </c>
      <c r="AN11" s="213">
        <v>11.69</v>
      </c>
      <c r="AO11" s="213">
        <v>10.43</v>
      </c>
      <c r="AP11" s="213">
        <v>11.1</v>
      </c>
      <c r="AQ11" s="213">
        <v>10.16</v>
      </c>
      <c r="AR11" s="213">
        <v>10.039999999999999</v>
      </c>
      <c r="AS11" s="213">
        <v>8.6999999999999993</v>
      </c>
      <c r="AT11" s="213">
        <v>10.79</v>
      </c>
      <c r="AU11" s="213">
        <v>12.99</v>
      </c>
      <c r="AV11" s="213">
        <v>11.89</v>
      </c>
      <c r="AW11" s="213">
        <v>16.54</v>
      </c>
      <c r="AX11" s="213">
        <v>14.06</v>
      </c>
      <c r="AY11" s="213">
        <v>15.39</v>
      </c>
      <c r="AZ11" s="213">
        <v>14.84</v>
      </c>
      <c r="BA11" s="213">
        <v>10.31</v>
      </c>
      <c r="BB11" s="213">
        <v>13.58</v>
      </c>
      <c r="BC11" s="213">
        <v>12.28</v>
      </c>
      <c r="BD11" s="213">
        <v>7.83</v>
      </c>
      <c r="BE11" s="213">
        <v>11.61</v>
      </c>
      <c r="BF11" s="213">
        <v>7.32</v>
      </c>
      <c r="BG11" s="214" t="s">
        <v>175</v>
      </c>
      <c r="BH11" s="213">
        <v>10.75</v>
      </c>
      <c r="BI11" s="213">
        <v>9.69</v>
      </c>
      <c r="BJ11" s="213">
        <v>12.68</v>
      </c>
      <c r="BK11" s="213">
        <v>10.43</v>
      </c>
      <c r="BL11" s="213">
        <v>15.24</v>
      </c>
      <c r="BM11" s="213">
        <v>16.649999999999999</v>
      </c>
      <c r="BN11" s="213">
        <v>18.86</v>
      </c>
      <c r="BO11" s="213">
        <v>16.18</v>
      </c>
      <c r="BP11" s="213">
        <v>7.4</v>
      </c>
      <c r="BQ11" s="213">
        <v>7.44</v>
      </c>
      <c r="BR11" s="213">
        <v>5.16</v>
      </c>
      <c r="BS11" s="213">
        <v>10.31</v>
      </c>
      <c r="BT11" s="213">
        <v>7.95</v>
      </c>
      <c r="BU11" s="214" t="s">
        <v>175</v>
      </c>
      <c r="BV11" s="213">
        <v>9.65</v>
      </c>
      <c r="BW11" s="213">
        <v>7.6</v>
      </c>
      <c r="BX11" s="213">
        <v>8.23</v>
      </c>
      <c r="BY11" s="213">
        <v>4.96</v>
      </c>
      <c r="BZ11" s="213">
        <v>9.9600000000000009</v>
      </c>
      <c r="CA11" s="213">
        <v>6.97</v>
      </c>
      <c r="CB11" s="213">
        <v>6.26</v>
      </c>
      <c r="CC11" s="213">
        <v>7.44</v>
      </c>
      <c r="CD11" s="213">
        <v>8.94</v>
      </c>
      <c r="CE11" s="213">
        <v>6.81</v>
      </c>
      <c r="CF11" s="213">
        <v>9.8000000000000007</v>
      </c>
      <c r="CG11" s="213">
        <v>7.64</v>
      </c>
      <c r="CH11" s="213">
        <v>12.87</v>
      </c>
      <c r="CI11" s="213">
        <v>9.2899999999999991</v>
      </c>
      <c r="CJ11" s="213">
        <v>9.33</v>
      </c>
      <c r="CK11" s="213">
        <v>8.86</v>
      </c>
      <c r="CL11" s="213">
        <v>11.14</v>
      </c>
      <c r="CM11" s="213">
        <v>8.4600000000000009</v>
      </c>
      <c r="CN11" s="213">
        <v>7.48</v>
      </c>
      <c r="CO11" s="213">
        <v>7.05</v>
      </c>
      <c r="CP11" s="213">
        <v>10.08</v>
      </c>
      <c r="CQ11" s="213">
        <v>9.17</v>
      </c>
      <c r="CR11" s="213">
        <v>7.52</v>
      </c>
      <c r="CS11" s="213">
        <v>10.35</v>
      </c>
      <c r="CT11" s="213">
        <v>11.97</v>
      </c>
      <c r="CU11" s="213">
        <v>11.89</v>
      </c>
      <c r="CV11" s="213">
        <v>11.97</v>
      </c>
      <c r="CW11" s="213">
        <v>11.77</v>
      </c>
      <c r="CX11" s="213">
        <v>13.03</v>
      </c>
      <c r="CY11" s="213">
        <v>12.48</v>
      </c>
      <c r="CZ11" s="213">
        <v>12.91</v>
      </c>
      <c r="DA11" s="213">
        <v>11.65</v>
      </c>
      <c r="DB11" s="213">
        <v>11.81</v>
      </c>
      <c r="DC11" s="213">
        <v>10.199999999999999</v>
      </c>
      <c r="DD11" s="213">
        <v>12.83</v>
      </c>
      <c r="DE11" s="213">
        <v>11.73</v>
      </c>
      <c r="DF11" s="213">
        <v>14.17</v>
      </c>
      <c r="DG11" s="213">
        <v>11.69</v>
      </c>
      <c r="DH11" s="213">
        <v>10.119999999999999</v>
      </c>
      <c r="DI11" s="213">
        <v>10.039999999999999</v>
      </c>
      <c r="DJ11" s="213">
        <v>9.92</v>
      </c>
      <c r="DK11" s="213">
        <v>9.2899999999999991</v>
      </c>
      <c r="DL11" s="213">
        <v>10.79</v>
      </c>
      <c r="DM11" s="213">
        <v>9.65</v>
      </c>
      <c r="DN11" s="213">
        <v>10.55</v>
      </c>
      <c r="DO11" s="213">
        <v>9.65</v>
      </c>
      <c r="DP11" s="213">
        <v>8.35</v>
      </c>
      <c r="DQ11" s="213">
        <v>9.06</v>
      </c>
      <c r="DR11" s="213">
        <v>9.5299999999999994</v>
      </c>
      <c r="DS11" s="213">
        <v>8.86</v>
      </c>
      <c r="DT11" s="213">
        <v>8.23</v>
      </c>
      <c r="DU11" s="213">
        <v>11.5</v>
      </c>
      <c r="DV11" s="213">
        <v>10.039999999999999</v>
      </c>
      <c r="DW11" s="213">
        <v>13.78</v>
      </c>
      <c r="DX11" s="213">
        <v>9.4499999999999993</v>
      </c>
      <c r="DY11" s="213">
        <v>12.6</v>
      </c>
      <c r="DZ11" s="213">
        <v>6.5</v>
      </c>
      <c r="EA11" s="213">
        <v>7.44</v>
      </c>
      <c r="EB11" s="213">
        <v>9.1300000000000008</v>
      </c>
      <c r="EC11" s="213">
        <v>8.11</v>
      </c>
      <c r="ED11" s="213">
        <v>6.22</v>
      </c>
      <c r="EE11" s="213">
        <v>6.65</v>
      </c>
      <c r="EF11" s="213">
        <v>7.91</v>
      </c>
      <c r="EG11" s="213">
        <v>7.2</v>
      </c>
      <c r="EH11" s="213">
        <v>11.77</v>
      </c>
      <c r="EI11" s="213">
        <v>8.23</v>
      </c>
      <c r="EJ11" s="213">
        <v>6.77</v>
      </c>
      <c r="EK11" s="213">
        <v>7.68</v>
      </c>
      <c r="EL11" s="213">
        <v>10.67</v>
      </c>
      <c r="EM11" s="213">
        <v>9.1300000000000008</v>
      </c>
      <c r="EN11" s="213">
        <v>10.75</v>
      </c>
      <c r="EO11" s="213">
        <v>9.65</v>
      </c>
      <c r="EP11" s="213">
        <v>11.89</v>
      </c>
      <c r="EQ11" s="213">
        <v>8.98</v>
      </c>
      <c r="ER11" s="213">
        <v>8.66</v>
      </c>
      <c r="ES11" s="213">
        <v>8.15</v>
      </c>
      <c r="ET11" s="213">
        <v>12.4</v>
      </c>
      <c r="EU11" s="213">
        <v>10.98</v>
      </c>
      <c r="EV11" s="213">
        <v>10.24</v>
      </c>
      <c r="EW11" s="213">
        <v>12.28</v>
      </c>
      <c r="EX11" s="213">
        <v>11.61</v>
      </c>
      <c r="EY11" s="213">
        <v>13.23</v>
      </c>
      <c r="EZ11" s="213">
        <v>10.83</v>
      </c>
      <c r="FA11" s="213">
        <v>13.03</v>
      </c>
      <c r="FB11" s="213">
        <v>10.39</v>
      </c>
      <c r="FC11" s="213">
        <v>10.91</v>
      </c>
      <c r="FD11" s="213">
        <v>12.83</v>
      </c>
      <c r="FE11" s="213">
        <v>13.62</v>
      </c>
      <c r="FF11" s="213">
        <v>8.31</v>
      </c>
      <c r="FG11" s="213">
        <v>11.57</v>
      </c>
      <c r="FH11" s="213">
        <v>10</v>
      </c>
      <c r="FI11" s="213">
        <v>10.199999999999999</v>
      </c>
      <c r="FJ11" s="213">
        <v>9.92</v>
      </c>
      <c r="FK11" s="213">
        <v>10.71</v>
      </c>
      <c r="FL11" s="213">
        <v>10.24</v>
      </c>
      <c r="FM11" s="213">
        <v>10.35</v>
      </c>
      <c r="FN11" s="213">
        <v>10.91</v>
      </c>
      <c r="FO11" s="213">
        <v>13.62</v>
      </c>
      <c r="FP11" s="213">
        <v>12.83</v>
      </c>
      <c r="FQ11" s="213">
        <v>11.46</v>
      </c>
      <c r="FR11" s="213">
        <v>9.33</v>
      </c>
      <c r="FS11" s="213">
        <v>11.65</v>
      </c>
      <c r="FT11" s="213">
        <v>11.85</v>
      </c>
      <c r="FU11" s="213">
        <v>11.77</v>
      </c>
      <c r="FV11" s="213">
        <v>10.51</v>
      </c>
      <c r="FW11" s="213">
        <v>14.02</v>
      </c>
      <c r="FX11" s="213">
        <v>21.18</v>
      </c>
      <c r="FY11" s="213">
        <v>16.34</v>
      </c>
      <c r="FZ11" s="213">
        <v>14.49</v>
      </c>
      <c r="GA11" s="213">
        <v>13.54</v>
      </c>
      <c r="GB11" s="213">
        <v>9.33</v>
      </c>
      <c r="GC11" s="213">
        <v>10.16</v>
      </c>
      <c r="GD11" s="213">
        <v>11.34</v>
      </c>
      <c r="GE11" s="213">
        <v>10.35</v>
      </c>
      <c r="GF11" s="213">
        <v>12.48</v>
      </c>
      <c r="GG11" s="213">
        <v>10.51</v>
      </c>
      <c r="GH11" s="213">
        <v>11.18</v>
      </c>
      <c r="GI11" s="213">
        <v>11.06</v>
      </c>
      <c r="GJ11" s="213">
        <v>9.61</v>
      </c>
      <c r="GK11" s="213">
        <v>9.25</v>
      </c>
      <c r="GL11" s="213">
        <v>9.4499999999999993</v>
      </c>
      <c r="GM11" s="213">
        <v>9.84</v>
      </c>
      <c r="GN11" s="213">
        <v>10.75</v>
      </c>
      <c r="GO11" s="213">
        <v>10.67</v>
      </c>
      <c r="GP11" s="213">
        <v>8.74</v>
      </c>
      <c r="GQ11" s="213">
        <v>10.28</v>
      </c>
      <c r="GR11" s="213">
        <v>12.48</v>
      </c>
      <c r="GS11" s="213">
        <v>10.199999999999999</v>
      </c>
      <c r="GT11" s="213">
        <v>11.73</v>
      </c>
      <c r="GU11" s="213">
        <v>13.62</v>
      </c>
      <c r="GV11" s="213">
        <v>13.39</v>
      </c>
      <c r="GW11" s="213">
        <v>11.85</v>
      </c>
      <c r="GX11" s="213">
        <v>11.81</v>
      </c>
      <c r="GY11" s="213">
        <v>10.35</v>
      </c>
      <c r="GZ11" s="213">
        <v>9.49</v>
      </c>
      <c r="HA11" s="213">
        <v>10.31</v>
      </c>
      <c r="HB11" s="213">
        <v>9.1300000000000008</v>
      </c>
      <c r="HC11" s="213">
        <v>16.57</v>
      </c>
      <c r="HD11" s="214" t="s">
        <v>175</v>
      </c>
      <c r="HE11" s="213">
        <v>13.98</v>
      </c>
      <c r="HF11" s="213">
        <v>13.62</v>
      </c>
      <c r="HG11" s="213">
        <v>4.45</v>
      </c>
      <c r="HH11" s="213">
        <v>6.97</v>
      </c>
      <c r="HI11" s="213">
        <v>8.7799999999999994</v>
      </c>
      <c r="HJ11" s="213">
        <v>12.24</v>
      </c>
      <c r="HK11" s="213">
        <v>13.43</v>
      </c>
      <c r="HL11" s="213">
        <v>12.24</v>
      </c>
      <c r="HM11" s="213">
        <v>10.67</v>
      </c>
      <c r="HN11" s="213">
        <v>13.46</v>
      </c>
      <c r="HO11" s="213">
        <v>12.36</v>
      </c>
      <c r="HP11" s="213">
        <v>11.61</v>
      </c>
      <c r="HQ11" s="213">
        <v>13.03</v>
      </c>
      <c r="HR11" s="213">
        <v>9.49</v>
      </c>
      <c r="HS11" s="213">
        <v>11.18</v>
      </c>
      <c r="HT11" s="213">
        <v>10.83</v>
      </c>
      <c r="HU11" s="213">
        <v>11.42</v>
      </c>
      <c r="HV11" s="213">
        <v>12.28</v>
      </c>
      <c r="HW11" s="213">
        <v>10.039999999999999</v>
      </c>
      <c r="HX11" s="213">
        <v>12.31</v>
      </c>
      <c r="HY11" s="213">
        <v>12.13</v>
      </c>
      <c r="HZ11" s="213">
        <v>12.52</v>
      </c>
      <c r="IA11" s="213">
        <v>9.41</v>
      </c>
      <c r="IB11" s="213">
        <v>7.48</v>
      </c>
      <c r="IC11" s="213">
        <v>7.6</v>
      </c>
      <c r="ID11" s="213">
        <v>6.14</v>
      </c>
      <c r="IE11" s="213">
        <v>9.4499999999999993</v>
      </c>
      <c r="IF11" s="213">
        <v>10.67</v>
      </c>
      <c r="IG11" s="213">
        <v>9.2899999999999991</v>
      </c>
      <c r="IH11" s="213">
        <v>10.59</v>
      </c>
      <c r="II11" s="213">
        <v>8.86</v>
      </c>
      <c r="IJ11" s="213">
        <v>10.79</v>
      </c>
      <c r="IK11" s="213">
        <v>8.6999999999999993</v>
      </c>
      <c r="IL11" s="213">
        <v>12.52</v>
      </c>
      <c r="IM11" s="213">
        <v>13.43</v>
      </c>
      <c r="IN11" s="213">
        <v>11.1</v>
      </c>
      <c r="IO11" s="213">
        <v>11.69</v>
      </c>
      <c r="IP11" s="213">
        <v>11.42</v>
      </c>
      <c r="IQ11" s="213">
        <v>11.06</v>
      </c>
      <c r="IR11" s="213">
        <v>19.059999999999999</v>
      </c>
      <c r="IS11" s="213">
        <v>12.87</v>
      </c>
      <c r="IT11" s="213">
        <v>20.75</v>
      </c>
      <c r="IU11" s="213">
        <v>14.25</v>
      </c>
      <c r="IV11" s="213">
        <v>12.87</v>
      </c>
      <c r="IW11" s="213">
        <v>14.57</v>
      </c>
      <c r="IX11" s="213">
        <v>13.31</v>
      </c>
      <c r="IY11" s="213">
        <v>13.43</v>
      </c>
      <c r="IZ11" s="213">
        <v>12.56</v>
      </c>
      <c r="JA11" s="213">
        <v>13.39</v>
      </c>
      <c r="JB11" s="213">
        <v>9.57</v>
      </c>
      <c r="JC11" s="213">
        <v>10.119999999999999</v>
      </c>
      <c r="JD11" s="213">
        <v>11.5</v>
      </c>
      <c r="JE11" s="213">
        <v>11.65</v>
      </c>
      <c r="JF11" s="213">
        <v>10.43</v>
      </c>
      <c r="JG11" s="213">
        <v>13.7</v>
      </c>
      <c r="JH11" s="213">
        <v>12.87</v>
      </c>
      <c r="JI11" s="213">
        <v>11.38</v>
      </c>
      <c r="JJ11" s="213">
        <v>10.24</v>
      </c>
      <c r="JK11" s="213">
        <v>7.72</v>
      </c>
      <c r="JL11" s="213">
        <v>8.6999999999999993</v>
      </c>
      <c r="JM11" s="213">
        <v>9.49</v>
      </c>
      <c r="JN11" s="213">
        <v>7.4</v>
      </c>
      <c r="JO11" s="213">
        <v>8.27</v>
      </c>
      <c r="JP11" s="213">
        <v>8.6999999999999993</v>
      </c>
      <c r="JQ11" s="213">
        <v>11.5</v>
      </c>
      <c r="JR11" s="213">
        <v>10.51</v>
      </c>
      <c r="JS11" s="213">
        <v>12.56</v>
      </c>
      <c r="JT11" s="213">
        <v>9.92</v>
      </c>
      <c r="JU11" s="213">
        <v>8.35</v>
      </c>
      <c r="JV11" s="213">
        <v>8.58</v>
      </c>
      <c r="JW11" s="213">
        <v>9.8000000000000007</v>
      </c>
      <c r="JX11" s="213">
        <v>12.17</v>
      </c>
      <c r="JY11" s="213">
        <v>10.94</v>
      </c>
      <c r="JZ11" s="218">
        <f t="shared" si="0"/>
        <v>10.828494623655905</v>
      </c>
    </row>
    <row r="12" spans="1:286" s="216" customFormat="1">
      <c r="A12" s="212">
        <v>2013</v>
      </c>
      <c r="B12" s="213">
        <v>20.83</v>
      </c>
      <c r="C12" s="214" t="s">
        <v>175</v>
      </c>
      <c r="D12" s="213">
        <v>9.9600000000000009</v>
      </c>
      <c r="E12" s="213">
        <v>15.63</v>
      </c>
      <c r="F12" s="213">
        <v>21.77</v>
      </c>
      <c r="G12" s="213">
        <v>6.54</v>
      </c>
      <c r="H12" s="213">
        <v>7.76</v>
      </c>
      <c r="I12" s="213">
        <v>16.93</v>
      </c>
      <c r="J12" s="213">
        <v>5.47</v>
      </c>
      <c r="K12" s="213">
        <v>5.2</v>
      </c>
      <c r="L12" s="213">
        <v>5.2</v>
      </c>
      <c r="M12" s="213">
        <v>5.98</v>
      </c>
      <c r="N12" s="213">
        <v>4.88</v>
      </c>
      <c r="O12" s="213">
        <v>6.46</v>
      </c>
      <c r="P12" s="213">
        <v>6.06</v>
      </c>
      <c r="Q12" s="213">
        <v>6.26</v>
      </c>
      <c r="R12" s="213">
        <v>5.67</v>
      </c>
      <c r="S12" s="213">
        <v>3.35</v>
      </c>
      <c r="T12" s="213">
        <v>4.6900000000000004</v>
      </c>
      <c r="U12" s="213">
        <v>3.98</v>
      </c>
      <c r="V12" s="213">
        <v>3.74</v>
      </c>
      <c r="W12" s="213">
        <v>4.41</v>
      </c>
      <c r="X12" s="213">
        <v>7.13</v>
      </c>
      <c r="Y12" s="213">
        <v>5.35</v>
      </c>
      <c r="Z12" s="213">
        <v>7.56</v>
      </c>
      <c r="AA12" s="213">
        <v>5.87</v>
      </c>
      <c r="AB12" s="213">
        <v>6.57</v>
      </c>
      <c r="AC12" s="213">
        <v>5.94</v>
      </c>
      <c r="AD12" s="213">
        <v>7.72</v>
      </c>
      <c r="AE12" s="213">
        <v>6.69</v>
      </c>
      <c r="AF12" s="213">
        <v>7.4</v>
      </c>
      <c r="AG12" s="213">
        <v>6.77</v>
      </c>
      <c r="AH12" s="213">
        <v>4.84</v>
      </c>
      <c r="AI12" s="213">
        <v>5.04</v>
      </c>
      <c r="AJ12" s="213">
        <v>5.94</v>
      </c>
      <c r="AK12" s="213">
        <v>4.6900000000000004</v>
      </c>
      <c r="AL12" s="213">
        <v>5.67</v>
      </c>
      <c r="AM12" s="213">
        <v>6.81</v>
      </c>
      <c r="AN12" s="213">
        <v>5.59</v>
      </c>
      <c r="AO12" s="213">
        <v>5.47</v>
      </c>
      <c r="AP12" s="213">
        <v>6.26</v>
      </c>
      <c r="AQ12" s="213">
        <v>8.58</v>
      </c>
      <c r="AR12" s="213">
        <v>3.66</v>
      </c>
      <c r="AS12" s="213">
        <v>4.37</v>
      </c>
      <c r="AT12" s="213">
        <v>7.09</v>
      </c>
      <c r="AU12" s="213">
        <v>10.16</v>
      </c>
      <c r="AV12" s="213">
        <v>9.4499999999999993</v>
      </c>
      <c r="AW12" s="213">
        <v>14.8</v>
      </c>
      <c r="AX12" s="213">
        <v>12.64</v>
      </c>
      <c r="AY12" s="213">
        <v>12.91</v>
      </c>
      <c r="AZ12" s="213">
        <v>12.17</v>
      </c>
      <c r="BA12" s="213">
        <v>10.83</v>
      </c>
      <c r="BB12" s="213">
        <v>15.04</v>
      </c>
      <c r="BC12" s="213">
        <v>10.63</v>
      </c>
      <c r="BD12" s="213">
        <v>4.33</v>
      </c>
      <c r="BE12" s="213">
        <v>5.16</v>
      </c>
      <c r="BF12" s="213">
        <v>5.75</v>
      </c>
      <c r="BG12" s="213">
        <v>11.02</v>
      </c>
      <c r="BH12" s="213">
        <v>8.07</v>
      </c>
      <c r="BI12" s="213">
        <v>9.17</v>
      </c>
      <c r="BJ12" s="213">
        <v>13.07</v>
      </c>
      <c r="BK12" s="213">
        <v>10.87</v>
      </c>
      <c r="BL12" s="213">
        <v>11.34</v>
      </c>
      <c r="BM12" s="213">
        <v>8.98</v>
      </c>
      <c r="BN12" s="213">
        <v>18.54</v>
      </c>
      <c r="BO12" s="213">
        <v>16.46</v>
      </c>
      <c r="BP12" s="213">
        <v>6.57</v>
      </c>
      <c r="BQ12" s="213">
        <v>4.41</v>
      </c>
      <c r="BR12" s="213">
        <v>4.41</v>
      </c>
      <c r="BS12" s="213">
        <v>6.02</v>
      </c>
      <c r="BT12" s="213">
        <v>3.86</v>
      </c>
      <c r="BU12" s="213">
        <v>4.92</v>
      </c>
      <c r="BV12" s="213">
        <v>6.77</v>
      </c>
      <c r="BW12" s="213">
        <v>4.88</v>
      </c>
      <c r="BX12" s="213">
        <v>5.24</v>
      </c>
      <c r="BY12" s="213">
        <v>3.35</v>
      </c>
      <c r="BZ12" s="213">
        <v>7.09</v>
      </c>
      <c r="CA12" s="213">
        <v>6.34</v>
      </c>
      <c r="CB12" s="213">
        <v>4.25</v>
      </c>
      <c r="CC12" s="213">
        <v>7.99</v>
      </c>
      <c r="CD12" s="213">
        <v>5.87</v>
      </c>
      <c r="CE12" s="213">
        <v>6.46</v>
      </c>
      <c r="CF12" s="213">
        <v>9.5299999999999994</v>
      </c>
      <c r="CG12" s="213">
        <v>4.76</v>
      </c>
      <c r="CH12" s="213">
        <v>6.89</v>
      </c>
      <c r="CI12" s="213">
        <v>7.76</v>
      </c>
      <c r="CJ12" s="213">
        <v>5.91</v>
      </c>
      <c r="CK12" s="213">
        <v>6.54</v>
      </c>
      <c r="CL12" s="213">
        <v>6.73</v>
      </c>
      <c r="CM12" s="213">
        <v>5.12</v>
      </c>
      <c r="CN12" s="213">
        <v>9.8000000000000007</v>
      </c>
      <c r="CO12" s="213">
        <v>6.14</v>
      </c>
      <c r="CP12" s="213">
        <v>6.69</v>
      </c>
      <c r="CQ12" s="213">
        <v>6.06</v>
      </c>
      <c r="CR12" s="213">
        <v>10.75</v>
      </c>
      <c r="CS12" s="213">
        <v>8.6999999999999993</v>
      </c>
      <c r="CT12" s="213">
        <v>10.039999999999999</v>
      </c>
      <c r="CU12" s="213">
        <v>5.51</v>
      </c>
      <c r="CV12" s="213">
        <v>6.65</v>
      </c>
      <c r="CW12" s="213">
        <v>5.91</v>
      </c>
      <c r="CX12" s="213">
        <v>5.91</v>
      </c>
      <c r="CY12" s="213">
        <v>9.2899999999999991</v>
      </c>
      <c r="CZ12" s="213">
        <v>6.38</v>
      </c>
      <c r="DA12" s="213">
        <v>6.26</v>
      </c>
      <c r="DB12" s="213">
        <v>2.95</v>
      </c>
      <c r="DC12" s="213">
        <v>5.28</v>
      </c>
      <c r="DD12" s="213">
        <v>7.99</v>
      </c>
      <c r="DE12" s="213">
        <v>10.39</v>
      </c>
      <c r="DF12" s="213">
        <v>5.87</v>
      </c>
      <c r="DG12" s="213">
        <v>7.28</v>
      </c>
      <c r="DH12" s="213">
        <v>8.66</v>
      </c>
      <c r="DI12" s="213">
        <v>4.6500000000000004</v>
      </c>
      <c r="DJ12" s="213">
        <v>8.15</v>
      </c>
      <c r="DK12" s="213">
        <v>6.42</v>
      </c>
      <c r="DL12" s="213">
        <v>8.74</v>
      </c>
      <c r="DM12" s="213">
        <v>6.81</v>
      </c>
      <c r="DN12" s="213">
        <v>7.09</v>
      </c>
      <c r="DO12" s="213">
        <v>9.5299999999999994</v>
      </c>
      <c r="DP12" s="213">
        <v>8.39</v>
      </c>
      <c r="DQ12" s="213">
        <v>6.26</v>
      </c>
      <c r="DR12" s="213">
        <v>7.32</v>
      </c>
      <c r="DS12" s="213">
        <v>8.07</v>
      </c>
      <c r="DT12" s="213">
        <v>8.98</v>
      </c>
      <c r="DU12" s="213">
        <v>9.69</v>
      </c>
      <c r="DV12" s="213">
        <v>8.9</v>
      </c>
      <c r="DW12" s="213">
        <v>12.52</v>
      </c>
      <c r="DX12" s="213">
        <v>10.59</v>
      </c>
      <c r="DY12" s="213">
        <v>7.09</v>
      </c>
      <c r="DZ12" s="213">
        <v>4.25</v>
      </c>
      <c r="EA12" s="213">
        <v>4.88</v>
      </c>
      <c r="EB12" s="213">
        <v>6.1</v>
      </c>
      <c r="EC12" s="213">
        <v>4.8</v>
      </c>
      <c r="ED12" s="213">
        <v>5.79</v>
      </c>
      <c r="EE12" s="213">
        <v>5.16</v>
      </c>
      <c r="EF12" s="213">
        <v>6.81</v>
      </c>
      <c r="EG12" s="213">
        <v>5.43</v>
      </c>
      <c r="EH12" s="213">
        <v>4.76</v>
      </c>
      <c r="EI12" s="213">
        <v>4.6500000000000004</v>
      </c>
      <c r="EJ12" s="213">
        <v>7.09</v>
      </c>
      <c r="EK12" s="213">
        <v>3.43</v>
      </c>
      <c r="EL12" s="213">
        <v>4.49</v>
      </c>
      <c r="EM12" s="213">
        <v>7.4</v>
      </c>
      <c r="EN12" s="213">
        <v>3.35</v>
      </c>
      <c r="EO12" s="213">
        <v>5.16</v>
      </c>
      <c r="EP12" s="213">
        <v>4.41</v>
      </c>
      <c r="EQ12" s="213">
        <v>3.23</v>
      </c>
      <c r="ER12" s="213">
        <v>4.0599999999999996</v>
      </c>
      <c r="ES12" s="213">
        <v>5.75</v>
      </c>
      <c r="ET12" s="213">
        <v>7.8</v>
      </c>
      <c r="EU12" s="213">
        <v>5.24</v>
      </c>
      <c r="EV12" s="213">
        <v>5.79</v>
      </c>
      <c r="EW12" s="213">
        <v>6.34</v>
      </c>
      <c r="EX12" s="213">
        <v>6.46</v>
      </c>
      <c r="EY12" s="213">
        <v>7.36</v>
      </c>
      <c r="EZ12" s="213">
        <v>6.77</v>
      </c>
      <c r="FA12" s="213">
        <v>13.7</v>
      </c>
      <c r="FB12" s="213">
        <v>5.12</v>
      </c>
      <c r="FC12" s="213">
        <v>5.39</v>
      </c>
      <c r="FD12" s="213">
        <v>12.09</v>
      </c>
      <c r="FE12" s="213">
        <v>12.52</v>
      </c>
      <c r="FF12" s="213">
        <v>9.7200000000000006</v>
      </c>
      <c r="FG12" s="213">
        <v>9.4499999999999993</v>
      </c>
      <c r="FH12" s="213">
        <v>6.97</v>
      </c>
      <c r="FI12" s="213">
        <v>10.87</v>
      </c>
      <c r="FJ12" s="213">
        <v>7.56</v>
      </c>
      <c r="FK12" s="213">
        <v>8.5</v>
      </c>
      <c r="FL12" s="213">
        <v>4.37</v>
      </c>
      <c r="FM12" s="213">
        <v>6.69</v>
      </c>
      <c r="FN12" s="213">
        <v>6.5</v>
      </c>
      <c r="FO12" s="213">
        <v>7.76</v>
      </c>
      <c r="FP12" s="213">
        <v>7.64</v>
      </c>
      <c r="FQ12" s="213">
        <v>6.3</v>
      </c>
      <c r="FR12" s="213">
        <v>6.22</v>
      </c>
      <c r="FS12" s="213">
        <v>7.01</v>
      </c>
      <c r="FT12" s="213">
        <v>6.02</v>
      </c>
      <c r="FU12" s="213">
        <v>11.38</v>
      </c>
      <c r="FV12" s="213">
        <v>6.89</v>
      </c>
      <c r="FW12" s="213">
        <v>10.039999999999999</v>
      </c>
      <c r="FX12" s="213">
        <v>14.02</v>
      </c>
      <c r="FY12" s="213">
        <v>11.18</v>
      </c>
      <c r="FZ12" s="213">
        <v>12.48</v>
      </c>
      <c r="GA12" s="213">
        <v>11.5</v>
      </c>
      <c r="GB12" s="213">
        <v>11.46</v>
      </c>
      <c r="GC12" s="213">
        <v>7.91</v>
      </c>
      <c r="GD12" s="213">
        <v>5.39</v>
      </c>
      <c r="GE12" s="213">
        <v>5.98</v>
      </c>
      <c r="GF12" s="213">
        <v>8.98</v>
      </c>
      <c r="GG12" s="213">
        <v>5.24</v>
      </c>
      <c r="GH12" s="213">
        <v>7.64</v>
      </c>
      <c r="GI12" s="213">
        <v>4.92</v>
      </c>
      <c r="GJ12" s="213">
        <v>7.87</v>
      </c>
      <c r="GK12" s="213">
        <v>7.64</v>
      </c>
      <c r="GL12" s="213">
        <v>7.95</v>
      </c>
      <c r="GM12" s="213">
        <v>6.5</v>
      </c>
      <c r="GN12" s="213">
        <v>8.98</v>
      </c>
      <c r="GO12" s="213">
        <v>8.94</v>
      </c>
      <c r="GP12" s="213">
        <v>8.98</v>
      </c>
      <c r="GQ12" s="213">
        <v>8.6999999999999993</v>
      </c>
      <c r="GR12" s="213">
        <v>9.76</v>
      </c>
      <c r="GS12" s="213">
        <v>7.48</v>
      </c>
      <c r="GT12" s="213">
        <v>7.56</v>
      </c>
      <c r="GU12" s="213">
        <v>11.06</v>
      </c>
      <c r="GV12" s="213">
        <v>9.8800000000000008</v>
      </c>
      <c r="GW12" s="213">
        <v>11.26</v>
      </c>
      <c r="GX12" s="213">
        <v>3.7</v>
      </c>
      <c r="GY12" s="213">
        <v>4.57</v>
      </c>
      <c r="GZ12" s="213">
        <v>4.8</v>
      </c>
      <c r="HA12" s="213">
        <v>8.35</v>
      </c>
      <c r="HB12" s="213">
        <v>5.94</v>
      </c>
      <c r="HC12" s="213">
        <v>14.37</v>
      </c>
      <c r="HD12" s="213">
        <v>16.850000000000001</v>
      </c>
      <c r="HE12" s="213">
        <v>8.86</v>
      </c>
      <c r="HF12" s="213">
        <v>10.39</v>
      </c>
      <c r="HG12" s="213">
        <v>4.6100000000000003</v>
      </c>
      <c r="HH12" s="213">
        <v>4.8</v>
      </c>
      <c r="HI12" s="213">
        <v>9.09</v>
      </c>
      <c r="HJ12" s="213">
        <v>7.32</v>
      </c>
      <c r="HK12" s="213">
        <v>10.75</v>
      </c>
      <c r="HL12" s="213">
        <v>11.02</v>
      </c>
      <c r="HM12" s="213">
        <v>6.77</v>
      </c>
      <c r="HN12" s="213">
        <v>10.43</v>
      </c>
      <c r="HO12" s="213">
        <v>10.51</v>
      </c>
      <c r="HP12" s="213">
        <v>3.43</v>
      </c>
      <c r="HQ12" s="213">
        <v>5.67</v>
      </c>
      <c r="HR12" s="213">
        <v>5.67</v>
      </c>
      <c r="HS12" s="213">
        <v>6.93</v>
      </c>
      <c r="HT12" s="213">
        <v>6.81</v>
      </c>
      <c r="HU12" s="213">
        <v>3.82</v>
      </c>
      <c r="HV12" s="213">
        <v>6.69</v>
      </c>
      <c r="HW12" s="213">
        <v>5.12</v>
      </c>
      <c r="HX12" s="213">
        <v>4.8499999999999996</v>
      </c>
      <c r="HY12" s="213">
        <v>6.1</v>
      </c>
      <c r="HZ12" s="213">
        <v>3.66</v>
      </c>
      <c r="IA12" s="213">
        <v>3.5</v>
      </c>
      <c r="IB12" s="213">
        <v>4.09</v>
      </c>
      <c r="IC12" s="213">
        <v>4.33</v>
      </c>
      <c r="ID12" s="213">
        <v>3.35</v>
      </c>
      <c r="IE12" s="213">
        <v>5.94</v>
      </c>
      <c r="IF12" s="213">
        <v>6.1</v>
      </c>
      <c r="IG12" s="213">
        <v>3.7</v>
      </c>
      <c r="IH12" s="213">
        <v>6.42</v>
      </c>
      <c r="II12" s="213">
        <v>8.6999999999999993</v>
      </c>
      <c r="IJ12" s="213">
        <v>10.98</v>
      </c>
      <c r="IK12" s="213">
        <v>4.8</v>
      </c>
      <c r="IL12" s="213">
        <v>7.76</v>
      </c>
      <c r="IM12" s="213">
        <v>7.52</v>
      </c>
      <c r="IN12" s="213">
        <v>9.76</v>
      </c>
      <c r="IO12" s="213">
        <v>10.43</v>
      </c>
      <c r="IP12" s="213">
        <v>8.4600000000000009</v>
      </c>
      <c r="IQ12" s="213">
        <v>12.2</v>
      </c>
      <c r="IR12" s="213">
        <v>14.06</v>
      </c>
      <c r="IS12" s="213">
        <v>8.07</v>
      </c>
      <c r="IT12" s="213">
        <v>18.11</v>
      </c>
      <c r="IU12" s="213">
        <v>8.31</v>
      </c>
      <c r="IV12" s="213">
        <v>8.82</v>
      </c>
      <c r="IW12" s="213">
        <v>8.58</v>
      </c>
      <c r="IX12" s="213">
        <v>8.07</v>
      </c>
      <c r="IY12" s="213">
        <v>9.09</v>
      </c>
      <c r="IZ12" s="213">
        <v>7.64</v>
      </c>
      <c r="JA12" s="213">
        <v>10.47</v>
      </c>
      <c r="JB12" s="213">
        <v>7.56</v>
      </c>
      <c r="JC12" s="213">
        <v>7.76</v>
      </c>
      <c r="JD12" s="213">
        <v>6.26</v>
      </c>
      <c r="JE12" s="213">
        <v>7.13</v>
      </c>
      <c r="JF12" s="213">
        <v>10.199999999999999</v>
      </c>
      <c r="JG12" s="213">
        <v>14.45</v>
      </c>
      <c r="JH12" s="213">
        <v>14.45</v>
      </c>
      <c r="JI12" s="213">
        <v>3.11</v>
      </c>
      <c r="JJ12" s="213">
        <v>3.9</v>
      </c>
      <c r="JK12" s="213">
        <v>3.39</v>
      </c>
      <c r="JL12" s="213">
        <v>4.0199999999999996</v>
      </c>
      <c r="JM12" s="213">
        <v>4.0199999999999996</v>
      </c>
      <c r="JN12" s="213">
        <v>2.48</v>
      </c>
      <c r="JO12" s="213">
        <v>3.5</v>
      </c>
      <c r="JP12" s="213">
        <v>4.57</v>
      </c>
      <c r="JQ12" s="213">
        <v>3.9</v>
      </c>
      <c r="JR12" s="213">
        <v>4.45</v>
      </c>
      <c r="JS12" s="213">
        <v>6.34</v>
      </c>
      <c r="JT12" s="213">
        <v>8.0299999999999994</v>
      </c>
      <c r="JU12" s="213">
        <v>3.9</v>
      </c>
      <c r="JV12" s="213">
        <v>3.46</v>
      </c>
      <c r="JW12" s="213">
        <v>4.09</v>
      </c>
      <c r="JX12" s="213">
        <v>4.25</v>
      </c>
      <c r="JY12" s="213">
        <v>4.6500000000000004</v>
      </c>
      <c r="JZ12" s="218">
        <f t="shared" si="0"/>
        <v>7.4639222614841003</v>
      </c>
    </row>
    <row r="13" spans="1:286" s="216" customFormat="1">
      <c r="A13" s="212">
        <v>2012</v>
      </c>
      <c r="B13" s="213">
        <v>23.03</v>
      </c>
      <c r="C13" s="214" t="s">
        <v>175</v>
      </c>
      <c r="D13" s="213">
        <v>11.18</v>
      </c>
      <c r="E13" s="213">
        <v>13.11</v>
      </c>
      <c r="F13" s="213">
        <v>26.54</v>
      </c>
      <c r="G13" s="213">
        <v>6.93</v>
      </c>
      <c r="H13" s="213">
        <v>6.02</v>
      </c>
      <c r="I13" s="214" t="s">
        <v>175</v>
      </c>
      <c r="J13" s="213">
        <v>6.02</v>
      </c>
      <c r="K13" s="213">
        <v>5</v>
      </c>
      <c r="L13" s="214" t="s">
        <v>175</v>
      </c>
      <c r="M13" s="214" t="s">
        <v>175</v>
      </c>
      <c r="N13" s="213">
        <v>5.39</v>
      </c>
      <c r="O13" s="213">
        <v>6.38</v>
      </c>
      <c r="P13" s="213">
        <v>6.1</v>
      </c>
      <c r="Q13" s="213">
        <v>7.48</v>
      </c>
      <c r="R13" s="213">
        <v>6.26</v>
      </c>
      <c r="S13" s="213">
        <v>5.51</v>
      </c>
      <c r="T13" s="213">
        <v>4.88</v>
      </c>
      <c r="U13" s="213">
        <v>4.09</v>
      </c>
      <c r="V13" s="213">
        <v>3.5</v>
      </c>
      <c r="W13" s="213">
        <v>5.04</v>
      </c>
      <c r="X13" s="213">
        <v>5.79</v>
      </c>
      <c r="Y13" s="213">
        <v>3.07</v>
      </c>
      <c r="Z13" s="213">
        <v>5.08</v>
      </c>
      <c r="AA13" s="213">
        <v>3.86</v>
      </c>
      <c r="AB13" s="213">
        <v>4.21</v>
      </c>
      <c r="AC13" s="213">
        <v>5.55</v>
      </c>
      <c r="AD13" s="213">
        <v>5.83</v>
      </c>
      <c r="AE13" s="213">
        <v>4.92</v>
      </c>
      <c r="AF13" s="213">
        <v>5.55</v>
      </c>
      <c r="AG13" s="213">
        <v>5.35</v>
      </c>
      <c r="AH13" s="213">
        <v>4.92</v>
      </c>
      <c r="AI13" s="213">
        <v>3.78</v>
      </c>
      <c r="AJ13" s="213">
        <v>5.08</v>
      </c>
      <c r="AK13" s="213">
        <v>3.5</v>
      </c>
      <c r="AL13" s="213">
        <v>4.29</v>
      </c>
      <c r="AM13" s="213">
        <v>3.62</v>
      </c>
      <c r="AN13" s="213">
        <v>4.57</v>
      </c>
      <c r="AO13" s="213">
        <v>4.33</v>
      </c>
      <c r="AP13" s="213">
        <v>3.74</v>
      </c>
      <c r="AQ13" s="213">
        <v>6.5</v>
      </c>
      <c r="AR13" s="213">
        <v>4.21</v>
      </c>
      <c r="AS13" s="213">
        <v>3.62</v>
      </c>
      <c r="AT13" s="213">
        <v>6.77</v>
      </c>
      <c r="AU13" s="213">
        <v>10.39</v>
      </c>
      <c r="AV13" s="213">
        <v>9.5299999999999994</v>
      </c>
      <c r="AW13" s="213">
        <v>16.850000000000001</v>
      </c>
      <c r="AX13" s="213">
        <v>10.119999999999999</v>
      </c>
      <c r="AY13" s="213">
        <v>10.119999999999999</v>
      </c>
      <c r="AZ13" s="213">
        <v>14.13</v>
      </c>
      <c r="BA13" s="213">
        <v>11.1</v>
      </c>
      <c r="BB13" s="213">
        <v>11.57</v>
      </c>
      <c r="BC13" s="213">
        <v>11.89</v>
      </c>
      <c r="BD13" s="213">
        <v>7.01</v>
      </c>
      <c r="BE13" s="213">
        <v>3.9</v>
      </c>
      <c r="BF13" s="213">
        <v>5.08</v>
      </c>
      <c r="BG13" s="214" t="s">
        <v>175</v>
      </c>
      <c r="BH13" s="213">
        <v>6.77</v>
      </c>
      <c r="BI13" s="213">
        <v>4.53</v>
      </c>
      <c r="BJ13" s="213">
        <v>8.94</v>
      </c>
      <c r="BK13" s="214" t="s">
        <v>175</v>
      </c>
      <c r="BL13" s="213">
        <v>10.43</v>
      </c>
      <c r="BM13" s="213">
        <v>9.76</v>
      </c>
      <c r="BN13" s="213">
        <v>13.66</v>
      </c>
      <c r="BO13" s="213">
        <v>14.13</v>
      </c>
      <c r="BP13" s="213">
        <v>5.67</v>
      </c>
      <c r="BQ13" s="213">
        <v>6.69</v>
      </c>
      <c r="BR13" s="213">
        <v>5.35</v>
      </c>
      <c r="BS13" s="213">
        <v>8.6999999999999993</v>
      </c>
      <c r="BT13" s="213">
        <v>6.77</v>
      </c>
      <c r="BU13" s="213">
        <v>10.24</v>
      </c>
      <c r="BV13" s="213">
        <v>8.6199999999999992</v>
      </c>
      <c r="BW13" s="213">
        <v>8.4600000000000009</v>
      </c>
      <c r="BX13" s="213">
        <v>6.14</v>
      </c>
      <c r="BY13" s="213">
        <v>3.98</v>
      </c>
      <c r="BZ13" s="213">
        <v>4.84</v>
      </c>
      <c r="CA13" s="213">
        <v>5.67</v>
      </c>
      <c r="CB13" s="213">
        <v>5.31</v>
      </c>
      <c r="CC13" s="213">
        <v>11.1</v>
      </c>
      <c r="CD13" s="213">
        <v>6.5</v>
      </c>
      <c r="CE13" s="213">
        <v>7.68</v>
      </c>
      <c r="CF13" s="213">
        <v>6.89</v>
      </c>
      <c r="CG13" s="213">
        <v>7.91</v>
      </c>
      <c r="CH13" s="213">
        <v>6.65</v>
      </c>
      <c r="CI13" s="213">
        <v>8.0299999999999994</v>
      </c>
      <c r="CJ13" s="214" t="s">
        <v>175</v>
      </c>
      <c r="CK13" s="213">
        <v>5.31</v>
      </c>
      <c r="CL13" s="213">
        <v>10.83</v>
      </c>
      <c r="CM13" s="213">
        <v>4.49</v>
      </c>
      <c r="CN13" s="213">
        <v>5.94</v>
      </c>
      <c r="CO13" s="213">
        <v>8.74</v>
      </c>
      <c r="CP13" s="214" t="s">
        <v>175</v>
      </c>
      <c r="CQ13" s="213">
        <v>8.43</v>
      </c>
      <c r="CR13" s="213">
        <v>8.5</v>
      </c>
      <c r="CS13" s="213">
        <v>8.6199999999999992</v>
      </c>
      <c r="CT13" s="213">
        <v>8.58</v>
      </c>
      <c r="CU13" s="213">
        <v>5.43</v>
      </c>
      <c r="CV13" s="213">
        <v>6.02</v>
      </c>
      <c r="CW13" s="213">
        <v>6.3</v>
      </c>
      <c r="CX13" s="213">
        <v>6.97</v>
      </c>
      <c r="CY13" s="213">
        <v>5.04</v>
      </c>
      <c r="CZ13" s="213">
        <v>7.95</v>
      </c>
      <c r="DA13" s="213">
        <v>5.35</v>
      </c>
      <c r="DB13" s="213">
        <v>7.6</v>
      </c>
      <c r="DC13" s="213">
        <v>10.47</v>
      </c>
      <c r="DD13" s="213">
        <v>8.35</v>
      </c>
      <c r="DE13" s="213">
        <v>8.11</v>
      </c>
      <c r="DF13" s="213">
        <v>7.64</v>
      </c>
      <c r="DG13" s="213">
        <v>11.69</v>
      </c>
      <c r="DH13" s="213">
        <v>8.86</v>
      </c>
      <c r="DI13" s="214" t="s">
        <v>175</v>
      </c>
      <c r="DJ13" s="213">
        <v>8.86</v>
      </c>
      <c r="DK13" s="213">
        <v>9.57</v>
      </c>
      <c r="DL13" s="213">
        <v>7.95</v>
      </c>
      <c r="DM13" s="213">
        <v>8.15</v>
      </c>
      <c r="DN13" s="213">
        <v>6.5</v>
      </c>
      <c r="DO13" s="213">
        <v>8.5399999999999991</v>
      </c>
      <c r="DP13" s="213">
        <v>9.25</v>
      </c>
      <c r="DQ13" s="213">
        <v>7.44</v>
      </c>
      <c r="DR13" s="213">
        <v>7.76</v>
      </c>
      <c r="DS13" s="213">
        <v>7.44</v>
      </c>
      <c r="DT13" s="213">
        <v>7.05</v>
      </c>
      <c r="DU13" s="213">
        <v>8.15</v>
      </c>
      <c r="DV13" s="213">
        <v>7.17</v>
      </c>
      <c r="DW13" s="213">
        <v>9.33</v>
      </c>
      <c r="DX13" s="213">
        <v>9.65</v>
      </c>
      <c r="DY13" s="213">
        <v>5.79</v>
      </c>
      <c r="DZ13" s="213">
        <v>4.8</v>
      </c>
      <c r="EA13" s="213">
        <v>6.85</v>
      </c>
      <c r="EB13" s="213">
        <v>7.24</v>
      </c>
      <c r="EC13" s="213">
        <v>7.91</v>
      </c>
      <c r="ED13" s="213">
        <v>10.59</v>
      </c>
      <c r="EE13" s="213">
        <v>9.69</v>
      </c>
      <c r="EF13" s="213">
        <v>7.52</v>
      </c>
      <c r="EG13" s="213">
        <v>7.87</v>
      </c>
      <c r="EH13" s="213">
        <v>8.6199999999999992</v>
      </c>
      <c r="EI13" s="213">
        <v>6.5</v>
      </c>
      <c r="EJ13" s="213">
        <v>7.01</v>
      </c>
      <c r="EK13" s="213">
        <v>5.71</v>
      </c>
      <c r="EL13" s="213">
        <v>7.32</v>
      </c>
      <c r="EM13" s="213">
        <v>7.52</v>
      </c>
      <c r="EN13" s="213">
        <v>6.18</v>
      </c>
      <c r="EO13" s="213">
        <v>6.54</v>
      </c>
      <c r="EP13" s="213">
        <v>5.63</v>
      </c>
      <c r="EQ13" s="213">
        <v>5.51</v>
      </c>
      <c r="ER13" s="213">
        <v>7.68</v>
      </c>
      <c r="ES13" s="213">
        <v>7.64</v>
      </c>
      <c r="ET13" s="213">
        <v>7.28</v>
      </c>
      <c r="EU13" s="213">
        <v>6.06</v>
      </c>
      <c r="EV13" s="213">
        <v>5.91</v>
      </c>
      <c r="EW13" s="213">
        <v>6.22</v>
      </c>
      <c r="EX13" s="213">
        <v>8.74</v>
      </c>
      <c r="EY13" s="213">
        <v>8.58</v>
      </c>
      <c r="EZ13" s="213">
        <v>7.05</v>
      </c>
      <c r="FA13" s="213">
        <v>10.24</v>
      </c>
      <c r="FB13" s="213">
        <v>5.75</v>
      </c>
      <c r="FC13" s="213">
        <v>4.76</v>
      </c>
      <c r="FD13" s="213">
        <v>11.73</v>
      </c>
      <c r="FE13" s="213">
        <v>10.59</v>
      </c>
      <c r="FF13" s="214" t="s">
        <v>175</v>
      </c>
      <c r="FG13" s="213">
        <v>11.18</v>
      </c>
      <c r="FH13" s="213">
        <v>8.4600000000000009</v>
      </c>
      <c r="FI13" s="213">
        <v>10.39</v>
      </c>
      <c r="FJ13" s="213">
        <v>9.06</v>
      </c>
      <c r="FK13" s="213">
        <v>7.64</v>
      </c>
      <c r="FL13" s="213">
        <v>8.5</v>
      </c>
      <c r="FM13" s="213">
        <v>10.51</v>
      </c>
      <c r="FN13" s="213">
        <v>8.9</v>
      </c>
      <c r="FO13" s="213">
        <v>8.19</v>
      </c>
      <c r="FP13" s="213">
        <v>8.6999999999999993</v>
      </c>
      <c r="FQ13" s="213">
        <v>8.23</v>
      </c>
      <c r="FR13" s="213">
        <v>6.38</v>
      </c>
      <c r="FS13" s="213">
        <v>9.1300000000000008</v>
      </c>
      <c r="FT13" s="213">
        <v>6.61</v>
      </c>
      <c r="FU13" s="213">
        <v>10.199999999999999</v>
      </c>
      <c r="FV13" s="213">
        <v>6.85</v>
      </c>
      <c r="FW13" s="213">
        <v>11.54</v>
      </c>
      <c r="FX13" s="213">
        <v>16.18</v>
      </c>
      <c r="FY13" s="213">
        <v>14.96</v>
      </c>
      <c r="FZ13" s="213">
        <v>17.09</v>
      </c>
      <c r="GA13" s="213">
        <v>10.039999999999999</v>
      </c>
      <c r="GB13" s="213">
        <v>9.02</v>
      </c>
      <c r="GC13" s="213">
        <v>11.22</v>
      </c>
      <c r="GD13" s="213">
        <v>5.39</v>
      </c>
      <c r="GE13" s="213">
        <v>6.5</v>
      </c>
      <c r="GF13" s="213">
        <v>5.75</v>
      </c>
      <c r="GG13" s="213">
        <v>5.83</v>
      </c>
      <c r="GH13" s="213">
        <v>5.28</v>
      </c>
      <c r="GI13" s="213">
        <v>5.47</v>
      </c>
      <c r="GJ13" s="213">
        <v>4.41</v>
      </c>
      <c r="GK13" s="213">
        <v>4.13</v>
      </c>
      <c r="GL13" s="213">
        <v>4.17</v>
      </c>
      <c r="GM13" s="213">
        <v>4.6100000000000003</v>
      </c>
      <c r="GN13" s="213">
        <v>4.6100000000000003</v>
      </c>
      <c r="GO13" s="213">
        <v>5.55</v>
      </c>
      <c r="GP13" s="213">
        <v>3.78</v>
      </c>
      <c r="GQ13" s="213">
        <v>4.92</v>
      </c>
      <c r="GR13" s="213">
        <v>5.31</v>
      </c>
      <c r="GS13" s="213">
        <v>5</v>
      </c>
      <c r="GT13" s="213">
        <v>5.12</v>
      </c>
      <c r="GU13" s="213">
        <v>6.5</v>
      </c>
      <c r="GV13" s="213">
        <v>7.64</v>
      </c>
      <c r="GW13" s="213">
        <v>8.27</v>
      </c>
      <c r="GX13" s="213">
        <v>3.94</v>
      </c>
      <c r="GY13" s="213">
        <v>3.54</v>
      </c>
      <c r="GZ13" s="213">
        <v>4.96</v>
      </c>
      <c r="HA13" s="213">
        <v>7.68</v>
      </c>
      <c r="HB13" s="213">
        <v>6.26</v>
      </c>
      <c r="HC13" s="213">
        <v>11.42</v>
      </c>
      <c r="HD13" s="213">
        <v>11.42</v>
      </c>
      <c r="HE13" s="213">
        <v>8.6999999999999993</v>
      </c>
      <c r="HF13" s="213">
        <v>10.63</v>
      </c>
      <c r="HG13" s="213">
        <v>6.77</v>
      </c>
      <c r="HH13" s="213">
        <v>6.89</v>
      </c>
      <c r="HI13" s="213">
        <v>6.5</v>
      </c>
      <c r="HJ13" s="213">
        <v>3.98</v>
      </c>
      <c r="HK13" s="213">
        <v>9.8000000000000007</v>
      </c>
      <c r="HL13" s="213">
        <v>10.119999999999999</v>
      </c>
      <c r="HM13" s="213">
        <v>5.43</v>
      </c>
      <c r="HN13" s="213">
        <v>8.31</v>
      </c>
      <c r="HO13" s="213">
        <v>9.61</v>
      </c>
      <c r="HP13" s="213">
        <v>3.78</v>
      </c>
      <c r="HQ13" s="213">
        <v>5.67</v>
      </c>
      <c r="HR13" s="213">
        <v>4.25</v>
      </c>
      <c r="HS13" s="213">
        <v>5.83</v>
      </c>
      <c r="HT13" s="213">
        <v>5.71</v>
      </c>
      <c r="HU13" s="213">
        <v>4.57</v>
      </c>
      <c r="HV13" s="213">
        <v>4.37</v>
      </c>
      <c r="HW13" s="213">
        <v>5.47</v>
      </c>
      <c r="HX13" s="213">
        <v>7.53</v>
      </c>
      <c r="HY13" s="213">
        <v>5.28</v>
      </c>
      <c r="HZ13" s="213">
        <v>4.88</v>
      </c>
      <c r="IA13" s="213">
        <v>6.38</v>
      </c>
      <c r="IB13" s="213">
        <v>4.84</v>
      </c>
      <c r="IC13" s="213">
        <v>4.0599999999999996</v>
      </c>
      <c r="ID13" s="213">
        <v>3.39</v>
      </c>
      <c r="IE13" s="213">
        <v>8.58</v>
      </c>
      <c r="IF13" s="213">
        <v>6.77</v>
      </c>
      <c r="IG13" s="213">
        <v>5.63</v>
      </c>
      <c r="IH13" s="213">
        <v>6.93</v>
      </c>
      <c r="II13" s="213">
        <v>7.83</v>
      </c>
      <c r="IJ13" s="213">
        <v>11.77</v>
      </c>
      <c r="IK13" s="213">
        <v>6.3</v>
      </c>
      <c r="IL13" s="213">
        <v>6.97</v>
      </c>
      <c r="IM13" s="213">
        <v>7.76</v>
      </c>
      <c r="IN13" s="213">
        <v>7.91</v>
      </c>
      <c r="IO13" s="213">
        <v>8.58</v>
      </c>
      <c r="IP13" s="213">
        <v>8.43</v>
      </c>
      <c r="IQ13" s="213">
        <v>8.23</v>
      </c>
      <c r="IR13" s="213">
        <v>9.57</v>
      </c>
      <c r="IS13" s="213">
        <v>6.42</v>
      </c>
      <c r="IT13" s="213">
        <v>14.72</v>
      </c>
      <c r="IU13" s="213">
        <v>6.06</v>
      </c>
      <c r="IV13" s="213">
        <v>6.81</v>
      </c>
      <c r="IW13" s="213">
        <v>7.72</v>
      </c>
      <c r="IX13" s="213">
        <v>6.77</v>
      </c>
      <c r="IY13" s="213">
        <v>8.39</v>
      </c>
      <c r="IZ13" s="213">
        <v>7.09</v>
      </c>
      <c r="JA13" s="213">
        <v>9.33</v>
      </c>
      <c r="JB13" s="213">
        <v>7.48</v>
      </c>
      <c r="JC13" s="213">
        <v>6.73</v>
      </c>
      <c r="JD13" s="213">
        <v>6.93</v>
      </c>
      <c r="JE13" s="216" t="s">
        <v>175</v>
      </c>
      <c r="JF13" s="213">
        <v>7.99</v>
      </c>
      <c r="JG13" s="213">
        <v>8.86</v>
      </c>
      <c r="JH13" s="213">
        <v>9.84</v>
      </c>
      <c r="JI13" s="213">
        <v>5.87</v>
      </c>
      <c r="JJ13" s="213">
        <v>4.6100000000000003</v>
      </c>
      <c r="JK13" s="213">
        <v>4.6900000000000004</v>
      </c>
      <c r="JL13" s="216" t="s">
        <v>175</v>
      </c>
      <c r="JM13" s="213">
        <v>7.68</v>
      </c>
      <c r="JN13" s="213">
        <v>5.04</v>
      </c>
      <c r="JO13" s="213">
        <v>6.69</v>
      </c>
      <c r="JP13" s="213">
        <v>3.23</v>
      </c>
      <c r="JQ13" s="213">
        <v>4.29</v>
      </c>
      <c r="JR13" s="213">
        <v>4.6900000000000004</v>
      </c>
      <c r="JS13" s="213">
        <v>4.92</v>
      </c>
      <c r="JT13" s="213">
        <v>3.07</v>
      </c>
      <c r="JU13" s="213">
        <v>4.0599999999999996</v>
      </c>
      <c r="JV13" s="213">
        <v>4.33</v>
      </c>
      <c r="JW13" s="213">
        <v>3.94</v>
      </c>
      <c r="JX13" s="214" t="s">
        <v>175</v>
      </c>
      <c r="JY13" s="213">
        <v>5</v>
      </c>
      <c r="JZ13" s="218">
        <f t="shared" si="0"/>
        <v>7.3301476014760167</v>
      </c>
    </row>
    <row r="14" spans="1:286" s="216" customFormat="1">
      <c r="A14" s="212">
        <v>2011</v>
      </c>
      <c r="B14" s="213">
        <v>20.43</v>
      </c>
      <c r="C14" s="214" t="s">
        <v>175</v>
      </c>
      <c r="D14" s="213">
        <v>7.91</v>
      </c>
      <c r="E14" s="213">
        <v>12.6</v>
      </c>
      <c r="F14" s="214" t="s">
        <v>175</v>
      </c>
      <c r="G14" s="213">
        <v>4.17</v>
      </c>
      <c r="H14" s="213">
        <v>4.8</v>
      </c>
      <c r="I14" s="213">
        <v>13.39</v>
      </c>
      <c r="J14" s="214" t="s">
        <v>175</v>
      </c>
      <c r="K14" s="213">
        <v>4.8</v>
      </c>
      <c r="L14" s="213">
        <v>4.96</v>
      </c>
      <c r="M14" s="213">
        <v>3.98</v>
      </c>
      <c r="N14" s="213">
        <v>3.7</v>
      </c>
      <c r="O14" s="213">
        <v>4.21</v>
      </c>
      <c r="P14" s="213">
        <v>4.0599999999999996</v>
      </c>
      <c r="Q14" s="213">
        <v>4.45</v>
      </c>
      <c r="R14" s="213">
        <v>3.7</v>
      </c>
      <c r="S14" s="213">
        <v>4.6100000000000003</v>
      </c>
      <c r="T14" s="213">
        <v>4.76</v>
      </c>
      <c r="U14" s="213">
        <v>3.78</v>
      </c>
      <c r="V14" s="213">
        <v>5.59</v>
      </c>
      <c r="W14" s="213">
        <v>6.02</v>
      </c>
      <c r="X14" s="213">
        <v>4.33</v>
      </c>
      <c r="Y14" s="213">
        <v>5.08</v>
      </c>
      <c r="Z14" s="213">
        <v>7.52</v>
      </c>
      <c r="AA14" s="213">
        <v>6.34</v>
      </c>
      <c r="AB14" s="213">
        <v>6.5</v>
      </c>
      <c r="AC14" s="213">
        <v>6.85</v>
      </c>
      <c r="AD14" s="213">
        <v>4.45</v>
      </c>
      <c r="AE14" s="213">
        <v>4.76</v>
      </c>
      <c r="AF14" s="213">
        <v>3.39</v>
      </c>
      <c r="AG14" s="213">
        <v>4.92</v>
      </c>
      <c r="AH14" s="213">
        <v>5.04</v>
      </c>
      <c r="AI14" s="213">
        <v>5.47</v>
      </c>
      <c r="AJ14" s="213">
        <v>5.12</v>
      </c>
      <c r="AK14" s="213">
        <v>6.02</v>
      </c>
      <c r="AL14" s="213">
        <v>5.79</v>
      </c>
      <c r="AM14" s="213">
        <v>6.18</v>
      </c>
      <c r="AN14" s="213">
        <v>5.59</v>
      </c>
      <c r="AO14" s="213">
        <v>5.59</v>
      </c>
      <c r="AP14" s="213">
        <v>5.83</v>
      </c>
      <c r="AQ14" s="213">
        <v>6.89</v>
      </c>
      <c r="AR14" s="213">
        <v>3.39</v>
      </c>
      <c r="AS14" s="213">
        <v>4.37</v>
      </c>
      <c r="AT14" s="213">
        <v>4.21</v>
      </c>
      <c r="AU14" s="213">
        <v>6.65</v>
      </c>
      <c r="AV14" s="213">
        <v>7.76</v>
      </c>
      <c r="AW14" s="213">
        <v>10.79</v>
      </c>
      <c r="AX14" s="213">
        <v>8.39</v>
      </c>
      <c r="AY14" s="213">
        <v>10.16</v>
      </c>
      <c r="AZ14" s="213">
        <v>11.02</v>
      </c>
      <c r="BA14" s="213">
        <v>8.6199999999999992</v>
      </c>
      <c r="BB14" s="213">
        <v>12.17</v>
      </c>
      <c r="BC14" s="213">
        <v>9.8000000000000007</v>
      </c>
      <c r="BD14" s="213">
        <v>3.7</v>
      </c>
      <c r="BE14" s="213">
        <v>3.78</v>
      </c>
      <c r="BF14" s="213">
        <v>5.79</v>
      </c>
      <c r="BG14" s="213">
        <v>8.23</v>
      </c>
      <c r="BH14" s="213">
        <v>8.5</v>
      </c>
      <c r="BI14" s="214" t="s">
        <v>175</v>
      </c>
      <c r="BJ14" s="213">
        <v>10.75</v>
      </c>
      <c r="BK14" s="213">
        <v>7.68</v>
      </c>
      <c r="BL14" s="213">
        <v>9.8800000000000008</v>
      </c>
      <c r="BM14" s="213">
        <v>10.79</v>
      </c>
      <c r="BN14" s="213">
        <v>12.36</v>
      </c>
      <c r="BO14" s="213">
        <v>12.05</v>
      </c>
      <c r="BP14" s="213">
        <v>3.5</v>
      </c>
      <c r="BQ14" s="213">
        <v>4.33</v>
      </c>
      <c r="BR14" s="213">
        <v>3.43</v>
      </c>
      <c r="BS14" s="213">
        <v>4.0599999999999996</v>
      </c>
      <c r="BT14" s="213">
        <v>3.43</v>
      </c>
      <c r="BU14" s="213">
        <v>5.12</v>
      </c>
      <c r="BV14" s="213">
        <v>4.49</v>
      </c>
      <c r="BW14" s="213">
        <v>4.17</v>
      </c>
      <c r="BX14" s="213">
        <v>4.09</v>
      </c>
      <c r="BY14" s="213">
        <v>3.27</v>
      </c>
      <c r="BZ14" s="213">
        <v>3.82</v>
      </c>
      <c r="CA14" s="213">
        <v>3.7</v>
      </c>
      <c r="CB14" s="213">
        <v>2.68</v>
      </c>
      <c r="CC14" s="213">
        <v>6.57</v>
      </c>
      <c r="CD14" s="213">
        <v>3.62</v>
      </c>
      <c r="CE14" s="213">
        <v>2.68</v>
      </c>
      <c r="CF14" s="213">
        <v>3.74</v>
      </c>
      <c r="CG14" s="213">
        <v>2.48</v>
      </c>
      <c r="CH14" s="213">
        <v>5.04</v>
      </c>
      <c r="CI14" s="213">
        <v>4.76</v>
      </c>
      <c r="CJ14" s="213">
        <v>3.35</v>
      </c>
      <c r="CK14" s="213">
        <v>5.08</v>
      </c>
      <c r="CL14" s="213">
        <v>5</v>
      </c>
      <c r="CM14" s="214" t="s">
        <v>175</v>
      </c>
      <c r="CN14" s="213">
        <v>5.71</v>
      </c>
      <c r="CO14" s="213">
        <v>4.72</v>
      </c>
      <c r="CP14" s="214" t="s">
        <v>175</v>
      </c>
      <c r="CQ14" s="213">
        <v>5.12</v>
      </c>
      <c r="CR14" s="213">
        <v>5.87</v>
      </c>
      <c r="CS14" s="213">
        <v>6.06</v>
      </c>
      <c r="CT14" s="213">
        <v>6.85</v>
      </c>
      <c r="CU14" s="213">
        <v>5.79</v>
      </c>
      <c r="CV14" s="213">
        <v>5.83</v>
      </c>
      <c r="CW14" s="213">
        <v>5.71</v>
      </c>
      <c r="CX14" s="213">
        <v>5.63</v>
      </c>
      <c r="CY14" s="213">
        <v>4.33</v>
      </c>
      <c r="CZ14" s="213">
        <v>5.35</v>
      </c>
      <c r="DA14" s="213">
        <v>6.14</v>
      </c>
      <c r="DB14" s="213">
        <v>4.33</v>
      </c>
      <c r="DC14" s="213">
        <v>4.6100000000000003</v>
      </c>
      <c r="DD14" s="213">
        <v>6.65</v>
      </c>
      <c r="DE14" s="213">
        <v>6.81</v>
      </c>
      <c r="DF14" s="214" t="s">
        <v>175</v>
      </c>
      <c r="DG14" s="213">
        <v>6.34</v>
      </c>
      <c r="DH14" s="213">
        <v>5.79</v>
      </c>
      <c r="DI14" s="214" t="s">
        <v>175</v>
      </c>
      <c r="DJ14" s="213">
        <v>5.08</v>
      </c>
      <c r="DK14" s="213">
        <v>3.86</v>
      </c>
      <c r="DL14" s="213">
        <v>5.47</v>
      </c>
      <c r="DM14" s="213">
        <v>5.04</v>
      </c>
      <c r="DN14" s="213">
        <v>5</v>
      </c>
      <c r="DO14" s="213">
        <v>6.06</v>
      </c>
      <c r="DP14" s="213">
        <v>5.55</v>
      </c>
      <c r="DQ14" s="213">
        <v>5.28</v>
      </c>
      <c r="DR14" s="213">
        <v>5.83</v>
      </c>
      <c r="DS14" s="213">
        <v>8.35</v>
      </c>
      <c r="DT14" s="213">
        <v>5.98</v>
      </c>
      <c r="DU14" s="213">
        <v>6.65</v>
      </c>
      <c r="DV14" s="213">
        <v>6.42</v>
      </c>
      <c r="DW14" s="213">
        <v>9.57</v>
      </c>
      <c r="DX14" s="213">
        <v>5.08</v>
      </c>
      <c r="DY14" s="213">
        <v>6.54</v>
      </c>
      <c r="DZ14" s="213">
        <v>2.87</v>
      </c>
      <c r="EA14" s="213">
        <v>5.35</v>
      </c>
      <c r="EB14" s="213">
        <v>4.72</v>
      </c>
      <c r="EC14" s="213">
        <v>4.13</v>
      </c>
      <c r="ED14" s="213">
        <v>4.6100000000000003</v>
      </c>
      <c r="EE14" s="213">
        <v>4.49</v>
      </c>
      <c r="EF14" s="213">
        <v>5.87</v>
      </c>
      <c r="EG14" s="213">
        <v>4.72</v>
      </c>
      <c r="EH14" s="213">
        <v>3.62</v>
      </c>
      <c r="EI14" s="213">
        <v>2.17</v>
      </c>
      <c r="EJ14" s="213">
        <v>5.71</v>
      </c>
      <c r="EK14" s="213">
        <v>3.03</v>
      </c>
      <c r="EL14" s="213">
        <v>3.15</v>
      </c>
      <c r="EM14" s="213">
        <v>4.37</v>
      </c>
      <c r="EN14" s="214" t="s">
        <v>175</v>
      </c>
      <c r="EO14" s="213">
        <v>3.9</v>
      </c>
      <c r="EP14" s="213">
        <v>4.6500000000000004</v>
      </c>
      <c r="EQ14" s="213">
        <v>3.07</v>
      </c>
      <c r="ER14" s="213">
        <v>4.17</v>
      </c>
      <c r="ES14" s="213">
        <v>4.41</v>
      </c>
      <c r="ET14" s="213">
        <v>4.37</v>
      </c>
      <c r="EU14" s="213">
        <v>3.54</v>
      </c>
      <c r="EV14" s="213">
        <v>4.33</v>
      </c>
      <c r="EW14" s="213">
        <v>3.74</v>
      </c>
      <c r="EX14" s="213">
        <v>4.13</v>
      </c>
      <c r="EY14" s="213">
        <v>5</v>
      </c>
      <c r="EZ14" s="213">
        <v>4.45</v>
      </c>
      <c r="FA14" s="213">
        <v>6.89</v>
      </c>
      <c r="FB14" s="213">
        <v>4.09</v>
      </c>
      <c r="FC14" s="213">
        <v>3.82</v>
      </c>
      <c r="FD14" s="213">
        <v>10.35</v>
      </c>
      <c r="FE14" s="213">
        <v>6.42</v>
      </c>
      <c r="FF14" s="213">
        <v>5.2</v>
      </c>
      <c r="FG14" s="213">
        <v>8.7799999999999994</v>
      </c>
      <c r="FH14" s="213">
        <v>5.55</v>
      </c>
      <c r="FI14" s="213">
        <v>6.22</v>
      </c>
      <c r="FJ14" s="213">
        <v>6.14</v>
      </c>
      <c r="FK14" s="213">
        <v>4.72</v>
      </c>
      <c r="FL14" s="213">
        <v>6.81</v>
      </c>
      <c r="FM14" s="213">
        <v>5</v>
      </c>
      <c r="FN14" s="213">
        <v>5</v>
      </c>
      <c r="FO14" s="213">
        <v>4.76</v>
      </c>
      <c r="FP14" s="213">
        <v>4.84</v>
      </c>
      <c r="FQ14" s="213">
        <v>3.86</v>
      </c>
      <c r="FR14" s="213">
        <v>3.5</v>
      </c>
      <c r="FS14" s="213">
        <v>4.29</v>
      </c>
      <c r="FT14" s="213">
        <v>3.62</v>
      </c>
      <c r="FU14" s="213">
        <v>8.15</v>
      </c>
      <c r="FV14" s="213">
        <v>4.72</v>
      </c>
      <c r="FW14" s="213">
        <v>8.9</v>
      </c>
      <c r="FX14" s="213">
        <v>8.35</v>
      </c>
      <c r="FY14" s="213">
        <v>12.44</v>
      </c>
      <c r="FZ14" s="213">
        <v>11.65</v>
      </c>
      <c r="GA14" s="213">
        <v>9.3699999999999992</v>
      </c>
      <c r="GB14" s="213">
        <v>6.18</v>
      </c>
      <c r="GC14" s="213">
        <v>9.76</v>
      </c>
      <c r="GD14" s="213">
        <v>4.72</v>
      </c>
      <c r="GE14" s="213">
        <v>4.53</v>
      </c>
      <c r="GF14" s="213">
        <v>6.3</v>
      </c>
      <c r="GG14" s="213">
        <v>5.04</v>
      </c>
      <c r="GH14" s="213">
        <v>5.71</v>
      </c>
      <c r="GI14" s="213">
        <v>5.43</v>
      </c>
      <c r="GJ14" s="213">
        <v>5.24</v>
      </c>
      <c r="GK14" s="213">
        <v>4.84</v>
      </c>
      <c r="GL14" s="213">
        <v>5.91</v>
      </c>
      <c r="GM14" s="213">
        <v>5.79</v>
      </c>
      <c r="GN14" s="213">
        <v>5.04</v>
      </c>
      <c r="GO14" s="213">
        <v>5.12</v>
      </c>
      <c r="GP14" s="213">
        <v>4.33</v>
      </c>
      <c r="GQ14" s="213">
        <v>5.43</v>
      </c>
      <c r="GR14" s="213">
        <v>7.56</v>
      </c>
      <c r="GS14" s="213">
        <v>6.81</v>
      </c>
      <c r="GT14" s="213">
        <v>6.46</v>
      </c>
      <c r="GU14" s="213">
        <v>9.25</v>
      </c>
      <c r="GV14" s="213">
        <v>8.23</v>
      </c>
      <c r="GW14" s="213">
        <v>9.3699999999999992</v>
      </c>
      <c r="GX14" s="213">
        <v>3.7</v>
      </c>
      <c r="GY14" s="213">
        <v>4.92</v>
      </c>
      <c r="GZ14" s="213">
        <v>3.54</v>
      </c>
      <c r="HA14" s="213">
        <v>6.69</v>
      </c>
      <c r="HB14" s="213">
        <v>5.67</v>
      </c>
      <c r="HC14" s="213">
        <v>9.25</v>
      </c>
      <c r="HD14" s="213">
        <v>12.64</v>
      </c>
      <c r="HE14" s="213">
        <v>7.6</v>
      </c>
      <c r="HF14" s="213">
        <v>8.15</v>
      </c>
      <c r="HG14" s="213">
        <v>3.86</v>
      </c>
      <c r="HH14" s="213">
        <v>5.39</v>
      </c>
      <c r="HI14" s="213">
        <v>7.32</v>
      </c>
      <c r="HJ14" s="213">
        <v>5.91</v>
      </c>
      <c r="HK14" s="213">
        <v>9.33</v>
      </c>
      <c r="HL14" s="213">
        <v>9.25</v>
      </c>
      <c r="HM14" s="213">
        <v>5.2</v>
      </c>
      <c r="HN14" s="213">
        <v>8.86</v>
      </c>
      <c r="HO14" s="213">
        <v>8.5399999999999991</v>
      </c>
      <c r="HP14" s="213">
        <v>4.29</v>
      </c>
      <c r="HQ14" s="213">
        <v>4.37</v>
      </c>
      <c r="HR14" s="213">
        <v>2.48</v>
      </c>
      <c r="HS14" s="213">
        <v>4.57</v>
      </c>
      <c r="HT14" s="213">
        <v>4.6900000000000004</v>
      </c>
      <c r="HU14" s="213">
        <v>4.96</v>
      </c>
      <c r="HV14" s="213">
        <v>4.21</v>
      </c>
      <c r="HW14" s="213">
        <v>4.09</v>
      </c>
      <c r="HX14" s="216" t="s">
        <v>175</v>
      </c>
      <c r="HY14" s="213">
        <v>3.66</v>
      </c>
      <c r="HZ14" s="213">
        <v>4.57</v>
      </c>
      <c r="IA14" s="213">
        <v>4.53</v>
      </c>
      <c r="IB14" s="213">
        <v>2.8</v>
      </c>
      <c r="IC14" s="213">
        <v>2.56</v>
      </c>
      <c r="ID14" s="213">
        <v>1.5</v>
      </c>
      <c r="IE14" s="213">
        <v>3.94</v>
      </c>
      <c r="IF14" s="213">
        <v>3.66</v>
      </c>
      <c r="IG14" s="213">
        <v>3.58</v>
      </c>
      <c r="IH14" s="213">
        <v>3.74</v>
      </c>
      <c r="II14" s="213">
        <v>4.72</v>
      </c>
      <c r="IJ14" s="213">
        <v>7.24</v>
      </c>
      <c r="IK14" s="213">
        <v>3.35</v>
      </c>
      <c r="IL14" s="213">
        <v>6.65</v>
      </c>
      <c r="IM14" s="213">
        <v>8.27</v>
      </c>
      <c r="IN14" s="213">
        <v>6.34</v>
      </c>
      <c r="IO14" s="213">
        <v>8.66</v>
      </c>
      <c r="IP14" s="213">
        <v>7.91</v>
      </c>
      <c r="IQ14" s="213">
        <v>10.55</v>
      </c>
      <c r="IR14" s="213">
        <v>8.6199999999999992</v>
      </c>
      <c r="IS14" s="213">
        <v>7.05</v>
      </c>
      <c r="IT14" s="213">
        <v>12.4</v>
      </c>
      <c r="IU14" s="213">
        <v>7.76</v>
      </c>
      <c r="IV14" s="213">
        <v>7.13</v>
      </c>
      <c r="IW14" s="213">
        <v>8.27</v>
      </c>
      <c r="IX14" s="213">
        <v>6.81</v>
      </c>
      <c r="IY14" s="213">
        <v>7.72</v>
      </c>
      <c r="IZ14" s="213">
        <v>6.57</v>
      </c>
      <c r="JA14" s="213">
        <v>8.19</v>
      </c>
      <c r="JB14" s="213">
        <v>4.6500000000000004</v>
      </c>
      <c r="JC14" s="213">
        <v>5.75</v>
      </c>
      <c r="JD14" s="213">
        <v>6.65</v>
      </c>
      <c r="JE14" s="213">
        <v>5.91</v>
      </c>
      <c r="JF14" s="213">
        <v>5.79</v>
      </c>
      <c r="JG14" s="213">
        <v>9.3699999999999992</v>
      </c>
      <c r="JH14" s="213">
        <v>7.48</v>
      </c>
      <c r="JI14" s="213">
        <v>4.13</v>
      </c>
      <c r="JJ14" s="213">
        <v>3.78</v>
      </c>
      <c r="JK14" s="213">
        <v>3.11</v>
      </c>
      <c r="JL14" s="213">
        <v>3.62</v>
      </c>
      <c r="JM14" s="213">
        <v>4.6500000000000004</v>
      </c>
      <c r="JN14" s="213">
        <v>2.0499999999999998</v>
      </c>
      <c r="JO14" s="213">
        <v>2.6</v>
      </c>
      <c r="JP14" s="213">
        <v>3.19</v>
      </c>
      <c r="JQ14" s="213">
        <v>4.6900000000000004</v>
      </c>
      <c r="JR14" s="213">
        <v>4.29</v>
      </c>
      <c r="JS14" s="213">
        <v>4.09</v>
      </c>
      <c r="JT14" s="214" t="s">
        <v>175</v>
      </c>
      <c r="JU14" s="213">
        <v>4.6100000000000003</v>
      </c>
      <c r="JV14" s="213">
        <v>3.5</v>
      </c>
      <c r="JW14" s="213">
        <v>3.39</v>
      </c>
      <c r="JX14" s="214" t="s">
        <v>175</v>
      </c>
      <c r="JY14" s="213">
        <v>3.27</v>
      </c>
      <c r="JZ14" s="218">
        <f t="shared" si="0"/>
        <v>5.8018014705882353</v>
      </c>
    </row>
    <row r="15" spans="1:286" s="216" customFormat="1">
      <c r="A15" s="212">
        <v>2010</v>
      </c>
      <c r="B15" s="213">
        <v>27.95</v>
      </c>
      <c r="C15" s="213">
        <v>10.98</v>
      </c>
      <c r="D15" s="213">
        <v>17.239999999999998</v>
      </c>
      <c r="E15" s="213">
        <v>11.73</v>
      </c>
      <c r="F15" s="213">
        <v>32.049999999999997</v>
      </c>
      <c r="G15" s="214" t="s">
        <v>175</v>
      </c>
      <c r="H15" s="213">
        <v>5.75</v>
      </c>
      <c r="I15" s="213">
        <v>20.39</v>
      </c>
      <c r="J15" s="213">
        <v>7.56</v>
      </c>
      <c r="K15" s="213">
        <v>5.35</v>
      </c>
      <c r="L15" s="213">
        <v>5.59</v>
      </c>
      <c r="M15" s="213">
        <v>6.3</v>
      </c>
      <c r="N15" s="213">
        <v>5.98</v>
      </c>
      <c r="O15" s="213">
        <v>8.07</v>
      </c>
      <c r="P15" s="213">
        <v>6.57</v>
      </c>
      <c r="Q15" s="213">
        <v>6.97</v>
      </c>
      <c r="R15" s="213">
        <v>7.36</v>
      </c>
      <c r="S15" s="213">
        <v>4.6500000000000004</v>
      </c>
      <c r="T15" s="213">
        <v>7.01</v>
      </c>
      <c r="U15" s="213">
        <v>6.1</v>
      </c>
      <c r="V15" s="213">
        <v>8.35</v>
      </c>
      <c r="W15" s="213">
        <v>8.6999999999999993</v>
      </c>
      <c r="X15" s="213">
        <v>5.98</v>
      </c>
      <c r="Y15" s="213">
        <v>9.25</v>
      </c>
      <c r="Z15" s="213">
        <v>8.27</v>
      </c>
      <c r="AA15" s="213">
        <v>7.28</v>
      </c>
      <c r="AB15" s="213">
        <v>7.13</v>
      </c>
      <c r="AC15" s="213">
        <v>8.39</v>
      </c>
      <c r="AD15" s="213">
        <v>6.38</v>
      </c>
      <c r="AE15" s="213">
        <v>5.94</v>
      </c>
      <c r="AF15" s="213">
        <v>6.06</v>
      </c>
      <c r="AG15" s="213">
        <v>6.77</v>
      </c>
      <c r="AH15" s="213">
        <v>6.69</v>
      </c>
      <c r="AI15" s="213">
        <v>6.89</v>
      </c>
      <c r="AJ15" s="213">
        <v>7.48</v>
      </c>
      <c r="AK15" s="213">
        <v>6.93</v>
      </c>
      <c r="AL15" s="213">
        <v>6.61</v>
      </c>
      <c r="AM15" s="213">
        <v>7.36</v>
      </c>
      <c r="AN15" s="213">
        <v>7.28</v>
      </c>
      <c r="AO15" s="213">
        <v>7.4</v>
      </c>
      <c r="AP15" s="213">
        <v>9.3699999999999992</v>
      </c>
      <c r="AQ15" s="213">
        <v>10.31</v>
      </c>
      <c r="AR15" s="213">
        <v>10.75</v>
      </c>
      <c r="AS15" s="213">
        <v>9.65</v>
      </c>
      <c r="AT15" s="213">
        <v>12.83</v>
      </c>
      <c r="AU15" s="213">
        <v>16.93</v>
      </c>
      <c r="AV15" s="213">
        <v>14.84</v>
      </c>
      <c r="AW15" s="213">
        <v>18.309999999999999</v>
      </c>
      <c r="AX15" s="213">
        <v>19.760000000000002</v>
      </c>
      <c r="AY15" s="213">
        <v>12.44</v>
      </c>
      <c r="AZ15" s="213">
        <v>13.66</v>
      </c>
      <c r="BA15" s="213">
        <v>16.420000000000002</v>
      </c>
      <c r="BB15" s="213">
        <v>13.54</v>
      </c>
      <c r="BC15" s="213">
        <v>14.96</v>
      </c>
      <c r="BD15" s="213">
        <v>8.6999999999999993</v>
      </c>
      <c r="BE15" s="213">
        <v>6.26</v>
      </c>
      <c r="BF15" s="213">
        <v>8.5</v>
      </c>
      <c r="BG15" s="213">
        <v>12.05</v>
      </c>
      <c r="BH15" s="213">
        <v>11.38</v>
      </c>
      <c r="BI15" s="213">
        <v>7.95</v>
      </c>
      <c r="BJ15" s="213">
        <v>11.3</v>
      </c>
      <c r="BK15" s="213">
        <v>9.84</v>
      </c>
      <c r="BL15" s="213">
        <v>13.46</v>
      </c>
      <c r="BM15" s="213">
        <v>6.65</v>
      </c>
      <c r="BN15" s="213">
        <v>17.760000000000002</v>
      </c>
      <c r="BO15" s="213">
        <v>18.940000000000001</v>
      </c>
      <c r="BP15" s="213">
        <v>10.91</v>
      </c>
      <c r="BQ15" s="213">
        <v>7.05</v>
      </c>
      <c r="BR15" s="213">
        <v>6.34</v>
      </c>
      <c r="BS15" s="213">
        <v>6.22</v>
      </c>
      <c r="BT15" s="213">
        <v>5.75</v>
      </c>
      <c r="BU15" s="213">
        <v>8.11</v>
      </c>
      <c r="BV15" s="213">
        <v>7.72</v>
      </c>
      <c r="BW15" s="213">
        <v>7.2</v>
      </c>
      <c r="BX15" s="213">
        <v>8.82</v>
      </c>
      <c r="BY15" s="213">
        <v>5.87</v>
      </c>
      <c r="BZ15" s="213">
        <v>8.82</v>
      </c>
      <c r="CA15" s="213">
        <v>7.68</v>
      </c>
      <c r="CB15" s="213">
        <v>3.82</v>
      </c>
      <c r="CC15" s="213">
        <v>9.5299999999999994</v>
      </c>
      <c r="CD15" s="213">
        <v>8.98</v>
      </c>
      <c r="CE15" s="213">
        <v>5.71</v>
      </c>
      <c r="CF15" s="213">
        <v>8.39</v>
      </c>
      <c r="CG15" s="213">
        <v>7.48</v>
      </c>
      <c r="CH15" s="213">
        <v>10.71</v>
      </c>
      <c r="CI15" s="213">
        <v>8.19</v>
      </c>
      <c r="CJ15" s="213">
        <v>6.22</v>
      </c>
      <c r="CK15" s="213">
        <v>9.8800000000000008</v>
      </c>
      <c r="CL15" s="213">
        <v>12.28</v>
      </c>
      <c r="CM15" s="213">
        <v>9.8800000000000008</v>
      </c>
      <c r="CN15" s="213">
        <v>7.83</v>
      </c>
      <c r="CO15" s="213">
        <v>8.11</v>
      </c>
      <c r="CP15" s="213">
        <v>5.98</v>
      </c>
      <c r="CQ15" s="213">
        <v>9.41</v>
      </c>
      <c r="CR15" s="213">
        <v>7.17</v>
      </c>
      <c r="CS15" s="213">
        <v>8.82</v>
      </c>
      <c r="CT15" s="213">
        <v>9.76</v>
      </c>
      <c r="CU15" s="213">
        <v>8.5</v>
      </c>
      <c r="CV15" s="213">
        <v>8.98</v>
      </c>
      <c r="CW15" s="213">
        <v>9.65</v>
      </c>
      <c r="CX15" s="213">
        <v>9.57</v>
      </c>
      <c r="CY15" s="213">
        <v>8.7799999999999994</v>
      </c>
      <c r="CZ15" s="213">
        <v>9.92</v>
      </c>
      <c r="DA15" s="213">
        <v>6.97</v>
      </c>
      <c r="DB15" s="213">
        <v>3.7</v>
      </c>
      <c r="DC15" s="213">
        <v>5.91</v>
      </c>
      <c r="DD15" s="213">
        <v>13.19</v>
      </c>
      <c r="DE15" s="213">
        <v>14.21</v>
      </c>
      <c r="DF15" s="213">
        <v>5.43</v>
      </c>
      <c r="DG15" s="213">
        <v>9.61</v>
      </c>
      <c r="DH15" s="213">
        <v>7.64</v>
      </c>
      <c r="DI15" s="213">
        <v>6.18</v>
      </c>
      <c r="DJ15" s="213">
        <v>8.4600000000000009</v>
      </c>
      <c r="DK15" s="213">
        <v>5.24</v>
      </c>
      <c r="DL15" s="213">
        <v>8.11</v>
      </c>
      <c r="DM15" s="213">
        <v>7.09</v>
      </c>
      <c r="DN15" s="213">
        <v>7.17</v>
      </c>
      <c r="DO15" s="213">
        <v>11.3</v>
      </c>
      <c r="DP15" s="213">
        <v>9.09</v>
      </c>
      <c r="DQ15" s="213">
        <v>7.32</v>
      </c>
      <c r="DR15" s="213">
        <v>8.23</v>
      </c>
      <c r="DS15" s="213">
        <v>9.57</v>
      </c>
      <c r="DT15" s="213">
        <v>7.91</v>
      </c>
      <c r="DU15" s="213">
        <v>14.61</v>
      </c>
      <c r="DV15" s="213">
        <v>9.41</v>
      </c>
      <c r="DW15" s="213">
        <v>18.46</v>
      </c>
      <c r="DX15" s="213">
        <v>9.5299999999999994</v>
      </c>
      <c r="DY15" s="213">
        <v>8.0299999999999994</v>
      </c>
      <c r="DZ15" s="213">
        <v>4.88</v>
      </c>
      <c r="EA15" s="213">
        <v>4.6100000000000003</v>
      </c>
      <c r="EB15" s="213">
        <v>5.31</v>
      </c>
      <c r="EC15" s="213">
        <v>4.72</v>
      </c>
      <c r="ED15" s="213">
        <v>6.69</v>
      </c>
      <c r="EE15" s="213">
        <v>5.63</v>
      </c>
      <c r="EF15" s="213">
        <v>8.35</v>
      </c>
      <c r="EG15" s="213">
        <v>6.54</v>
      </c>
      <c r="EH15" s="213">
        <v>5.31</v>
      </c>
      <c r="EI15" s="213">
        <v>6.14</v>
      </c>
      <c r="EJ15" s="213">
        <v>6.69</v>
      </c>
      <c r="EK15" s="213">
        <v>5.16</v>
      </c>
      <c r="EL15" s="213">
        <v>6.26</v>
      </c>
      <c r="EM15" s="213">
        <v>6.61</v>
      </c>
      <c r="EN15" s="213">
        <v>9.41</v>
      </c>
      <c r="EO15" s="213">
        <v>10.28</v>
      </c>
      <c r="EP15" s="213">
        <v>6.85</v>
      </c>
      <c r="EQ15" s="213">
        <v>6.61</v>
      </c>
      <c r="ER15" s="213">
        <v>8.66</v>
      </c>
      <c r="ES15" s="213">
        <v>11.18</v>
      </c>
      <c r="ET15" s="213">
        <v>15.31</v>
      </c>
      <c r="EU15" s="213">
        <v>12.36</v>
      </c>
      <c r="EV15" s="213">
        <v>9.8000000000000007</v>
      </c>
      <c r="EW15" s="213">
        <v>12.52</v>
      </c>
      <c r="EX15" s="214" t="s">
        <v>175</v>
      </c>
      <c r="EY15" s="213">
        <v>11.81</v>
      </c>
      <c r="EZ15" s="213">
        <v>12.24</v>
      </c>
      <c r="FA15" s="213">
        <v>8.5399999999999991</v>
      </c>
      <c r="FB15" s="213">
        <v>9.06</v>
      </c>
      <c r="FC15" s="213">
        <v>6.97</v>
      </c>
      <c r="FD15" s="213">
        <v>12.6</v>
      </c>
      <c r="FE15" s="213">
        <v>8.98</v>
      </c>
      <c r="FF15" s="213">
        <v>9.7200000000000006</v>
      </c>
      <c r="FG15" s="213">
        <v>9.2100000000000009</v>
      </c>
      <c r="FH15" s="213">
        <v>8.66</v>
      </c>
      <c r="FI15" s="213">
        <v>8.5</v>
      </c>
      <c r="FJ15" s="213">
        <v>10.31</v>
      </c>
      <c r="FK15" s="213">
        <v>10.31</v>
      </c>
      <c r="FL15" s="213">
        <v>10.199999999999999</v>
      </c>
      <c r="FM15" s="213">
        <v>10.91</v>
      </c>
      <c r="FN15" s="213">
        <v>11.85</v>
      </c>
      <c r="FO15" s="213">
        <v>11.38</v>
      </c>
      <c r="FP15" s="213">
        <v>12.72</v>
      </c>
      <c r="FQ15" s="213">
        <v>11.61</v>
      </c>
      <c r="FR15" s="213">
        <v>12.09</v>
      </c>
      <c r="FS15" s="213">
        <v>10.75</v>
      </c>
      <c r="FT15" s="213">
        <v>12.99</v>
      </c>
      <c r="FU15" s="213">
        <v>9.65</v>
      </c>
      <c r="FV15" s="213">
        <v>10.28</v>
      </c>
      <c r="FW15" s="213">
        <v>12.72</v>
      </c>
      <c r="FX15" s="213">
        <v>16.059999999999999</v>
      </c>
      <c r="FY15" s="213">
        <v>14.65</v>
      </c>
      <c r="FZ15" s="213">
        <v>13.46</v>
      </c>
      <c r="GA15" s="213">
        <v>9.7200000000000006</v>
      </c>
      <c r="GB15" s="213">
        <v>11.61</v>
      </c>
      <c r="GC15" s="213">
        <v>10</v>
      </c>
      <c r="GD15" s="213">
        <v>7.01</v>
      </c>
      <c r="GE15" s="213">
        <v>8.07</v>
      </c>
      <c r="GF15" s="213">
        <v>8.27</v>
      </c>
      <c r="GG15" s="213">
        <v>6.5</v>
      </c>
      <c r="GH15" s="213">
        <v>7.36</v>
      </c>
      <c r="GI15" s="213">
        <v>6.34</v>
      </c>
      <c r="GJ15" s="213">
        <v>7.17</v>
      </c>
      <c r="GK15" s="213">
        <v>6.61</v>
      </c>
      <c r="GL15" s="213">
        <v>7.91</v>
      </c>
      <c r="GM15" s="213">
        <v>6.06</v>
      </c>
      <c r="GN15" s="213">
        <v>8.39</v>
      </c>
      <c r="GO15" s="213">
        <v>7.28</v>
      </c>
      <c r="GP15" s="213">
        <v>6.1</v>
      </c>
      <c r="GQ15" s="213">
        <v>6.97</v>
      </c>
      <c r="GR15" s="213">
        <v>5.55</v>
      </c>
      <c r="GS15" s="213">
        <v>6.93</v>
      </c>
      <c r="GT15" s="213">
        <v>7.36</v>
      </c>
      <c r="GU15" s="213">
        <v>9.17</v>
      </c>
      <c r="GV15" s="213">
        <v>9.57</v>
      </c>
      <c r="GW15" s="213">
        <v>10.28</v>
      </c>
      <c r="GX15" s="213">
        <v>8.82</v>
      </c>
      <c r="GY15" s="213">
        <v>9.5299999999999994</v>
      </c>
      <c r="GZ15" s="213">
        <v>9.3699999999999992</v>
      </c>
      <c r="HA15" s="213">
        <v>12.56</v>
      </c>
      <c r="HB15" s="213">
        <v>11.1</v>
      </c>
      <c r="HC15" s="213">
        <v>16.5</v>
      </c>
      <c r="HD15" s="213">
        <v>22.87</v>
      </c>
      <c r="HE15" s="213">
        <v>13.66</v>
      </c>
      <c r="HF15" s="213">
        <v>14.8</v>
      </c>
      <c r="HG15" s="213">
        <v>5.91</v>
      </c>
      <c r="HH15" s="213">
        <v>12.24</v>
      </c>
      <c r="HI15" s="213">
        <v>11.22</v>
      </c>
      <c r="HJ15" s="213">
        <v>10.31</v>
      </c>
      <c r="HK15" s="213">
        <v>13.07</v>
      </c>
      <c r="HL15" s="213">
        <v>16.420000000000002</v>
      </c>
      <c r="HM15" s="213">
        <v>9.02</v>
      </c>
      <c r="HN15" s="213">
        <v>13.35</v>
      </c>
      <c r="HO15" s="213">
        <v>13.58</v>
      </c>
      <c r="HP15" s="213">
        <v>5.43</v>
      </c>
      <c r="HQ15" s="213">
        <v>5.98</v>
      </c>
      <c r="HR15" s="213">
        <v>6.5</v>
      </c>
      <c r="HS15" s="213">
        <v>6.22</v>
      </c>
      <c r="HT15" s="213">
        <v>8.35</v>
      </c>
      <c r="HU15" s="213">
        <v>6.3</v>
      </c>
      <c r="HV15" s="213">
        <v>7.05</v>
      </c>
      <c r="HW15" s="213">
        <v>7.76</v>
      </c>
      <c r="HX15" s="213">
        <v>8.4600000000000009</v>
      </c>
      <c r="HY15" s="213">
        <v>6.73</v>
      </c>
      <c r="HZ15" s="213">
        <v>5.94</v>
      </c>
      <c r="IA15" s="213">
        <v>6.46</v>
      </c>
      <c r="IB15" s="213">
        <v>4.6900000000000004</v>
      </c>
      <c r="IC15" s="213">
        <v>9.06</v>
      </c>
      <c r="ID15" s="213">
        <v>9.09</v>
      </c>
      <c r="IE15" s="213">
        <v>7.87</v>
      </c>
      <c r="IF15" s="213">
        <v>8.43</v>
      </c>
      <c r="IG15" s="213">
        <v>9.9600000000000009</v>
      </c>
      <c r="IH15" s="213">
        <v>10.08</v>
      </c>
      <c r="II15" s="213">
        <v>10.67</v>
      </c>
      <c r="IJ15" s="213">
        <v>15.39</v>
      </c>
      <c r="IK15" s="213">
        <v>6.34</v>
      </c>
      <c r="IL15" s="213">
        <v>10.31</v>
      </c>
      <c r="IM15" s="213">
        <v>11.18</v>
      </c>
      <c r="IN15" s="213">
        <v>10.35</v>
      </c>
      <c r="IO15" s="213">
        <v>10.28</v>
      </c>
      <c r="IP15" s="213">
        <v>8.98</v>
      </c>
      <c r="IQ15" s="213">
        <v>12.09</v>
      </c>
      <c r="IR15" s="213">
        <v>15.12</v>
      </c>
      <c r="IS15" s="213">
        <v>9.17</v>
      </c>
      <c r="IT15" s="213">
        <v>22.8</v>
      </c>
      <c r="IU15" s="213">
        <v>8.6999999999999993</v>
      </c>
      <c r="IV15" s="213">
        <v>9.41</v>
      </c>
      <c r="IW15" s="213">
        <v>8.66</v>
      </c>
      <c r="IX15" s="213">
        <v>9.57</v>
      </c>
      <c r="IY15" s="213">
        <v>9.84</v>
      </c>
      <c r="IZ15" s="213">
        <v>7.48</v>
      </c>
      <c r="JA15" s="213">
        <v>10.039999999999999</v>
      </c>
      <c r="JB15" s="213">
        <v>9.7200000000000006</v>
      </c>
      <c r="JC15" s="213">
        <v>12.24</v>
      </c>
      <c r="JD15" s="213">
        <v>14.57</v>
      </c>
      <c r="JE15" s="213">
        <v>11.65</v>
      </c>
      <c r="JF15" s="213">
        <v>12.2</v>
      </c>
      <c r="JG15" s="213">
        <v>15.04</v>
      </c>
      <c r="JH15" s="213">
        <v>13.62</v>
      </c>
      <c r="JI15" s="213">
        <v>5.67</v>
      </c>
      <c r="JJ15" s="213">
        <v>5.39</v>
      </c>
      <c r="JK15" s="213">
        <v>3.82</v>
      </c>
      <c r="JL15" s="213">
        <v>6.81</v>
      </c>
      <c r="JM15" s="213">
        <v>5.47</v>
      </c>
      <c r="JN15" s="213">
        <v>5.63</v>
      </c>
      <c r="JO15" s="213">
        <v>5.16</v>
      </c>
      <c r="JP15" s="213">
        <v>7.6</v>
      </c>
      <c r="JQ15" s="213">
        <v>7.72</v>
      </c>
      <c r="JR15" s="213">
        <v>9.57</v>
      </c>
      <c r="JS15" s="213">
        <v>12.48</v>
      </c>
      <c r="JT15" s="214" t="s">
        <v>175</v>
      </c>
      <c r="JU15" s="213">
        <v>10.94</v>
      </c>
      <c r="JV15" s="213">
        <v>10.28</v>
      </c>
      <c r="JW15" s="213">
        <v>8.35</v>
      </c>
      <c r="JX15" s="213">
        <v>5.43</v>
      </c>
      <c r="JY15" s="213">
        <v>7.64</v>
      </c>
      <c r="JZ15" s="218">
        <f t="shared" si="0"/>
        <v>9.445266903914586</v>
      </c>
    </row>
    <row r="16" spans="1:286" s="216" customFormat="1">
      <c r="A16" s="212">
        <v>2009</v>
      </c>
      <c r="B16" s="213">
        <v>25.67</v>
      </c>
      <c r="C16" s="214" t="s">
        <v>175</v>
      </c>
      <c r="D16" s="213">
        <v>8.6199999999999992</v>
      </c>
      <c r="E16" s="213">
        <v>12.05</v>
      </c>
      <c r="F16" s="213">
        <v>17.440000000000001</v>
      </c>
      <c r="G16" s="213">
        <v>7.09</v>
      </c>
      <c r="H16" s="213">
        <v>6.65</v>
      </c>
      <c r="I16" s="213">
        <v>16.34</v>
      </c>
      <c r="J16" s="213">
        <v>4.0599999999999996</v>
      </c>
      <c r="K16" s="213">
        <v>4.25</v>
      </c>
      <c r="L16" s="213">
        <v>3.66</v>
      </c>
      <c r="M16" s="214" t="s">
        <v>175</v>
      </c>
      <c r="N16" s="213">
        <v>3.94</v>
      </c>
      <c r="O16" s="213">
        <v>4.72</v>
      </c>
      <c r="P16" s="213">
        <v>4.72</v>
      </c>
      <c r="Q16" s="213">
        <v>4.45</v>
      </c>
      <c r="R16" s="213">
        <v>5.2</v>
      </c>
      <c r="S16" s="213">
        <v>3.15</v>
      </c>
      <c r="T16" s="213">
        <v>4.17</v>
      </c>
      <c r="U16" s="213">
        <v>3.54</v>
      </c>
      <c r="V16" s="213">
        <v>4.45</v>
      </c>
      <c r="W16" s="213">
        <v>4.84</v>
      </c>
      <c r="X16" s="213">
        <v>5.16</v>
      </c>
      <c r="Y16" s="213">
        <v>3.7</v>
      </c>
      <c r="Z16" s="213">
        <v>5.04</v>
      </c>
      <c r="AA16" s="213">
        <v>4.8</v>
      </c>
      <c r="AB16" s="213">
        <v>4.09</v>
      </c>
      <c r="AC16" s="213">
        <v>5.43</v>
      </c>
      <c r="AD16" s="213">
        <v>5.24</v>
      </c>
      <c r="AE16" s="213">
        <v>4.13</v>
      </c>
      <c r="AF16" s="213">
        <v>4.8</v>
      </c>
      <c r="AG16" s="213">
        <v>4.21</v>
      </c>
      <c r="AH16" s="213">
        <v>4.41</v>
      </c>
      <c r="AI16" s="213">
        <v>4.6500000000000004</v>
      </c>
      <c r="AJ16" s="213">
        <v>5.08</v>
      </c>
      <c r="AK16" s="213">
        <v>4.0199999999999996</v>
      </c>
      <c r="AL16" s="213">
        <v>5.35</v>
      </c>
      <c r="AM16" s="213">
        <v>4.13</v>
      </c>
      <c r="AN16" s="213">
        <v>4.6900000000000004</v>
      </c>
      <c r="AO16" s="213">
        <v>4.21</v>
      </c>
      <c r="AP16" s="213">
        <v>3.98</v>
      </c>
      <c r="AQ16" s="213">
        <v>4.8</v>
      </c>
      <c r="AR16" s="213">
        <v>4.33</v>
      </c>
      <c r="AS16" s="213">
        <v>5.63</v>
      </c>
      <c r="AT16" s="213">
        <v>7.05</v>
      </c>
      <c r="AU16" s="214" t="s">
        <v>175</v>
      </c>
      <c r="AV16" s="213">
        <v>10.119999999999999</v>
      </c>
      <c r="AW16" s="213">
        <v>11.65</v>
      </c>
      <c r="AX16" s="213">
        <v>12.13</v>
      </c>
      <c r="AY16" s="213">
        <v>9.3699999999999992</v>
      </c>
      <c r="AZ16" s="213">
        <v>13.66</v>
      </c>
      <c r="BA16" s="213">
        <v>8.5</v>
      </c>
      <c r="BB16" s="213">
        <v>10.039999999999999</v>
      </c>
      <c r="BC16" s="213">
        <v>12.17</v>
      </c>
      <c r="BD16" s="213">
        <v>4.6100000000000003</v>
      </c>
      <c r="BE16" s="213">
        <v>5.04</v>
      </c>
      <c r="BF16" s="213">
        <v>5.31</v>
      </c>
      <c r="BG16" s="213">
        <v>8.5</v>
      </c>
      <c r="BH16" s="213">
        <v>7.09</v>
      </c>
      <c r="BI16" s="213">
        <v>4.45</v>
      </c>
      <c r="BJ16" s="213">
        <v>8.11</v>
      </c>
      <c r="BK16" s="213">
        <v>6.1</v>
      </c>
      <c r="BL16" s="213">
        <v>10.55</v>
      </c>
      <c r="BM16" s="213">
        <v>11.22</v>
      </c>
      <c r="BN16" s="213">
        <v>14.29</v>
      </c>
      <c r="BO16" s="213">
        <v>13.5</v>
      </c>
      <c r="BP16" s="213">
        <v>4.37</v>
      </c>
      <c r="BQ16" s="213">
        <v>5.35</v>
      </c>
      <c r="BR16" s="213">
        <v>4.21</v>
      </c>
      <c r="BS16" s="213">
        <v>5.79</v>
      </c>
      <c r="BT16" s="213">
        <v>4.6900000000000004</v>
      </c>
      <c r="BU16" s="213">
        <v>4.6900000000000004</v>
      </c>
      <c r="BV16" s="213">
        <v>6.46</v>
      </c>
      <c r="BW16" s="213">
        <v>4.84</v>
      </c>
      <c r="BX16" s="213">
        <v>5.71</v>
      </c>
      <c r="BY16" s="213">
        <v>3.94</v>
      </c>
      <c r="BZ16" s="213">
        <v>4.6100000000000003</v>
      </c>
      <c r="CA16" s="213">
        <v>3.74</v>
      </c>
      <c r="CB16" s="213">
        <v>2.68</v>
      </c>
      <c r="CC16" s="213">
        <v>7.72</v>
      </c>
      <c r="CD16" s="213">
        <v>5.24</v>
      </c>
      <c r="CE16" s="213">
        <v>4.6900000000000004</v>
      </c>
      <c r="CF16" s="213">
        <v>4.29</v>
      </c>
      <c r="CG16" s="213">
        <v>4.92</v>
      </c>
      <c r="CH16" s="213">
        <v>4.0199999999999996</v>
      </c>
      <c r="CI16" s="213">
        <v>6.5</v>
      </c>
      <c r="CJ16" s="213">
        <v>4.09</v>
      </c>
      <c r="CK16" s="213">
        <v>5.2</v>
      </c>
      <c r="CL16" s="213">
        <v>9.84</v>
      </c>
      <c r="CM16" s="213">
        <v>4.13</v>
      </c>
      <c r="CN16" s="213">
        <v>6.34</v>
      </c>
      <c r="CO16" s="213">
        <v>6.89</v>
      </c>
      <c r="CP16" s="213">
        <v>5.43</v>
      </c>
      <c r="CQ16" s="213">
        <v>8.07</v>
      </c>
      <c r="CR16" s="213">
        <v>9.02</v>
      </c>
      <c r="CS16" s="213">
        <v>7.6</v>
      </c>
      <c r="CT16" s="213">
        <v>8.5399999999999991</v>
      </c>
      <c r="CU16" s="213">
        <v>4.84</v>
      </c>
      <c r="CV16" s="213">
        <v>5.16</v>
      </c>
      <c r="CW16" s="213">
        <v>5.51</v>
      </c>
      <c r="CX16" s="213">
        <v>5.16</v>
      </c>
      <c r="CY16" s="213">
        <v>4.0199999999999996</v>
      </c>
      <c r="CZ16" s="213">
        <v>4.0599999999999996</v>
      </c>
      <c r="DA16" s="213">
        <v>4.57</v>
      </c>
      <c r="DB16" s="213">
        <v>3.54</v>
      </c>
      <c r="DC16" s="213">
        <v>4.13</v>
      </c>
      <c r="DD16" s="213">
        <v>6.73</v>
      </c>
      <c r="DE16" s="213">
        <v>7.28</v>
      </c>
      <c r="DF16" s="213">
        <v>5.71</v>
      </c>
      <c r="DG16" s="213">
        <v>4.92</v>
      </c>
      <c r="DH16" s="213">
        <v>4.84</v>
      </c>
      <c r="DI16" s="213">
        <v>5</v>
      </c>
      <c r="DJ16" s="213">
        <v>4.57</v>
      </c>
      <c r="DK16" s="213">
        <v>5.2</v>
      </c>
      <c r="DL16" s="213">
        <v>5.51</v>
      </c>
      <c r="DM16" s="213">
        <v>5.98</v>
      </c>
      <c r="DN16" s="214" t="s">
        <v>175</v>
      </c>
      <c r="DO16" s="213">
        <v>7.01</v>
      </c>
      <c r="DP16" s="213">
        <v>5.51</v>
      </c>
      <c r="DQ16" s="213">
        <v>6.89</v>
      </c>
      <c r="DR16" s="213">
        <v>4.76</v>
      </c>
      <c r="DS16" s="213">
        <v>6.89</v>
      </c>
      <c r="DT16" s="213">
        <v>5.55</v>
      </c>
      <c r="DU16" s="213">
        <v>7.6</v>
      </c>
      <c r="DV16" s="213">
        <v>6.77</v>
      </c>
      <c r="DW16" s="213">
        <v>8.9</v>
      </c>
      <c r="DX16" s="213">
        <v>8.07</v>
      </c>
      <c r="DY16" s="213">
        <v>5.71</v>
      </c>
      <c r="DZ16" s="213">
        <v>5.24</v>
      </c>
      <c r="EA16" s="213">
        <v>4.17</v>
      </c>
      <c r="EB16" s="213">
        <v>4.6900000000000004</v>
      </c>
      <c r="EC16" s="213">
        <v>3.9</v>
      </c>
      <c r="ED16" s="213">
        <v>3.82</v>
      </c>
      <c r="EE16" s="213">
        <v>4.45</v>
      </c>
      <c r="EF16" s="213">
        <v>4.53</v>
      </c>
      <c r="EG16" s="213">
        <v>4.6900000000000004</v>
      </c>
      <c r="EH16" s="213">
        <v>3.31</v>
      </c>
      <c r="EI16" s="213">
        <v>5.43</v>
      </c>
      <c r="EJ16" s="213">
        <v>4.53</v>
      </c>
      <c r="EK16" s="213">
        <v>3.94</v>
      </c>
      <c r="EL16" s="213">
        <v>4.21</v>
      </c>
      <c r="EM16" s="213">
        <v>4.72</v>
      </c>
      <c r="EN16" s="213">
        <v>5.55</v>
      </c>
      <c r="EO16" s="213">
        <v>4.8</v>
      </c>
      <c r="EP16" s="213">
        <v>4.21</v>
      </c>
      <c r="EQ16" s="213">
        <v>6.69</v>
      </c>
      <c r="ER16" s="213">
        <v>5.83</v>
      </c>
      <c r="ES16" s="213">
        <v>5.31</v>
      </c>
      <c r="ET16" s="213">
        <v>8.35</v>
      </c>
      <c r="EU16" s="213">
        <v>6.61</v>
      </c>
      <c r="EV16" s="213">
        <v>6.73</v>
      </c>
      <c r="EW16" s="213">
        <v>6.77</v>
      </c>
      <c r="EX16" s="214" t="s">
        <v>175</v>
      </c>
      <c r="EY16" s="213">
        <v>6.34</v>
      </c>
      <c r="EZ16" s="213">
        <v>7.09</v>
      </c>
      <c r="FA16" s="213">
        <v>8.19</v>
      </c>
      <c r="FB16" s="213">
        <v>5.55</v>
      </c>
      <c r="FC16" s="213">
        <v>4.72</v>
      </c>
      <c r="FD16" s="213">
        <v>9.8800000000000008</v>
      </c>
      <c r="FE16" s="213">
        <v>7.99</v>
      </c>
      <c r="FF16" s="213">
        <v>6.42</v>
      </c>
      <c r="FG16" s="213">
        <v>7.17</v>
      </c>
      <c r="FH16" s="213">
        <v>6.69</v>
      </c>
      <c r="FI16" s="213">
        <v>7.76</v>
      </c>
      <c r="FJ16" s="213">
        <v>7.28</v>
      </c>
      <c r="FK16" s="213">
        <v>6.57</v>
      </c>
      <c r="FL16" s="213">
        <v>7.4</v>
      </c>
      <c r="FM16" s="213">
        <v>7.09</v>
      </c>
      <c r="FN16" s="213">
        <v>6.14</v>
      </c>
      <c r="FO16" s="213">
        <v>6.5</v>
      </c>
      <c r="FP16" s="213">
        <v>6.85</v>
      </c>
      <c r="FQ16" s="213">
        <v>7.44</v>
      </c>
      <c r="FR16" s="213">
        <v>5.67</v>
      </c>
      <c r="FS16" s="213">
        <v>6.93</v>
      </c>
      <c r="FT16" s="213">
        <v>6.46</v>
      </c>
      <c r="FU16" s="213">
        <v>8.94</v>
      </c>
      <c r="FV16" s="213">
        <v>6.26</v>
      </c>
      <c r="FW16" s="213">
        <v>10.119999999999999</v>
      </c>
      <c r="FX16" s="213">
        <v>14.17</v>
      </c>
      <c r="FY16" s="213">
        <v>10.87</v>
      </c>
      <c r="FZ16" s="213">
        <v>11.06</v>
      </c>
      <c r="GA16" s="213">
        <v>6.73</v>
      </c>
      <c r="GB16" s="213">
        <v>7.13</v>
      </c>
      <c r="GC16" s="213">
        <v>8.15</v>
      </c>
      <c r="GD16" s="213">
        <v>4.0199999999999996</v>
      </c>
      <c r="GE16" s="213">
        <v>5.24</v>
      </c>
      <c r="GF16" s="213">
        <v>7.68</v>
      </c>
      <c r="GG16" s="213">
        <v>5.12</v>
      </c>
      <c r="GH16" s="213">
        <v>6.14</v>
      </c>
      <c r="GI16" s="213">
        <v>4.6900000000000004</v>
      </c>
      <c r="GJ16" s="213">
        <v>4.88</v>
      </c>
      <c r="GK16" s="213">
        <v>4.92</v>
      </c>
      <c r="GL16" s="213">
        <v>5.24</v>
      </c>
      <c r="GM16" s="213">
        <v>5.12</v>
      </c>
      <c r="GN16" s="213">
        <v>7.05</v>
      </c>
      <c r="GO16" s="213">
        <v>5.75</v>
      </c>
      <c r="GP16" s="213">
        <v>4.7629999999999999</v>
      </c>
      <c r="GQ16" s="213">
        <v>5.83</v>
      </c>
      <c r="GR16" s="213">
        <v>5.63</v>
      </c>
      <c r="GS16" s="213">
        <v>5.31</v>
      </c>
      <c r="GT16" s="213">
        <v>5.51</v>
      </c>
      <c r="GU16" s="213">
        <v>6.69</v>
      </c>
      <c r="GV16" s="213">
        <v>6.73</v>
      </c>
      <c r="GW16" s="213">
        <v>6.42</v>
      </c>
      <c r="GX16" s="213">
        <v>3.66</v>
      </c>
      <c r="GY16" s="213">
        <v>3.74</v>
      </c>
      <c r="GZ16" s="213">
        <v>4.57</v>
      </c>
      <c r="HA16" s="213">
        <v>6.65</v>
      </c>
      <c r="HB16" s="213">
        <v>5.75</v>
      </c>
      <c r="HC16" s="213">
        <v>11.5</v>
      </c>
      <c r="HD16" s="213">
        <v>15.35</v>
      </c>
      <c r="HE16" s="213">
        <v>9.17</v>
      </c>
      <c r="HF16" s="213">
        <v>8.07</v>
      </c>
      <c r="HG16" s="213">
        <v>3.7</v>
      </c>
      <c r="HH16" s="213">
        <v>3.74</v>
      </c>
      <c r="HI16" s="213">
        <v>6.5</v>
      </c>
      <c r="HJ16" s="213">
        <v>4.33</v>
      </c>
      <c r="HK16" s="213">
        <v>8.4600000000000009</v>
      </c>
      <c r="HL16" s="213">
        <v>9.69</v>
      </c>
      <c r="HM16" s="213">
        <v>4.6500000000000004</v>
      </c>
      <c r="HN16" s="213">
        <v>7.95</v>
      </c>
      <c r="HO16" s="213">
        <v>8.35</v>
      </c>
      <c r="HP16" s="213">
        <v>3.39</v>
      </c>
      <c r="HQ16" s="213">
        <v>5</v>
      </c>
      <c r="HR16" s="213">
        <v>3.74</v>
      </c>
      <c r="HS16" s="213">
        <v>5.35</v>
      </c>
      <c r="HT16" s="213">
        <v>5.63</v>
      </c>
      <c r="HU16" s="213">
        <v>4.57</v>
      </c>
      <c r="HV16" s="213">
        <v>2.99</v>
      </c>
      <c r="HW16" s="213">
        <v>4.6500000000000004</v>
      </c>
      <c r="HX16" s="213">
        <v>4.4800000000000004</v>
      </c>
      <c r="HY16" s="213">
        <v>4.6100000000000003</v>
      </c>
      <c r="HZ16" s="213">
        <v>4.25</v>
      </c>
      <c r="IA16" s="213">
        <v>4.17</v>
      </c>
      <c r="IB16" s="213">
        <v>4.76</v>
      </c>
      <c r="IC16" s="213">
        <v>4.21</v>
      </c>
      <c r="ID16" s="213">
        <v>3.82</v>
      </c>
      <c r="IE16" s="213">
        <v>4.96</v>
      </c>
      <c r="IF16" s="213">
        <v>5</v>
      </c>
      <c r="IG16" s="213">
        <v>4.72</v>
      </c>
      <c r="IH16" s="213">
        <v>5.08</v>
      </c>
      <c r="II16" s="213">
        <v>5.31</v>
      </c>
      <c r="IJ16" s="213">
        <v>9.8000000000000007</v>
      </c>
      <c r="IK16" s="213">
        <v>4.13</v>
      </c>
      <c r="IL16" s="213">
        <v>6.5</v>
      </c>
      <c r="IM16" s="213">
        <v>8.5</v>
      </c>
      <c r="IN16" s="213">
        <v>7.99</v>
      </c>
      <c r="IO16" s="213">
        <v>7.95</v>
      </c>
      <c r="IP16" s="213">
        <v>6.77</v>
      </c>
      <c r="IQ16" s="213">
        <v>8.94</v>
      </c>
      <c r="IR16" s="213">
        <v>12.83</v>
      </c>
      <c r="IS16" s="213">
        <v>6.81</v>
      </c>
      <c r="IT16" s="213">
        <v>15.04</v>
      </c>
      <c r="IU16" s="216" t="s">
        <v>175</v>
      </c>
      <c r="IV16" s="213">
        <v>7.24</v>
      </c>
      <c r="IW16" s="213">
        <v>7.8</v>
      </c>
      <c r="IX16" s="213">
        <v>7.48</v>
      </c>
      <c r="IY16" s="213">
        <v>7.17</v>
      </c>
      <c r="IZ16" s="213">
        <v>5.24</v>
      </c>
      <c r="JA16" s="213">
        <v>8.35</v>
      </c>
      <c r="JB16" s="213">
        <v>5.43</v>
      </c>
      <c r="JC16" s="213">
        <v>6.14</v>
      </c>
      <c r="JD16" s="213">
        <v>7.48</v>
      </c>
      <c r="JE16" s="216" t="s">
        <v>175</v>
      </c>
      <c r="JF16" s="213">
        <v>7.6</v>
      </c>
      <c r="JG16" s="213">
        <v>9.33</v>
      </c>
      <c r="JH16" s="213">
        <v>10.83</v>
      </c>
      <c r="JI16" s="213">
        <v>5.04</v>
      </c>
      <c r="JJ16" s="213">
        <v>3.9</v>
      </c>
      <c r="JK16" s="213">
        <v>3.54</v>
      </c>
      <c r="JL16" s="213">
        <v>5.67</v>
      </c>
      <c r="JM16" s="213">
        <v>4.6500000000000004</v>
      </c>
      <c r="JN16" s="213">
        <v>4.72</v>
      </c>
      <c r="JO16" s="213">
        <v>3.62</v>
      </c>
      <c r="JP16" s="213">
        <v>4.09</v>
      </c>
      <c r="JQ16" s="213">
        <v>3.9</v>
      </c>
      <c r="JR16" s="213">
        <v>5.71</v>
      </c>
      <c r="JS16" s="213">
        <v>7.05</v>
      </c>
      <c r="JT16" s="213">
        <v>5.04</v>
      </c>
      <c r="JU16" s="213">
        <v>4.6500000000000004</v>
      </c>
      <c r="JV16" s="213">
        <v>4.21</v>
      </c>
      <c r="JW16" s="213">
        <v>5.94</v>
      </c>
      <c r="JX16" s="213">
        <v>3.98</v>
      </c>
      <c r="JY16" s="213">
        <v>4.53</v>
      </c>
      <c r="JZ16" s="218">
        <f t="shared" si="0"/>
        <v>6.2860397111913402</v>
      </c>
    </row>
    <row r="17" spans="1:286" s="216" customFormat="1">
      <c r="A17" s="212">
        <v>2008</v>
      </c>
      <c r="B17" s="265">
        <v>32.36</v>
      </c>
      <c r="C17" s="265">
        <v>12.28</v>
      </c>
      <c r="D17" s="265">
        <v>16.420000000000002</v>
      </c>
      <c r="E17" s="265">
        <v>15.59</v>
      </c>
      <c r="F17" s="265">
        <v>30.31</v>
      </c>
      <c r="G17" s="265">
        <v>12.52</v>
      </c>
      <c r="H17" s="265">
        <v>11.14</v>
      </c>
      <c r="I17" s="265">
        <v>23.5</v>
      </c>
      <c r="J17" s="265">
        <v>11.46</v>
      </c>
      <c r="K17" s="265">
        <v>10.31</v>
      </c>
      <c r="L17" s="265">
        <v>9.61</v>
      </c>
      <c r="M17" s="265">
        <v>9.5299999999999994</v>
      </c>
      <c r="N17" s="265">
        <v>11.02</v>
      </c>
      <c r="O17" s="265">
        <v>11.42</v>
      </c>
      <c r="P17" s="265">
        <v>9.3699999999999992</v>
      </c>
      <c r="Q17" s="265">
        <v>9.61</v>
      </c>
      <c r="R17" s="265">
        <v>8.98</v>
      </c>
      <c r="S17" s="265">
        <v>10.67</v>
      </c>
      <c r="T17" s="265">
        <v>9.02</v>
      </c>
      <c r="U17" s="265">
        <v>8.5399999999999991</v>
      </c>
      <c r="V17" s="265">
        <v>7.83</v>
      </c>
      <c r="W17" s="265">
        <v>9.3699999999999992</v>
      </c>
      <c r="X17" s="265">
        <v>12.17</v>
      </c>
      <c r="Y17" s="265">
        <v>8.5399999999999991</v>
      </c>
      <c r="Z17" s="265">
        <v>9.61</v>
      </c>
      <c r="AA17" s="265">
        <v>8.9</v>
      </c>
      <c r="AB17" s="265">
        <v>8.4600000000000009</v>
      </c>
      <c r="AC17" s="265">
        <v>9.06</v>
      </c>
      <c r="AD17" s="265">
        <v>8.86</v>
      </c>
      <c r="AE17" s="265">
        <v>9.33</v>
      </c>
      <c r="AF17" s="265">
        <v>10.83</v>
      </c>
      <c r="AG17" s="265">
        <v>10.94</v>
      </c>
      <c r="AH17" s="265">
        <v>8.35</v>
      </c>
      <c r="AI17" s="265">
        <v>9.5299999999999994</v>
      </c>
      <c r="AJ17" s="265">
        <v>10.24</v>
      </c>
      <c r="AK17" s="265">
        <v>7.72</v>
      </c>
      <c r="AL17" s="265">
        <v>8.98</v>
      </c>
      <c r="AM17" s="265">
        <v>7.87</v>
      </c>
      <c r="AN17" s="265">
        <v>8.35</v>
      </c>
      <c r="AO17" s="265">
        <v>8.66</v>
      </c>
      <c r="AP17" s="265">
        <v>10.199999999999999</v>
      </c>
      <c r="AQ17" s="265">
        <v>9.06</v>
      </c>
      <c r="AR17" s="265">
        <v>7.91</v>
      </c>
      <c r="AS17" s="265">
        <v>8.31</v>
      </c>
      <c r="AT17" s="265">
        <v>11.73</v>
      </c>
      <c r="AU17" s="265">
        <v>12.68</v>
      </c>
      <c r="AV17" s="265">
        <v>13.11</v>
      </c>
      <c r="AW17" s="265">
        <v>23.39</v>
      </c>
      <c r="AX17" s="265">
        <v>16.34</v>
      </c>
      <c r="AY17" s="265">
        <v>13.94</v>
      </c>
      <c r="AZ17" s="265">
        <v>11.14</v>
      </c>
      <c r="BA17" s="265">
        <v>14.17</v>
      </c>
      <c r="BB17" s="265">
        <v>13.23</v>
      </c>
      <c r="BC17" s="265">
        <v>10.43</v>
      </c>
      <c r="BD17" s="265">
        <v>7.01</v>
      </c>
      <c r="BE17" s="265">
        <v>5.28</v>
      </c>
      <c r="BF17" s="265">
        <v>10.199999999999999</v>
      </c>
      <c r="BG17" s="265">
        <v>13.78</v>
      </c>
      <c r="BH17" s="265">
        <v>10.79</v>
      </c>
      <c r="BI17" s="265">
        <v>7.91</v>
      </c>
      <c r="BJ17" s="265">
        <v>13.66</v>
      </c>
      <c r="BK17" s="265">
        <v>9.4499999999999993</v>
      </c>
      <c r="BL17" s="265">
        <v>12.87</v>
      </c>
      <c r="BM17" s="265">
        <v>15.79</v>
      </c>
      <c r="BN17" s="265">
        <v>21.46</v>
      </c>
      <c r="BO17" s="265">
        <v>21.34</v>
      </c>
      <c r="BP17" s="265">
        <v>7.32</v>
      </c>
      <c r="BQ17" s="265">
        <v>5.71</v>
      </c>
      <c r="BR17" s="265">
        <v>4.84</v>
      </c>
      <c r="BS17" s="265">
        <v>4.53</v>
      </c>
      <c r="BT17" s="265">
        <v>5.31</v>
      </c>
      <c r="BU17" s="265">
        <v>5.67</v>
      </c>
      <c r="BV17" s="265">
        <v>4.0199999999999996</v>
      </c>
      <c r="BW17" s="265">
        <v>3.19</v>
      </c>
      <c r="BX17" s="265">
        <v>5.83</v>
      </c>
      <c r="BY17" s="265">
        <v>6.34</v>
      </c>
      <c r="BZ17" s="265">
        <v>5.83</v>
      </c>
      <c r="CA17" s="265">
        <v>3.39</v>
      </c>
      <c r="CB17" s="265">
        <v>7.99</v>
      </c>
      <c r="CC17" s="265">
        <v>7.05</v>
      </c>
      <c r="CD17" s="265">
        <v>6.3</v>
      </c>
      <c r="CE17" s="265">
        <v>5.67</v>
      </c>
      <c r="CF17" s="265">
        <v>9.2899999999999991</v>
      </c>
      <c r="CG17" s="265">
        <v>4.45</v>
      </c>
      <c r="CH17" s="265">
        <v>6.46</v>
      </c>
      <c r="CI17" s="265">
        <v>8.5</v>
      </c>
      <c r="CJ17" s="265">
        <v>6.42</v>
      </c>
      <c r="CK17" s="265">
        <v>7.2</v>
      </c>
      <c r="CL17" s="265">
        <v>8.0299999999999994</v>
      </c>
      <c r="CM17" s="265">
        <v>7.95</v>
      </c>
      <c r="CN17" s="265">
        <v>8.6199999999999992</v>
      </c>
      <c r="CO17" s="265">
        <v>8.07</v>
      </c>
      <c r="CP17" s="265">
        <v>7.87</v>
      </c>
      <c r="CQ17" s="265">
        <v>8.6999999999999993</v>
      </c>
      <c r="CR17" s="265">
        <v>9.1300000000000008</v>
      </c>
      <c r="CS17" s="265">
        <v>8.15</v>
      </c>
      <c r="CT17" s="265">
        <v>10.91</v>
      </c>
      <c r="CU17" s="265">
        <v>9.41</v>
      </c>
      <c r="CV17" s="265">
        <v>10.71</v>
      </c>
      <c r="CW17" s="265">
        <v>10.71</v>
      </c>
      <c r="CX17" s="265">
        <v>10.67</v>
      </c>
      <c r="CY17" s="265">
        <v>8.6199999999999992</v>
      </c>
      <c r="CZ17" s="265">
        <v>8.27</v>
      </c>
      <c r="DA17" s="265">
        <v>10.59</v>
      </c>
      <c r="DB17" s="265">
        <v>9.49</v>
      </c>
      <c r="DC17" s="265">
        <v>8.27</v>
      </c>
      <c r="DD17" s="265">
        <v>11.81</v>
      </c>
      <c r="DE17" s="265">
        <v>12.95</v>
      </c>
      <c r="DF17" s="265">
        <v>11.54</v>
      </c>
      <c r="DG17" s="265">
        <v>10.119999999999999</v>
      </c>
      <c r="DH17" s="265">
        <v>9.7200000000000006</v>
      </c>
      <c r="DI17" s="265">
        <v>11.5</v>
      </c>
      <c r="DJ17" s="265">
        <v>9.3699999999999992</v>
      </c>
      <c r="DK17" s="265">
        <v>8.0299999999999994</v>
      </c>
      <c r="DL17" s="265">
        <v>9.33</v>
      </c>
      <c r="DM17" s="265">
        <v>9.8000000000000007</v>
      </c>
      <c r="DN17" s="266">
        <v>10.08</v>
      </c>
      <c r="DO17" s="265">
        <v>13.39</v>
      </c>
      <c r="DP17" s="265">
        <v>12.09</v>
      </c>
      <c r="DQ17" s="265">
        <v>10.24</v>
      </c>
      <c r="DR17" s="266" t="s">
        <v>175</v>
      </c>
      <c r="DS17" s="265">
        <v>11.69</v>
      </c>
      <c r="DT17" s="265">
        <v>9.8000000000000007</v>
      </c>
      <c r="DU17" s="265">
        <v>15.08</v>
      </c>
      <c r="DV17" s="265">
        <v>12.01</v>
      </c>
      <c r="DW17" s="265">
        <v>16.690000000000001</v>
      </c>
      <c r="DX17" s="265">
        <v>14.17</v>
      </c>
      <c r="DY17" s="265">
        <v>11.14</v>
      </c>
      <c r="DZ17" s="265">
        <v>7.76</v>
      </c>
      <c r="EA17" s="265">
        <v>5.87</v>
      </c>
      <c r="EB17" s="265">
        <v>7.32</v>
      </c>
      <c r="EC17" s="265">
        <v>4.6100000000000003</v>
      </c>
      <c r="ED17" s="265">
        <v>5.35</v>
      </c>
      <c r="EE17" s="265">
        <v>6.5</v>
      </c>
      <c r="EF17" s="265">
        <v>6.69</v>
      </c>
      <c r="EG17" s="265">
        <v>5.43</v>
      </c>
      <c r="EH17" s="265">
        <v>7.87</v>
      </c>
      <c r="EI17" s="265">
        <v>7.76</v>
      </c>
      <c r="EJ17" s="265">
        <v>10.16</v>
      </c>
      <c r="EK17" s="265">
        <v>7.05</v>
      </c>
      <c r="EL17" s="265">
        <v>5.51</v>
      </c>
      <c r="EM17" s="265">
        <v>8.11</v>
      </c>
      <c r="EN17" s="265">
        <v>7.32</v>
      </c>
      <c r="EO17" s="265">
        <v>5.55</v>
      </c>
      <c r="EP17" s="265">
        <v>5.55</v>
      </c>
      <c r="EQ17" s="265">
        <v>4.6900000000000004</v>
      </c>
      <c r="ER17" s="265">
        <v>7.05</v>
      </c>
      <c r="ES17" s="265">
        <v>8.19</v>
      </c>
      <c r="ET17" s="265">
        <v>10.43</v>
      </c>
      <c r="EU17" s="265">
        <v>8.35</v>
      </c>
      <c r="EV17" s="265">
        <v>7.87</v>
      </c>
      <c r="EW17" s="265">
        <v>7.87</v>
      </c>
      <c r="EX17" s="265">
        <v>8.98</v>
      </c>
      <c r="EY17" s="265">
        <v>8.5</v>
      </c>
      <c r="EZ17" s="265">
        <v>9.69</v>
      </c>
      <c r="FA17" s="265">
        <v>9.65</v>
      </c>
      <c r="FB17" s="265">
        <v>7.05</v>
      </c>
      <c r="FC17" s="265">
        <v>4.76</v>
      </c>
      <c r="FD17" s="265">
        <v>12.09</v>
      </c>
      <c r="FE17" s="265">
        <v>10.94</v>
      </c>
      <c r="FF17" s="265">
        <v>9.76</v>
      </c>
      <c r="FG17" s="265">
        <v>10.98</v>
      </c>
      <c r="FH17" s="265">
        <v>9.76</v>
      </c>
      <c r="FI17" s="265">
        <v>11.5</v>
      </c>
      <c r="FJ17" s="265">
        <v>9.76</v>
      </c>
      <c r="FK17" s="265">
        <v>7.68</v>
      </c>
      <c r="FL17" s="265">
        <v>7.8</v>
      </c>
      <c r="FM17" s="265">
        <v>8.31</v>
      </c>
      <c r="FN17" s="265">
        <v>8.98</v>
      </c>
      <c r="FO17" s="265">
        <v>8.4600000000000009</v>
      </c>
      <c r="FP17" s="265">
        <v>9.06</v>
      </c>
      <c r="FQ17" s="265">
        <v>9.17</v>
      </c>
      <c r="FR17" s="265">
        <v>8.58</v>
      </c>
      <c r="FS17" s="265">
        <v>7.64</v>
      </c>
      <c r="FT17" s="265">
        <v>8.23</v>
      </c>
      <c r="FU17" s="265">
        <v>10.94</v>
      </c>
      <c r="FV17" s="265">
        <v>10.43</v>
      </c>
      <c r="FW17" s="266" t="s">
        <v>175</v>
      </c>
      <c r="FX17" s="265">
        <v>22.76</v>
      </c>
      <c r="FY17" s="265">
        <v>14.61</v>
      </c>
      <c r="FZ17" s="265">
        <v>13.15</v>
      </c>
      <c r="GA17" s="265">
        <v>13.5</v>
      </c>
      <c r="GB17" s="265">
        <v>11.46</v>
      </c>
      <c r="GC17" s="265">
        <v>13.66</v>
      </c>
      <c r="GD17" s="265">
        <v>10</v>
      </c>
      <c r="GE17" s="265">
        <v>9.1300000000000008</v>
      </c>
      <c r="GF17" s="265">
        <v>10.63</v>
      </c>
      <c r="GG17" s="265">
        <v>9.09</v>
      </c>
      <c r="GH17" s="265">
        <v>9.92</v>
      </c>
      <c r="GI17" s="265">
        <v>9.33</v>
      </c>
      <c r="GJ17" s="265">
        <v>8.7799999999999994</v>
      </c>
      <c r="GK17" s="265">
        <v>11.1</v>
      </c>
      <c r="GL17" s="265">
        <v>9.41</v>
      </c>
      <c r="GM17" s="265">
        <v>10.28</v>
      </c>
      <c r="GN17" s="265">
        <v>10.55</v>
      </c>
      <c r="GO17" s="265">
        <v>9.33</v>
      </c>
      <c r="GP17" s="265">
        <v>10.31</v>
      </c>
      <c r="GQ17" s="265">
        <v>11.54</v>
      </c>
      <c r="GR17" s="265">
        <v>10</v>
      </c>
      <c r="GS17" s="265">
        <v>10.039999999999999</v>
      </c>
      <c r="GT17" s="265">
        <v>10.039999999999999</v>
      </c>
      <c r="GU17" s="265">
        <v>10.75</v>
      </c>
      <c r="GV17" s="265">
        <v>11.18</v>
      </c>
      <c r="GW17" s="265">
        <v>13.15</v>
      </c>
      <c r="GX17" s="265">
        <v>7.36</v>
      </c>
      <c r="GY17" s="265">
        <v>7.24</v>
      </c>
      <c r="GZ17" s="265">
        <v>7.99</v>
      </c>
      <c r="HA17" s="265">
        <v>8.9</v>
      </c>
      <c r="HB17" s="265">
        <v>9.4499999999999993</v>
      </c>
      <c r="HC17" s="265">
        <v>15.43</v>
      </c>
      <c r="HD17" s="265">
        <v>26.02</v>
      </c>
      <c r="HE17" s="265">
        <v>15.43</v>
      </c>
      <c r="HF17" s="265">
        <v>18.149999999999999</v>
      </c>
      <c r="HG17" s="265">
        <v>6.42</v>
      </c>
      <c r="HH17" s="265">
        <v>5.71</v>
      </c>
      <c r="HI17" s="265">
        <v>9.57</v>
      </c>
      <c r="HJ17" s="265">
        <v>7.87</v>
      </c>
      <c r="HK17" s="265">
        <v>14.49</v>
      </c>
      <c r="HL17" s="265">
        <v>16.3</v>
      </c>
      <c r="HM17" s="265">
        <v>8.6199999999999992</v>
      </c>
      <c r="HN17" s="265">
        <v>12.99</v>
      </c>
      <c r="HO17" s="265">
        <v>13.07</v>
      </c>
      <c r="HP17" s="265">
        <v>9.2899999999999991</v>
      </c>
      <c r="HQ17" s="265">
        <v>10.28</v>
      </c>
      <c r="HR17" s="265">
        <v>9.4499999999999993</v>
      </c>
      <c r="HS17" s="265">
        <v>12.13</v>
      </c>
      <c r="HT17" s="265">
        <v>11.42</v>
      </c>
      <c r="HU17" s="265">
        <v>8.4600000000000009</v>
      </c>
      <c r="HV17" s="265">
        <v>11.34</v>
      </c>
      <c r="HW17" s="265">
        <v>9.2899999999999991</v>
      </c>
      <c r="HX17" s="265">
        <v>10.18</v>
      </c>
      <c r="HY17" s="265">
        <v>10.47</v>
      </c>
      <c r="HZ17" s="265">
        <v>10.79</v>
      </c>
      <c r="IA17" s="265">
        <v>9.7200000000000006</v>
      </c>
      <c r="IB17" s="265">
        <v>7.28</v>
      </c>
      <c r="IC17" s="265">
        <v>6.81</v>
      </c>
      <c r="ID17" s="265">
        <v>5.59</v>
      </c>
      <c r="IE17" s="265">
        <v>7.8</v>
      </c>
      <c r="IF17" s="265">
        <v>7.68</v>
      </c>
      <c r="IG17" s="265">
        <v>6.81</v>
      </c>
      <c r="IH17" s="265">
        <v>7.2</v>
      </c>
      <c r="II17" s="265">
        <v>9.17</v>
      </c>
      <c r="IJ17" s="265">
        <v>14.13</v>
      </c>
      <c r="IK17" s="265">
        <v>7.64</v>
      </c>
      <c r="IL17" s="267" t="s">
        <v>175</v>
      </c>
      <c r="IM17" s="265">
        <v>11.54</v>
      </c>
      <c r="IN17" s="265">
        <v>14.17</v>
      </c>
      <c r="IO17" s="265">
        <v>15.71</v>
      </c>
      <c r="IP17" s="265">
        <v>16.02</v>
      </c>
      <c r="IQ17" s="265">
        <v>14.06</v>
      </c>
      <c r="IR17" s="265">
        <v>17.95</v>
      </c>
      <c r="IS17" s="265">
        <v>14.76</v>
      </c>
      <c r="IT17" s="265">
        <v>17.48</v>
      </c>
      <c r="IU17" s="265">
        <v>13.94</v>
      </c>
      <c r="IV17" s="265">
        <v>15.04</v>
      </c>
      <c r="IW17" s="265">
        <v>16.02</v>
      </c>
      <c r="IX17" s="265">
        <v>14.84</v>
      </c>
      <c r="IY17" s="265">
        <v>14.61</v>
      </c>
      <c r="IZ17" s="265">
        <v>12.99</v>
      </c>
      <c r="JA17" s="265">
        <v>16.22</v>
      </c>
      <c r="JB17" s="265">
        <v>8.19</v>
      </c>
      <c r="JC17" s="265">
        <v>12.36</v>
      </c>
      <c r="JD17" s="265">
        <v>11.97</v>
      </c>
      <c r="JE17" s="266">
        <v>10.94</v>
      </c>
      <c r="JF17" s="265">
        <v>13.74</v>
      </c>
      <c r="JG17" s="265">
        <v>19.61</v>
      </c>
      <c r="JH17" s="265">
        <v>17.600000000000001</v>
      </c>
      <c r="JI17" s="265">
        <v>7.6</v>
      </c>
      <c r="JJ17" s="265">
        <v>6.34</v>
      </c>
      <c r="JK17" s="265">
        <v>5.75</v>
      </c>
      <c r="JL17" s="265">
        <v>7.87</v>
      </c>
      <c r="JM17" s="265">
        <v>9.7200000000000006</v>
      </c>
      <c r="JN17" s="265">
        <v>5.59</v>
      </c>
      <c r="JO17" s="265">
        <v>7.44</v>
      </c>
      <c r="JP17" s="265">
        <v>7.4</v>
      </c>
      <c r="JQ17" s="265">
        <v>6.89</v>
      </c>
      <c r="JR17" s="265">
        <v>7.4</v>
      </c>
      <c r="JS17" s="265">
        <v>9.2100000000000009</v>
      </c>
      <c r="JT17" s="265">
        <v>7.01</v>
      </c>
      <c r="JU17" s="265">
        <v>7.36</v>
      </c>
      <c r="JV17" s="265">
        <v>7.52</v>
      </c>
      <c r="JW17" s="265">
        <v>6.34</v>
      </c>
      <c r="JX17" s="265">
        <v>4.76</v>
      </c>
      <c r="JY17" s="265">
        <v>6.5</v>
      </c>
      <c r="JZ17" s="218">
        <f t="shared" si="0"/>
        <v>10.192633451957292</v>
      </c>
    </row>
    <row r="18" spans="1:286" s="216" customFormat="1">
      <c r="A18" s="212">
        <v>2007</v>
      </c>
      <c r="B18" s="222">
        <v>14.53</v>
      </c>
      <c r="C18" s="222">
        <v>6.81</v>
      </c>
      <c r="D18" s="222">
        <v>9.1300000000000008</v>
      </c>
      <c r="E18" s="222">
        <v>8.39</v>
      </c>
      <c r="F18" s="222">
        <v>11.81</v>
      </c>
      <c r="G18" s="222">
        <v>5.47</v>
      </c>
      <c r="H18" s="213">
        <v>3.7</v>
      </c>
      <c r="I18" s="213">
        <v>11.06</v>
      </c>
      <c r="J18" s="222">
        <v>3.07</v>
      </c>
      <c r="K18" s="222">
        <v>2.8</v>
      </c>
      <c r="L18" s="222">
        <v>2.83</v>
      </c>
      <c r="M18" s="222">
        <v>4.21</v>
      </c>
      <c r="N18" s="222">
        <v>3.39</v>
      </c>
      <c r="O18" s="222">
        <v>3.74</v>
      </c>
      <c r="P18" s="222">
        <v>3.62</v>
      </c>
      <c r="Q18" s="222">
        <v>3.5</v>
      </c>
      <c r="R18" s="222">
        <v>4.09</v>
      </c>
      <c r="S18" s="222">
        <v>2.72</v>
      </c>
      <c r="T18" s="222">
        <v>2.99</v>
      </c>
      <c r="U18" s="222">
        <v>1.65</v>
      </c>
      <c r="V18" s="222">
        <v>3.23</v>
      </c>
      <c r="W18" s="222">
        <v>5.04</v>
      </c>
      <c r="X18" s="222">
        <v>4.13</v>
      </c>
      <c r="Y18" s="213">
        <v>2.0099999999999998</v>
      </c>
      <c r="Z18" s="222">
        <v>4.21</v>
      </c>
      <c r="AA18" s="222">
        <v>3.58</v>
      </c>
      <c r="AB18" s="222">
        <v>3.46</v>
      </c>
      <c r="AC18" s="222">
        <v>3.62</v>
      </c>
      <c r="AD18" s="222">
        <v>4.33</v>
      </c>
      <c r="AE18" s="222">
        <v>3.54</v>
      </c>
      <c r="AF18" s="222">
        <v>5.2</v>
      </c>
      <c r="AG18" s="222">
        <v>3.54</v>
      </c>
      <c r="AH18" s="222">
        <v>3.03</v>
      </c>
      <c r="AI18" s="222">
        <v>3.66</v>
      </c>
      <c r="AJ18" s="222">
        <v>3.39</v>
      </c>
      <c r="AK18" s="222">
        <v>3.46</v>
      </c>
      <c r="AL18" s="222">
        <v>3.39</v>
      </c>
      <c r="AM18" s="222">
        <v>2.95</v>
      </c>
      <c r="AN18" s="222">
        <v>3.03</v>
      </c>
      <c r="AO18" s="222">
        <v>2.83</v>
      </c>
      <c r="AP18" s="213">
        <v>2.52</v>
      </c>
      <c r="AQ18" s="213">
        <v>3.35</v>
      </c>
      <c r="AR18" s="222">
        <v>3.23</v>
      </c>
      <c r="AS18" s="213">
        <v>3.39</v>
      </c>
      <c r="AT18" s="213">
        <v>4.76</v>
      </c>
      <c r="AU18" s="213">
        <v>6.02</v>
      </c>
      <c r="AV18" s="213">
        <v>9.49</v>
      </c>
      <c r="AW18" s="213">
        <v>10.98</v>
      </c>
      <c r="AX18" s="213">
        <v>7.48</v>
      </c>
      <c r="AY18" s="213">
        <v>6.89</v>
      </c>
      <c r="AZ18" s="213">
        <v>12.28</v>
      </c>
      <c r="BA18" s="213">
        <v>5.28</v>
      </c>
      <c r="BB18" s="213">
        <v>7.48</v>
      </c>
      <c r="BC18" s="213">
        <v>7.48</v>
      </c>
      <c r="BD18" s="222">
        <v>4.09</v>
      </c>
      <c r="BE18" s="213">
        <v>1.54</v>
      </c>
      <c r="BF18" s="222">
        <v>3.9</v>
      </c>
      <c r="BG18" s="222">
        <v>9.02</v>
      </c>
      <c r="BH18" s="222">
        <v>3.31</v>
      </c>
      <c r="BI18" s="222">
        <v>4.13</v>
      </c>
      <c r="BJ18" s="222">
        <v>10.51</v>
      </c>
      <c r="BK18" s="222">
        <v>5.63</v>
      </c>
      <c r="BL18" s="222">
        <v>9.09</v>
      </c>
      <c r="BM18" s="222">
        <v>9.4499999999999993</v>
      </c>
      <c r="BN18" s="222">
        <v>12.01</v>
      </c>
      <c r="BO18" s="222">
        <v>8.23</v>
      </c>
      <c r="BP18" s="222">
        <v>4.25</v>
      </c>
      <c r="BQ18" s="222">
        <v>6.14</v>
      </c>
      <c r="BR18" s="222">
        <v>1.89</v>
      </c>
      <c r="BS18" s="222">
        <v>5.98</v>
      </c>
      <c r="BT18" s="222">
        <v>2.36</v>
      </c>
      <c r="BU18" s="222">
        <v>3.82</v>
      </c>
      <c r="BV18" s="222">
        <v>6.46</v>
      </c>
      <c r="BW18" s="222">
        <v>3.74</v>
      </c>
      <c r="BX18" s="222">
        <v>5.59</v>
      </c>
      <c r="BY18" s="222">
        <v>2.68</v>
      </c>
      <c r="BZ18" s="222">
        <v>4.29</v>
      </c>
      <c r="CA18" s="222">
        <v>1.61</v>
      </c>
      <c r="CB18" s="222">
        <v>2.2000000000000002</v>
      </c>
      <c r="CC18" s="222">
        <v>7.01</v>
      </c>
      <c r="CD18" s="222">
        <v>7.17</v>
      </c>
      <c r="CE18" s="222">
        <v>1.73</v>
      </c>
      <c r="CF18" s="222">
        <v>3.82</v>
      </c>
      <c r="CG18" s="214" t="s">
        <v>175</v>
      </c>
      <c r="CH18" s="222">
        <v>3.31</v>
      </c>
      <c r="CI18" s="222">
        <v>4.6100000000000003</v>
      </c>
      <c r="CJ18" s="222">
        <v>4.84</v>
      </c>
      <c r="CK18" s="222">
        <v>4.09</v>
      </c>
      <c r="CL18" s="222">
        <v>5.04</v>
      </c>
      <c r="CM18" s="222">
        <v>5.16</v>
      </c>
      <c r="CN18" s="222">
        <v>2.56</v>
      </c>
      <c r="CO18" s="222">
        <v>3.46</v>
      </c>
      <c r="CP18" s="222">
        <v>3.46</v>
      </c>
      <c r="CQ18" s="213">
        <v>6.57</v>
      </c>
      <c r="CR18" s="213">
        <v>4.6500000000000004</v>
      </c>
      <c r="CS18" s="213">
        <v>4.0199999999999996</v>
      </c>
      <c r="CT18" s="213">
        <v>5.91</v>
      </c>
      <c r="CU18" s="222">
        <v>5.16</v>
      </c>
      <c r="CV18" s="222">
        <v>4.8</v>
      </c>
      <c r="CW18" s="222">
        <v>5</v>
      </c>
      <c r="CX18" s="222">
        <v>4.57</v>
      </c>
      <c r="CY18" s="213">
        <v>3.74</v>
      </c>
      <c r="CZ18" s="213">
        <v>4.41</v>
      </c>
      <c r="DA18" s="213">
        <v>4.8</v>
      </c>
      <c r="DB18" s="213">
        <v>3.82</v>
      </c>
      <c r="DC18" s="213">
        <v>3.19</v>
      </c>
      <c r="DD18" s="213">
        <v>4.6500000000000004</v>
      </c>
      <c r="DE18" s="213">
        <v>4.6500000000000004</v>
      </c>
      <c r="DF18" s="222">
        <v>4.92</v>
      </c>
      <c r="DG18" s="213">
        <v>3.98</v>
      </c>
      <c r="DH18" s="213">
        <v>5.08</v>
      </c>
      <c r="DI18" s="213">
        <v>5.87</v>
      </c>
      <c r="DJ18" s="213">
        <v>5.31</v>
      </c>
      <c r="DK18" s="213">
        <v>3.39</v>
      </c>
      <c r="DL18" s="213">
        <v>4.96</v>
      </c>
      <c r="DM18" s="213">
        <v>5.04</v>
      </c>
      <c r="DN18" s="213">
        <v>5.43</v>
      </c>
      <c r="DO18" s="213">
        <v>4.29</v>
      </c>
      <c r="DP18" s="213">
        <v>4.84</v>
      </c>
      <c r="DQ18" s="213">
        <v>4.0599999999999996</v>
      </c>
      <c r="DR18" s="213"/>
      <c r="DS18" s="213">
        <v>4.29</v>
      </c>
      <c r="DT18" s="213">
        <v>4.25</v>
      </c>
      <c r="DU18" s="214" t="s">
        <v>175</v>
      </c>
      <c r="DV18" s="213">
        <v>7.01</v>
      </c>
      <c r="DW18" s="214" t="s">
        <v>175</v>
      </c>
      <c r="DX18" s="213">
        <v>6.38</v>
      </c>
      <c r="DY18" s="222">
        <v>5.16</v>
      </c>
      <c r="DZ18" s="213">
        <v>3.74</v>
      </c>
      <c r="EA18" s="213">
        <v>3.11</v>
      </c>
      <c r="EB18" s="213">
        <v>4.6500000000000004</v>
      </c>
      <c r="EC18" s="222">
        <v>3.9</v>
      </c>
      <c r="ED18" s="222">
        <v>1.77</v>
      </c>
      <c r="EE18" s="222">
        <v>1.22</v>
      </c>
      <c r="EF18" s="222">
        <v>5.28</v>
      </c>
      <c r="EG18" s="222">
        <v>3.15</v>
      </c>
      <c r="EH18" s="222">
        <v>5.12</v>
      </c>
      <c r="EI18" s="222">
        <v>4.6500000000000004</v>
      </c>
      <c r="EJ18" s="213">
        <v>6.57</v>
      </c>
      <c r="EK18" s="213">
        <v>2.2400000000000002</v>
      </c>
      <c r="EL18" s="213">
        <v>3.5</v>
      </c>
      <c r="EM18" s="213">
        <v>1.97</v>
      </c>
      <c r="EN18" s="222">
        <v>5.28</v>
      </c>
      <c r="EO18" s="222">
        <v>2.17</v>
      </c>
      <c r="EP18" s="222">
        <v>2.3199999999999998</v>
      </c>
      <c r="EQ18" s="222">
        <v>4.21</v>
      </c>
      <c r="ER18" s="222">
        <v>6.02</v>
      </c>
      <c r="ES18" s="222">
        <v>5</v>
      </c>
      <c r="ET18" s="222">
        <v>6.81</v>
      </c>
      <c r="EU18" s="222">
        <v>7.48</v>
      </c>
      <c r="EV18" s="222">
        <v>4.84</v>
      </c>
      <c r="EW18" s="222">
        <v>6.65</v>
      </c>
      <c r="EX18" s="222">
        <v>6.02</v>
      </c>
      <c r="EY18" s="222">
        <v>6.93</v>
      </c>
      <c r="EZ18" s="222">
        <v>7.99</v>
      </c>
      <c r="FA18" s="222">
        <v>6.77</v>
      </c>
      <c r="FB18" s="222">
        <v>3.54</v>
      </c>
      <c r="FC18" s="213">
        <v>1.89</v>
      </c>
      <c r="FD18" s="213">
        <v>7.05</v>
      </c>
      <c r="FE18" s="213">
        <v>7.13</v>
      </c>
      <c r="FF18" s="213">
        <v>6.73</v>
      </c>
      <c r="FG18" s="213">
        <v>6.34</v>
      </c>
      <c r="FH18" s="213">
        <v>6.02</v>
      </c>
      <c r="FI18" s="213">
        <v>5.63</v>
      </c>
      <c r="FJ18" s="213">
        <v>7.05</v>
      </c>
      <c r="FK18" s="213">
        <v>5.55</v>
      </c>
      <c r="FL18" s="213">
        <v>9.09</v>
      </c>
      <c r="FM18" s="213">
        <v>5.59</v>
      </c>
      <c r="FN18" s="213">
        <v>5.2</v>
      </c>
      <c r="FO18" s="213">
        <v>6.89</v>
      </c>
      <c r="FP18" s="213">
        <v>7.52</v>
      </c>
      <c r="FQ18" s="213">
        <v>5.2</v>
      </c>
      <c r="FR18" s="213">
        <v>5.28</v>
      </c>
      <c r="FS18" s="213">
        <v>5.28</v>
      </c>
      <c r="FT18" s="213">
        <v>7.64</v>
      </c>
      <c r="FU18" s="213">
        <v>8.15</v>
      </c>
      <c r="FV18" s="222">
        <v>7.56</v>
      </c>
      <c r="FW18" s="222">
        <v>6.38</v>
      </c>
      <c r="FX18" s="222">
        <v>10.55</v>
      </c>
      <c r="FY18" s="222">
        <v>10.24</v>
      </c>
      <c r="FZ18" s="222">
        <v>10.08</v>
      </c>
      <c r="GA18" s="213">
        <v>6.14</v>
      </c>
      <c r="GB18" s="213">
        <v>7.6</v>
      </c>
      <c r="GC18" s="213">
        <v>5.47</v>
      </c>
      <c r="GD18" s="222">
        <v>3.39</v>
      </c>
      <c r="GE18" s="222">
        <v>4.45</v>
      </c>
      <c r="GF18" s="222">
        <v>4.25</v>
      </c>
      <c r="GG18" s="222">
        <v>3.94</v>
      </c>
      <c r="GH18" s="222">
        <v>3.5</v>
      </c>
      <c r="GI18" s="214" t="s">
        <v>175</v>
      </c>
      <c r="GJ18" s="222">
        <v>3.58</v>
      </c>
      <c r="GK18" s="222">
        <v>4.45</v>
      </c>
      <c r="GL18" s="222">
        <v>3.98</v>
      </c>
      <c r="GM18" s="222">
        <v>3.82</v>
      </c>
      <c r="GN18" s="222">
        <v>4.41</v>
      </c>
      <c r="GO18" s="222">
        <v>4.0599999999999996</v>
      </c>
      <c r="GP18" s="222">
        <v>4.33</v>
      </c>
      <c r="GQ18" s="222">
        <v>3.27</v>
      </c>
      <c r="GR18" s="222">
        <v>5</v>
      </c>
      <c r="GS18" s="222">
        <v>4.25</v>
      </c>
      <c r="GT18" s="222">
        <v>4.09</v>
      </c>
      <c r="GU18" s="222">
        <v>6.97</v>
      </c>
      <c r="GV18" s="222">
        <v>8.15</v>
      </c>
      <c r="GW18" s="222">
        <v>6.42</v>
      </c>
      <c r="GX18" s="214" t="s">
        <v>175</v>
      </c>
      <c r="GY18" s="213">
        <v>2.76</v>
      </c>
      <c r="GZ18" s="213">
        <v>2.99</v>
      </c>
      <c r="HA18" s="213">
        <v>4.21</v>
      </c>
      <c r="HB18" s="213">
        <v>4.45</v>
      </c>
      <c r="HC18" s="213">
        <v>7.6</v>
      </c>
      <c r="HD18" s="213">
        <v>8.6999999999999993</v>
      </c>
      <c r="HE18" s="213">
        <v>7.83</v>
      </c>
      <c r="HF18" s="213">
        <v>6.93</v>
      </c>
      <c r="HG18" s="222">
        <v>4.0599999999999996</v>
      </c>
      <c r="HH18" s="222">
        <v>2.91</v>
      </c>
      <c r="HI18" s="222">
        <v>4.09</v>
      </c>
      <c r="HJ18" s="213">
        <v>2.87</v>
      </c>
      <c r="HK18" s="213">
        <v>6.57</v>
      </c>
      <c r="HL18" s="213">
        <v>4.13</v>
      </c>
      <c r="HM18" s="213">
        <v>3.94</v>
      </c>
      <c r="HN18" s="213">
        <v>5.43</v>
      </c>
      <c r="HO18" s="213">
        <v>5.12</v>
      </c>
      <c r="HP18" s="222">
        <v>2.56</v>
      </c>
      <c r="HQ18" s="222">
        <v>2.91</v>
      </c>
      <c r="HR18" s="222">
        <v>2.17</v>
      </c>
      <c r="HS18" s="222">
        <v>3.78</v>
      </c>
      <c r="HT18" s="222">
        <v>4.33</v>
      </c>
      <c r="HU18" s="216" t="s">
        <v>175</v>
      </c>
      <c r="HV18" s="213">
        <v>2.64</v>
      </c>
      <c r="HW18" s="213">
        <v>3.46</v>
      </c>
      <c r="HX18" s="213">
        <v>3.9</v>
      </c>
      <c r="HY18" s="213">
        <v>3.27</v>
      </c>
      <c r="HZ18" s="213">
        <v>3.5</v>
      </c>
      <c r="IA18" s="213">
        <v>3.07</v>
      </c>
      <c r="IB18" s="213">
        <v>3.66</v>
      </c>
      <c r="IC18" s="222">
        <v>4.72</v>
      </c>
      <c r="ID18" s="222">
        <v>3.11</v>
      </c>
      <c r="IE18" s="222">
        <v>4.96</v>
      </c>
      <c r="IF18" s="222">
        <v>5.24</v>
      </c>
      <c r="IG18" s="222">
        <v>4.21</v>
      </c>
      <c r="IH18" s="222">
        <v>4.0599999999999996</v>
      </c>
      <c r="II18" s="222">
        <v>4.41</v>
      </c>
      <c r="IJ18" s="222">
        <v>4.96</v>
      </c>
      <c r="IK18" s="213">
        <v>3.35</v>
      </c>
      <c r="IL18" s="222">
        <v>4.0599999999999996</v>
      </c>
      <c r="IM18" s="222">
        <v>3.66</v>
      </c>
      <c r="IN18" s="213">
        <v>7.68</v>
      </c>
      <c r="IO18" s="213">
        <v>6.93</v>
      </c>
      <c r="IP18" s="213">
        <v>5.43</v>
      </c>
      <c r="IQ18" s="213">
        <v>9.4499999999999993</v>
      </c>
      <c r="IR18" s="216" t="s">
        <v>175</v>
      </c>
      <c r="IS18" s="213">
        <v>5.2</v>
      </c>
      <c r="IT18" s="213">
        <v>7.95</v>
      </c>
      <c r="IU18" s="213">
        <v>3.54</v>
      </c>
      <c r="IV18" s="213">
        <v>4.92</v>
      </c>
      <c r="IW18" s="213">
        <v>5.12</v>
      </c>
      <c r="IX18" s="213">
        <v>4.45</v>
      </c>
      <c r="IY18" s="213">
        <v>4.53</v>
      </c>
      <c r="IZ18" s="213">
        <v>3.27</v>
      </c>
      <c r="JA18" s="213">
        <v>6.02</v>
      </c>
      <c r="JB18" s="213">
        <v>3.23</v>
      </c>
      <c r="JC18" s="213">
        <v>2.72</v>
      </c>
      <c r="JD18" s="213">
        <v>3.62</v>
      </c>
      <c r="JE18" s="213">
        <v>2.2000000000000002</v>
      </c>
      <c r="JF18" s="213">
        <v>4.6500000000000004</v>
      </c>
      <c r="JG18" s="213">
        <v>8.94</v>
      </c>
      <c r="JH18" s="213">
        <v>6.1</v>
      </c>
      <c r="JI18" s="213">
        <v>2.2400000000000002</v>
      </c>
      <c r="JJ18" s="213">
        <v>2.09</v>
      </c>
      <c r="JK18" s="213">
        <v>3.54</v>
      </c>
      <c r="JL18" s="216" t="s">
        <v>175</v>
      </c>
      <c r="JM18" s="213">
        <v>3.43</v>
      </c>
      <c r="JN18" s="213">
        <v>2.09</v>
      </c>
      <c r="JO18" s="213">
        <v>3.03</v>
      </c>
      <c r="JP18" s="222">
        <v>2.13</v>
      </c>
      <c r="JQ18" s="222">
        <v>2.83</v>
      </c>
      <c r="JR18" s="222">
        <v>3.46</v>
      </c>
      <c r="JS18" s="222">
        <v>2.91</v>
      </c>
      <c r="JT18" s="222">
        <v>2.87</v>
      </c>
      <c r="JU18" s="213">
        <v>3.31</v>
      </c>
      <c r="JV18" s="213">
        <v>4.09</v>
      </c>
      <c r="JW18" s="222">
        <v>2.99</v>
      </c>
      <c r="JX18" s="213">
        <v>1.34</v>
      </c>
      <c r="JY18" s="213">
        <v>3.31</v>
      </c>
      <c r="JZ18" s="218"/>
    </row>
    <row r="19" spans="1:286" s="216" customFormat="1">
      <c r="A19" s="212">
        <v>2006</v>
      </c>
      <c r="B19" s="222">
        <v>17.09</v>
      </c>
      <c r="C19" s="222">
        <v>7.09</v>
      </c>
      <c r="D19" s="222">
        <v>8.4600000000000009</v>
      </c>
      <c r="E19" s="222">
        <v>8.98</v>
      </c>
      <c r="F19" s="222">
        <v>16.89</v>
      </c>
      <c r="G19" s="222">
        <v>4.76</v>
      </c>
      <c r="H19" s="213">
        <v>6.06</v>
      </c>
      <c r="I19" s="213">
        <v>6.73</v>
      </c>
      <c r="J19" s="222">
        <v>4.21</v>
      </c>
      <c r="K19" s="222">
        <v>4.33</v>
      </c>
      <c r="L19" s="222">
        <v>3.98</v>
      </c>
      <c r="M19" s="222">
        <v>5.83</v>
      </c>
      <c r="N19" s="222">
        <v>3.5</v>
      </c>
      <c r="O19" s="222">
        <v>3.82</v>
      </c>
      <c r="P19" s="222">
        <v>4.53</v>
      </c>
      <c r="Q19" s="222">
        <v>4.21</v>
      </c>
      <c r="R19" s="222">
        <v>4.0199999999999996</v>
      </c>
      <c r="S19" s="222">
        <v>5.12</v>
      </c>
      <c r="T19" s="222">
        <v>7.4</v>
      </c>
      <c r="U19" s="222">
        <v>4.57</v>
      </c>
      <c r="V19" s="222">
        <v>7.09</v>
      </c>
      <c r="W19" s="222">
        <v>5.71</v>
      </c>
      <c r="X19" s="222">
        <v>3.54</v>
      </c>
      <c r="Y19" s="213">
        <v>5.63</v>
      </c>
      <c r="Z19" s="222">
        <v>9.02</v>
      </c>
      <c r="AA19" s="222">
        <v>8.19</v>
      </c>
      <c r="AB19" s="222">
        <v>7.01</v>
      </c>
      <c r="AC19" s="222">
        <v>8.6199999999999992</v>
      </c>
      <c r="AD19" s="222">
        <v>4.76</v>
      </c>
      <c r="AE19" s="222">
        <v>5.31</v>
      </c>
      <c r="AF19" s="222">
        <v>3.5</v>
      </c>
      <c r="AG19" s="222">
        <v>3.82</v>
      </c>
      <c r="AH19" s="222">
        <v>4.13</v>
      </c>
      <c r="AI19" s="222">
        <v>6.1</v>
      </c>
      <c r="AJ19" s="222">
        <v>4.76</v>
      </c>
      <c r="AK19" s="222">
        <v>6.42</v>
      </c>
      <c r="AL19" s="222">
        <v>6.57</v>
      </c>
      <c r="AM19" s="222">
        <v>4.72</v>
      </c>
      <c r="AN19" s="222">
        <v>5.24</v>
      </c>
      <c r="AO19" s="222">
        <v>5.39</v>
      </c>
      <c r="AP19" s="213">
        <v>5.08</v>
      </c>
      <c r="AQ19" s="213">
        <v>7.6</v>
      </c>
      <c r="AR19" s="214" t="s">
        <v>175</v>
      </c>
      <c r="AS19" s="213">
        <v>5.43</v>
      </c>
      <c r="AT19" s="213">
        <v>5.31</v>
      </c>
      <c r="AU19" s="213">
        <v>4.72</v>
      </c>
      <c r="AV19" s="213">
        <v>9.92</v>
      </c>
      <c r="AW19" s="213">
        <v>10.43</v>
      </c>
      <c r="AX19" s="213">
        <v>6.02</v>
      </c>
      <c r="AY19" s="213">
        <v>5.75</v>
      </c>
      <c r="AZ19" s="213">
        <v>8.7799999999999994</v>
      </c>
      <c r="BA19" s="213">
        <v>8.11</v>
      </c>
      <c r="BB19" s="213">
        <v>9.76</v>
      </c>
      <c r="BC19" s="213">
        <v>9.8800000000000008</v>
      </c>
      <c r="BD19" s="222">
        <v>4.0599999999999996</v>
      </c>
      <c r="BE19" s="213">
        <v>2.4</v>
      </c>
      <c r="BF19" s="214" t="s">
        <v>175</v>
      </c>
      <c r="BG19" s="222">
        <v>6.89</v>
      </c>
      <c r="BH19" s="214" t="s">
        <v>175</v>
      </c>
      <c r="BI19" s="222">
        <v>5.98</v>
      </c>
      <c r="BJ19" s="222">
        <v>6.61</v>
      </c>
      <c r="BK19" s="222">
        <v>5.35</v>
      </c>
      <c r="BL19" s="222">
        <v>8.58</v>
      </c>
      <c r="BM19" s="222">
        <v>9.2100000000000009</v>
      </c>
      <c r="BN19" s="222">
        <v>9.5299999999999994</v>
      </c>
      <c r="BO19" s="222">
        <v>11.65</v>
      </c>
      <c r="BP19" s="222">
        <v>6.26</v>
      </c>
      <c r="BQ19" s="222">
        <v>7.01</v>
      </c>
      <c r="BR19" s="222">
        <v>6.38</v>
      </c>
      <c r="BS19" s="222">
        <v>8.58</v>
      </c>
      <c r="BT19" s="222">
        <v>5.91</v>
      </c>
      <c r="BU19" s="222">
        <v>6.26</v>
      </c>
      <c r="BV19" s="222">
        <v>8.74</v>
      </c>
      <c r="BW19" s="222">
        <v>4.92</v>
      </c>
      <c r="BX19" s="222">
        <v>4.88</v>
      </c>
      <c r="BY19" s="222">
        <v>3.82</v>
      </c>
      <c r="BZ19" s="222">
        <v>4.72</v>
      </c>
      <c r="CA19" s="222">
        <v>5.12</v>
      </c>
      <c r="CB19" s="222">
        <v>2.91</v>
      </c>
      <c r="CC19" s="222">
        <v>6.77</v>
      </c>
      <c r="CD19" s="222">
        <v>3.54</v>
      </c>
      <c r="CE19" s="222">
        <v>4.53</v>
      </c>
      <c r="CF19" s="222">
        <v>7.28</v>
      </c>
      <c r="CG19" s="213">
        <v>4.92</v>
      </c>
      <c r="CH19" s="222">
        <v>4.76</v>
      </c>
      <c r="CI19" s="222">
        <v>9.4499999999999993</v>
      </c>
      <c r="CJ19" s="222">
        <v>4.57</v>
      </c>
      <c r="CK19" s="222">
        <v>7.09</v>
      </c>
      <c r="CL19" s="222">
        <v>7.4</v>
      </c>
      <c r="CM19" s="222">
        <v>5.83</v>
      </c>
      <c r="CN19" s="222">
        <v>7.28</v>
      </c>
      <c r="CO19" s="222">
        <v>6.42</v>
      </c>
      <c r="CP19" s="222">
        <v>7.01</v>
      </c>
      <c r="CQ19" s="213">
        <v>6.42</v>
      </c>
      <c r="CR19" s="213">
        <v>7.8</v>
      </c>
      <c r="CS19" s="213">
        <v>6.34</v>
      </c>
      <c r="CT19" s="213">
        <v>8.07</v>
      </c>
      <c r="CU19" s="222">
        <v>6.73</v>
      </c>
      <c r="CV19" s="222">
        <v>5.71</v>
      </c>
      <c r="CW19" s="222">
        <v>5.87</v>
      </c>
      <c r="CX19" s="222">
        <v>6.18</v>
      </c>
      <c r="CY19" s="213">
        <v>4.72</v>
      </c>
      <c r="CZ19" s="213">
        <v>6.81</v>
      </c>
      <c r="DA19" s="213">
        <v>5.35</v>
      </c>
      <c r="DB19" s="213">
        <v>6.93</v>
      </c>
      <c r="DC19" s="213">
        <v>7.24</v>
      </c>
      <c r="DD19" s="214" t="s">
        <v>175</v>
      </c>
      <c r="DE19" s="214" t="s">
        <v>175</v>
      </c>
      <c r="DF19" s="222">
        <v>4.96</v>
      </c>
      <c r="DG19" s="213">
        <v>6.38</v>
      </c>
      <c r="DH19" s="213">
        <v>10.31</v>
      </c>
      <c r="DI19" s="213">
        <v>4.88</v>
      </c>
      <c r="DJ19" s="213">
        <v>8.6999999999999993</v>
      </c>
      <c r="DK19" s="213">
        <v>4.76</v>
      </c>
      <c r="DL19" s="213">
        <v>7.91</v>
      </c>
      <c r="DM19" s="213">
        <v>7.8</v>
      </c>
      <c r="DN19" s="213">
        <v>7.32</v>
      </c>
      <c r="DO19" s="213">
        <v>6.61</v>
      </c>
      <c r="DP19" s="213">
        <v>6.73</v>
      </c>
      <c r="DQ19" s="213">
        <v>8.43</v>
      </c>
      <c r="DR19" s="213"/>
      <c r="DS19" s="213">
        <v>10.63</v>
      </c>
      <c r="DT19" s="213">
        <v>7.64</v>
      </c>
      <c r="DU19" s="213"/>
      <c r="DV19" s="213">
        <v>9.9600000000000009</v>
      </c>
      <c r="DW19" s="213"/>
      <c r="DX19" s="213">
        <v>7.48</v>
      </c>
      <c r="DY19" s="222">
        <v>4.72</v>
      </c>
      <c r="DZ19" s="213">
        <v>2.99</v>
      </c>
      <c r="EA19" s="213">
        <v>7.24</v>
      </c>
      <c r="EB19" s="213">
        <v>4.96</v>
      </c>
      <c r="EC19" s="222">
        <v>6.65</v>
      </c>
      <c r="ED19" s="222">
        <v>5.71</v>
      </c>
      <c r="EE19" s="222">
        <v>6.38</v>
      </c>
      <c r="EF19" s="222">
        <v>3.27</v>
      </c>
      <c r="EG19" s="222">
        <v>5.16</v>
      </c>
      <c r="EH19" s="222">
        <v>3.74</v>
      </c>
      <c r="EI19" s="222">
        <v>6.81</v>
      </c>
      <c r="EJ19" s="213">
        <v>7.99</v>
      </c>
      <c r="EK19" s="213">
        <v>3.78</v>
      </c>
      <c r="EL19" s="213">
        <v>3.66</v>
      </c>
      <c r="EM19" s="213">
        <v>3.7</v>
      </c>
      <c r="EN19" s="222">
        <v>5.87</v>
      </c>
      <c r="EO19" s="222">
        <v>2.56</v>
      </c>
      <c r="EP19" s="222">
        <v>5.55</v>
      </c>
      <c r="EQ19" s="222">
        <v>2.0099999999999998</v>
      </c>
      <c r="ER19" s="222">
        <v>6.1</v>
      </c>
      <c r="ES19" s="222">
        <v>4.37</v>
      </c>
      <c r="ET19" s="222">
        <v>5.47</v>
      </c>
      <c r="EU19" s="222">
        <v>4.25</v>
      </c>
      <c r="EV19" s="222">
        <v>6.97</v>
      </c>
      <c r="EW19" s="222">
        <v>3.98</v>
      </c>
      <c r="EX19" s="222">
        <v>7.24</v>
      </c>
      <c r="EY19" s="222">
        <v>4.53</v>
      </c>
      <c r="EZ19" s="222">
        <v>4.72</v>
      </c>
      <c r="FA19" s="222">
        <v>7.4</v>
      </c>
      <c r="FB19" s="222">
        <v>3.46</v>
      </c>
      <c r="FC19" s="213">
        <v>4.57</v>
      </c>
      <c r="FD19" s="213">
        <v>7.2</v>
      </c>
      <c r="FE19" s="213">
        <v>8.39</v>
      </c>
      <c r="FF19" s="213">
        <v>5.08</v>
      </c>
      <c r="FG19" s="213">
        <v>6.81</v>
      </c>
      <c r="FH19" s="213">
        <v>8.35</v>
      </c>
      <c r="FI19" s="213">
        <v>7.36</v>
      </c>
      <c r="FJ19" s="213">
        <v>7.05</v>
      </c>
      <c r="FK19" s="213">
        <v>4.21</v>
      </c>
      <c r="FL19" s="213">
        <v>8.82</v>
      </c>
      <c r="FM19" s="213">
        <v>6.42</v>
      </c>
      <c r="FN19" s="213">
        <v>6.18</v>
      </c>
      <c r="FO19" s="213">
        <v>4.96</v>
      </c>
      <c r="FP19" s="213">
        <v>5</v>
      </c>
      <c r="FQ19" s="213">
        <v>5.08</v>
      </c>
      <c r="FR19" s="213">
        <v>4.76</v>
      </c>
      <c r="FS19" s="213">
        <v>5.31</v>
      </c>
      <c r="FT19" s="213">
        <v>4.8</v>
      </c>
      <c r="FU19" s="213">
        <v>5.04</v>
      </c>
      <c r="FV19" s="222">
        <v>8.31</v>
      </c>
      <c r="FW19" s="222">
        <v>7.64</v>
      </c>
      <c r="FX19" s="222">
        <v>13.11</v>
      </c>
      <c r="FY19" s="222">
        <v>13.39</v>
      </c>
      <c r="FZ19" s="222">
        <v>14.88</v>
      </c>
      <c r="GA19" s="213">
        <v>8.94</v>
      </c>
      <c r="GB19" s="213">
        <v>7.8</v>
      </c>
      <c r="GC19" s="213">
        <v>9.69</v>
      </c>
      <c r="GD19" s="222">
        <v>5.08</v>
      </c>
      <c r="GE19" s="222">
        <v>5.2</v>
      </c>
      <c r="GF19" s="222">
        <v>6.14</v>
      </c>
      <c r="GG19" s="222">
        <v>3.86</v>
      </c>
      <c r="GH19" s="222">
        <v>5.75</v>
      </c>
      <c r="GI19" s="222"/>
      <c r="GJ19" s="222">
        <v>6.22</v>
      </c>
      <c r="GK19" s="222">
        <v>6.18</v>
      </c>
      <c r="GL19" s="222">
        <v>6.3</v>
      </c>
      <c r="GM19" s="222">
        <v>5</v>
      </c>
      <c r="GN19" s="222">
        <v>5.31</v>
      </c>
      <c r="GO19" s="222">
        <v>5.39</v>
      </c>
      <c r="GP19" s="222">
        <v>6.06</v>
      </c>
      <c r="GQ19" s="222">
        <v>5.75</v>
      </c>
      <c r="GR19" s="222">
        <v>7.68</v>
      </c>
      <c r="GS19" s="222">
        <v>6.93</v>
      </c>
      <c r="GT19" s="222">
        <v>6.57</v>
      </c>
      <c r="GU19" s="222">
        <v>7.01</v>
      </c>
      <c r="GV19" s="222">
        <v>7.87</v>
      </c>
      <c r="GW19" s="222">
        <v>8.6199999999999992</v>
      </c>
      <c r="GX19" s="214" t="s">
        <v>175</v>
      </c>
      <c r="GY19" s="213">
        <v>4.8</v>
      </c>
      <c r="GZ19" s="213">
        <v>5.59</v>
      </c>
      <c r="HA19" s="213">
        <v>5.63</v>
      </c>
      <c r="HB19" s="213">
        <v>5.16</v>
      </c>
      <c r="HC19" s="213">
        <v>9.5299999999999994</v>
      </c>
      <c r="HD19" s="213">
        <v>11.34</v>
      </c>
      <c r="HE19" s="213">
        <v>11.02</v>
      </c>
      <c r="HF19" s="213">
        <v>3.11</v>
      </c>
      <c r="HG19" s="222">
        <v>6.65</v>
      </c>
      <c r="HH19" s="222">
        <v>4.92</v>
      </c>
      <c r="HI19" s="214" t="s">
        <v>175</v>
      </c>
      <c r="HJ19" s="213">
        <v>4.29</v>
      </c>
      <c r="HK19" s="213">
        <v>8.11</v>
      </c>
      <c r="HL19" s="213">
        <v>6.22</v>
      </c>
      <c r="HM19" s="213">
        <v>7.52</v>
      </c>
      <c r="HN19" s="213">
        <v>7.56</v>
      </c>
      <c r="HO19" s="213">
        <v>9.2899999999999991</v>
      </c>
      <c r="HP19" s="222">
        <v>4.0599999999999996</v>
      </c>
      <c r="HQ19" s="222">
        <v>4.25</v>
      </c>
      <c r="HR19" s="222">
        <v>4.09</v>
      </c>
      <c r="HS19" s="222">
        <v>6.1</v>
      </c>
      <c r="HT19" s="222">
        <v>6.69</v>
      </c>
      <c r="HU19" s="222"/>
      <c r="HV19" s="213">
        <v>3.9</v>
      </c>
      <c r="HW19" s="213">
        <v>5.98</v>
      </c>
      <c r="HX19" s="213">
        <v>5.03</v>
      </c>
      <c r="HY19" s="213">
        <v>4.25</v>
      </c>
      <c r="HZ19" s="213">
        <v>3.62</v>
      </c>
      <c r="IA19" s="213">
        <v>4.53</v>
      </c>
      <c r="IB19" s="213">
        <v>4.09</v>
      </c>
      <c r="IC19" s="222">
        <v>3.35</v>
      </c>
      <c r="ID19" s="222">
        <v>2.76</v>
      </c>
      <c r="IE19" s="222">
        <v>6.1</v>
      </c>
      <c r="IF19" s="222">
        <v>3.43</v>
      </c>
      <c r="IG19" s="222">
        <v>2.8</v>
      </c>
      <c r="IH19" s="222">
        <v>3.43</v>
      </c>
      <c r="II19" s="222">
        <v>5.2</v>
      </c>
      <c r="IJ19" s="222">
        <v>9.3699999999999992</v>
      </c>
      <c r="IK19" s="213">
        <v>5.75</v>
      </c>
      <c r="IL19" s="222">
        <v>6.73</v>
      </c>
      <c r="IM19" s="222">
        <v>5.12</v>
      </c>
      <c r="IN19" s="213">
        <v>6.77</v>
      </c>
      <c r="IO19" s="213">
        <v>7.4</v>
      </c>
      <c r="IP19" s="213">
        <v>7.76</v>
      </c>
      <c r="IQ19" s="213">
        <v>8.15</v>
      </c>
      <c r="IR19" s="213"/>
      <c r="IS19" s="213">
        <v>6.61</v>
      </c>
      <c r="IT19" s="213">
        <v>10.91</v>
      </c>
      <c r="IU19" s="213">
        <v>4.45</v>
      </c>
      <c r="IV19" s="213">
        <v>8.74</v>
      </c>
      <c r="IW19" s="213">
        <v>9.25</v>
      </c>
      <c r="IX19" s="213">
        <v>8.35</v>
      </c>
      <c r="IY19" s="213">
        <v>8.6999999999999993</v>
      </c>
      <c r="IZ19" s="213">
        <v>6.69</v>
      </c>
      <c r="JA19" s="213">
        <v>7.48</v>
      </c>
      <c r="JB19" s="213">
        <v>8.31</v>
      </c>
      <c r="JC19" s="213">
        <v>6.93</v>
      </c>
      <c r="JD19" s="213">
        <v>7.6</v>
      </c>
      <c r="JE19" s="213">
        <v>4.57</v>
      </c>
      <c r="JF19" s="213">
        <v>5.67</v>
      </c>
      <c r="JG19" s="213">
        <v>8.58</v>
      </c>
      <c r="JH19" s="213">
        <v>6.73</v>
      </c>
      <c r="JI19" s="213">
        <v>3.94</v>
      </c>
      <c r="JJ19" s="213">
        <v>2.95</v>
      </c>
      <c r="JK19" s="213">
        <v>3.54</v>
      </c>
      <c r="JL19" s="213">
        <v>9.76</v>
      </c>
      <c r="JM19" s="213">
        <v>6.97</v>
      </c>
      <c r="JN19" s="213">
        <v>7.24</v>
      </c>
      <c r="JO19" s="213">
        <v>6.73</v>
      </c>
      <c r="JP19" s="222">
        <v>4.6500000000000004</v>
      </c>
      <c r="JQ19" s="222">
        <v>5.2</v>
      </c>
      <c r="JR19" s="222">
        <v>4.45</v>
      </c>
      <c r="JS19" s="222">
        <v>5.2</v>
      </c>
      <c r="JT19" s="222">
        <v>2.68</v>
      </c>
      <c r="JU19" s="213">
        <v>5.59</v>
      </c>
      <c r="JV19" s="213">
        <v>3.39</v>
      </c>
      <c r="JW19" s="222">
        <v>3.19</v>
      </c>
      <c r="JX19" s="213">
        <v>2.91</v>
      </c>
      <c r="JY19" s="214" t="s">
        <v>175</v>
      </c>
    </row>
    <row r="20" spans="1:286" s="216" customFormat="1">
      <c r="A20" s="212">
        <v>2005</v>
      </c>
      <c r="B20" s="213">
        <v>47.8</v>
      </c>
      <c r="C20" s="214" t="s">
        <v>175</v>
      </c>
      <c r="D20" s="213">
        <v>30.04</v>
      </c>
      <c r="E20" s="213">
        <v>33.43</v>
      </c>
      <c r="F20" s="213">
        <v>40.200000000000003</v>
      </c>
      <c r="G20" s="213">
        <v>16.649999999999999</v>
      </c>
      <c r="H20" s="213">
        <v>12.36</v>
      </c>
      <c r="I20" s="213">
        <v>20.79</v>
      </c>
      <c r="J20" s="213">
        <v>9.76</v>
      </c>
      <c r="K20" s="213">
        <v>12.09</v>
      </c>
      <c r="L20" s="213">
        <v>12.52</v>
      </c>
      <c r="M20" s="213">
        <v>11.73</v>
      </c>
      <c r="N20" s="213">
        <v>10.83</v>
      </c>
      <c r="O20" s="213">
        <v>9.65</v>
      </c>
      <c r="P20" s="213">
        <v>9.2899999999999991</v>
      </c>
      <c r="Q20" s="213">
        <v>9.02</v>
      </c>
      <c r="R20" s="213">
        <v>10</v>
      </c>
      <c r="S20" s="213">
        <v>11.81</v>
      </c>
      <c r="T20" s="213">
        <v>11.3</v>
      </c>
      <c r="U20" s="213">
        <v>12.09</v>
      </c>
      <c r="V20" s="213">
        <v>11.69</v>
      </c>
      <c r="W20" s="213">
        <v>12.48</v>
      </c>
      <c r="X20" s="213">
        <v>12.52</v>
      </c>
      <c r="Y20" s="213">
        <v>12.52</v>
      </c>
      <c r="Z20" s="213">
        <v>14.33</v>
      </c>
      <c r="AA20" s="213">
        <v>13.35</v>
      </c>
      <c r="AB20" s="213">
        <v>14.25</v>
      </c>
      <c r="AC20" s="213">
        <v>14.65</v>
      </c>
      <c r="AD20" s="213">
        <v>11.81</v>
      </c>
      <c r="AE20" s="213">
        <v>12.17</v>
      </c>
      <c r="AF20" s="213">
        <v>10.75</v>
      </c>
      <c r="AG20" s="213">
        <v>12.83</v>
      </c>
      <c r="AH20" s="213">
        <v>10.47</v>
      </c>
      <c r="AI20" s="213">
        <v>13.07</v>
      </c>
      <c r="AJ20" s="213">
        <v>11.26</v>
      </c>
      <c r="AK20" s="213">
        <v>11.69</v>
      </c>
      <c r="AL20" s="213">
        <v>11.22</v>
      </c>
      <c r="AM20" s="213">
        <v>14.33</v>
      </c>
      <c r="AN20" s="213">
        <v>12.72</v>
      </c>
      <c r="AO20" s="213">
        <v>11.54</v>
      </c>
      <c r="AP20" s="213">
        <v>13.7</v>
      </c>
      <c r="AQ20" s="213">
        <v>15.63</v>
      </c>
      <c r="AR20" s="213"/>
      <c r="AS20" s="213">
        <v>14.92</v>
      </c>
      <c r="AT20" s="213">
        <v>14.72</v>
      </c>
      <c r="AU20" s="213">
        <v>22.36</v>
      </c>
      <c r="AV20" s="213">
        <v>23.07</v>
      </c>
      <c r="AW20" s="213">
        <v>41.18</v>
      </c>
      <c r="AX20" s="213">
        <v>24.69</v>
      </c>
      <c r="AY20" s="213">
        <v>22.05</v>
      </c>
      <c r="AZ20" s="213">
        <v>16.059999999999999</v>
      </c>
      <c r="BA20" s="213">
        <v>20.91</v>
      </c>
      <c r="BB20" s="213">
        <v>21.65</v>
      </c>
      <c r="BC20" s="213">
        <v>23.07</v>
      </c>
      <c r="BD20" s="213">
        <v>14.37</v>
      </c>
      <c r="BE20" s="213">
        <v>10.47</v>
      </c>
      <c r="BF20" s="213"/>
      <c r="BG20" s="213">
        <v>23.9</v>
      </c>
      <c r="BH20" s="213"/>
      <c r="BI20" s="213">
        <v>13.54</v>
      </c>
      <c r="BJ20" s="213">
        <v>19.37</v>
      </c>
      <c r="BK20" s="213">
        <v>17.399999999999999</v>
      </c>
      <c r="BL20" s="213">
        <v>16.14</v>
      </c>
      <c r="BM20" s="213">
        <v>19.489999999999998</v>
      </c>
      <c r="BN20" s="213">
        <v>30.35</v>
      </c>
      <c r="BO20" s="213">
        <v>28.78</v>
      </c>
      <c r="BP20" s="213">
        <v>18.149999999999999</v>
      </c>
      <c r="BQ20" s="213">
        <v>12.8</v>
      </c>
      <c r="BR20" s="213">
        <v>15.28</v>
      </c>
      <c r="BS20" s="213">
        <v>12.09</v>
      </c>
      <c r="BT20" s="213">
        <v>16.73</v>
      </c>
      <c r="BU20" s="213">
        <v>15.16</v>
      </c>
      <c r="BV20" s="213">
        <v>10.94</v>
      </c>
      <c r="BW20" s="213">
        <v>12.68</v>
      </c>
      <c r="BX20" s="213">
        <v>14.09</v>
      </c>
      <c r="BY20" s="213">
        <v>13.86</v>
      </c>
      <c r="BZ20" s="213">
        <v>13.35</v>
      </c>
      <c r="CA20" s="213">
        <v>16.18</v>
      </c>
      <c r="CB20" s="213">
        <v>13.5</v>
      </c>
      <c r="CC20" s="213">
        <v>17.87</v>
      </c>
      <c r="CD20" s="213">
        <v>16.14</v>
      </c>
      <c r="CE20" s="213">
        <v>17.8</v>
      </c>
      <c r="CF20" s="213">
        <v>19.09</v>
      </c>
      <c r="CG20" s="213">
        <v>11.85</v>
      </c>
      <c r="CH20" s="213">
        <v>14.57</v>
      </c>
      <c r="CI20" s="213">
        <v>17.13</v>
      </c>
      <c r="CJ20" s="213">
        <v>15.79</v>
      </c>
      <c r="CK20" s="213">
        <v>19.25</v>
      </c>
      <c r="CL20" s="213">
        <v>19.329999999999998</v>
      </c>
      <c r="CM20" s="213">
        <v>16.93</v>
      </c>
      <c r="CN20" s="213">
        <v>18.43</v>
      </c>
      <c r="CO20" s="213">
        <v>19.61</v>
      </c>
      <c r="CP20" s="213">
        <v>20.91</v>
      </c>
      <c r="CQ20" s="217">
        <v>19.690000000000001</v>
      </c>
      <c r="CR20" s="213">
        <v>20</v>
      </c>
      <c r="CS20" s="213">
        <v>17.2</v>
      </c>
      <c r="CT20" s="213">
        <v>21.57</v>
      </c>
      <c r="CU20" s="213">
        <v>10.63</v>
      </c>
      <c r="CV20" s="213">
        <v>10.98</v>
      </c>
      <c r="CW20" s="213">
        <v>14.13</v>
      </c>
      <c r="CX20" s="213">
        <v>11.81</v>
      </c>
      <c r="CY20" s="213">
        <v>10.79</v>
      </c>
      <c r="CZ20" s="213">
        <v>11.42</v>
      </c>
      <c r="DA20" s="213">
        <v>10.039999999999999</v>
      </c>
      <c r="DB20" s="213">
        <v>12.05</v>
      </c>
      <c r="DC20" s="213">
        <v>13.07</v>
      </c>
      <c r="DD20" s="213"/>
      <c r="DE20" s="213"/>
      <c r="DF20" s="213">
        <v>11.65</v>
      </c>
      <c r="DG20" s="213">
        <v>11.65</v>
      </c>
      <c r="DH20" s="213">
        <v>11.34</v>
      </c>
      <c r="DI20" s="213">
        <v>10</v>
      </c>
      <c r="DJ20" s="213">
        <v>10.039999999999999</v>
      </c>
      <c r="DK20" s="213">
        <v>10.91</v>
      </c>
      <c r="DL20" s="213">
        <v>9.92</v>
      </c>
      <c r="DM20" s="213">
        <v>11.1</v>
      </c>
      <c r="DN20" s="213">
        <v>11.46</v>
      </c>
      <c r="DO20" s="213">
        <v>13.66</v>
      </c>
      <c r="DP20" s="213">
        <v>11.97</v>
      </c>
      <c r="DQ20" s="213">
        <v>10.28</v>
      </c>
      <c r="DR20" s="213"/>
      <c r="DS20" s="213">
        <v>13.11</v>
      </c>
      <c r="DT20" s="213">
        <v>11.93</v>
      </c>
      <c r="DU20" s="213"/>
      <c r="DV20" s="213">
        <v>14.88</v>
      </c>
      <c r="DW20" s="213"/>
      <c r="DX20" s="213">
        <v>14.25</v>
      </c>
      <c r="DY20" s="213">
        <v>15.28</v>
      </c>
      <c r="DZ20" s="213">
        <v>8.98</v>
      </c>
      <c r="EA20" s="213">
        <v>7.8</v>
      </c>
      <c r="EB20" s="213">
        <v>8.74</v>
      </c>
      <c r="EC20" s="213">
        <v>13.39</v>
      </c>
      <c r="ED20" s="213">
        <v>11.42</v>
      </c>
      <c r="EE20" s="213">
        <v>12.28</v>
      </c>
      <c r="EF20" s="213">
        <v>13.15</v>
      </c>
      <c r="EG20" s="213">
        <v>11.34</v>
      </c>
      <c r="EH20" s="213">
        <v>9.2100000000000009</v>
      </c>
      <c r="EI20" s="213">
        <v>9.7200000000000006</v>
      </c>
      <c r="EJ20" s="213">
        <v>12.32</v>
      </c>
      <c r="EK20" s="213">
        <v>8.0299999999999994</v>
      </c>
      <c r="EL20" s="213">
        <v>11.93</v>
      </c>
      <c r="EM20" s="214" t="s">
        <v>175</v>
      </c>
      <c r="EN20" s="213">
        <v>18.940000000000001</v>
      </c>
      <c r="EO20" s="213">
        <v>10.98</v>
      </c>
      <c r="EP20" s="213">
        <v>9.8000000000000007</v>
      </c>
      <c r="EQ20" s="213">
        <v>10.87</v>
      </c>
      <c r="ER20" s="213">
        <v>18.39</v>
      </c>
      <c r="ES20" s="213">
        <v>15.67</v>
      </c>
      <c r="ET20" s="213">
        <v>19.57</v>
      </c>
      <c r="EU20" s="213">
        <v>19.37</v>
      </c>
      <c r="EV20" s="213">
        <v>17.64</v>
      </c>
      <c r="EW20" s="213">
        <v>17.8</v>
      </c>
      <c r="EX20" s="213">
        <v>19.25</v>
      </c>
      <c r="EY20" s="214" t="s">
        <v>175</v>
      </c>
      <c r="EZ20" s="213">
        <v>16.54</v>
      </c>
      <c r="FA20" s="213">
        <v>24.25</v>
      </c>
      <c r="FB20" s="214" t="s">
        <v>175</v>
      </c>
      <c r="FC20" s="213">
        <v>9.06</v>
      </c>
      <c r="FD20" s="213">
        <v>24.69</v>
      </c>
      <c r="FE20" s="213">
        <v>22.2</v>
      </c>
      <c r="FF20" s="213">
        <v>19.170000000000002</v>
      </c>
      <c r="FG20" s="213">
        <v>20.239999999999998</v>
      </c>
      <c r="FH20" s="213">
        <v>20.39</v>
      </c>
      <c r="FI20" s="213">
        <v>21.69</v>
      </c>
      <c r="FJ20" s="213">
        <v>21.54</v>
      </c>
      <c r="FK20" s="213">
        <v>18.98</v>
      </c>
      <c r="FL20" s="213">
        <v>21.1</v>
      </c>
      <c r="FM20" s="213">
        <v>21.3</v>
      </c>
      <c r="FN20" s="213">
        <v>22.8</v>
      </c>
      <c r="FO20" s="213">
        <v>19.690000000000001</v>
      </c>
      <c r="FP20" s="213">
        <v>20.239999999999998</v>
      </c>
      <c r="FQ20" s="213">
        <v>18.149999999999999</v>
      </c>
      <c r="FR20" s="213">
        <v>17.95</v>
      </c>
      <c r="FS20" s="213">
        <v>21.3</v>
      </c>
      <c r="FT20" s="213">
        <v>19.57</v>
      </c>
      <c r="FU20" s="213">
        <v>24.33</v>
      </c>
      <c r="FV20" s="213">
        <v>19.88</v>
      </c>
      <c r="FW20" s="213">
        <v>25.67</v>
      </c>
      <c r="FX20" s="213">
        <v>34.25</v>
      </c>
      <c r="FY20" s="213">
        <v>25.35</v>
      </c>
      <c r="FZ20" s="213">
        <v>25.47</v>
      </c>
      <c r="GA20" s="213">
        <v>26.42</v>
      </c>
      <c r="GB20" s="213">
        <v>20</v>
      </c>
      <c r="GC20" s="213">
        <v>27.56</v>
      </c>
      <c r="GD20" s="213">
        <v>10.94</v>
      </c>
      <c r="GE20" s="213">
        <v>10.71</v>
      </c>
      <c r="GF20" s="213">
        <v>13.03</v>
      </c>
      <c r="GG20" s="213">
        <v>10.51</v>
      </c>
      <c r="GH20" s="213">
        <v>12.28</v>
      </c>
      <c r="GI20" s="213"/>
      <c r="GJ20" s="213">
        <v>12.28</v>
      </c>
      <c r="GK20" s="213">
        <v>12.17</v>
      </c>
      <c r="GL20" s="213">
        <v>12.01</v>
      </c>
      <c r="GM20" s="213">
        <v>12.8</v>
      </c>
      <c r="GN20" s="213">
        <v>13.7</v>
      </c>
      <c r="GO20" s="213">
        <v>12.99</v>
      </c>
      <c r="GP20" s="213">
        <v>12.28</v>
      </c>
      <c r="GQ20" s="213">
        <v>13.94</v>
      </c>
      <c r="GR20" s="213">
        <v>18.07</v>
      </c>
      <c r="GS20" s="213">
        <v>15.2</v>
      </c>
      <c r="GT20" s="213">
        <v>16.61</v>
      </c>
      <c r="GU20" s="213">
        <v>18.27</v>
      </c>
      <c r="GV20" s="213">
        <v>17.91</v>
      </c>
      <c r="GW20" s="213">
        <v>16.89</v>
      </c>
      <c r="GX20" s="213">
        <v>8.94</v>
      </c>
      <c r="GY20" s="213">
        <v>14.13</v>
      </c>
      <c r="GZ20" s="213">
        <v>14.96</v>
      </c>
      <c r="HA20" s="213">
        <v>14.37</v>
      </c>
      <c r="HB20" s="213">
        <v>14.09</v>
      </c>
      <c r="HC20" s="214" t="s">
        <v>175</v>
      </c>
      <c r="HD20" s="213">
        <v>34.96</v>
      </c>
      <c r="HE20" s="213">
        <v>14.33</v>
      </c>
      <c r="HF20" s="213">
        <v>16.46</v>
      </c>
      <c r="HG20" s="213">
        <v>7.32</v>
      </c>
      <c r="HH20" s="213">
        <v>9.09</v>
      </c>
      <c r="HI20" s="213"/>
      <c r="HJ20" s="214" t="s">
        <v>175</v>
      </c>
      <c r="HK20" s="213">
        <v>16.46</v>
      </c>
      <c r="HL20" s="213">
        <v>20.39</v>
      </c>
      <c r="HM20" s="213">
        <v>13.62</v>
      </c>
      <c r="HN20" s="213">
        <v>18.66</v>
      </c>
      <c r="HO20" s="213">
        <v>19.02</v>
      </c>
      <c r="HP20" s="213">
        <v>10.43</v>
      </c>
      <c r="HQ20" s="213">
        <v>10.51</v>
      </c>
      <c r="HR20" s="213">
        <v>7.6</v>
      </c>
      <c r="HS20" s="213">
        <v>11.02</v>
      </c>
      <c r="HT20" s="213">
        <v>12.24</v>
      </c>
      <c r="HU20" s="213"/>
      <c r="HV20" s="213">
        <v>9.06</v>
      </c>
      <c r="HW20" s="213">
        <v>13.27</v>
      </c>
      <c r="HX20" s="213">
        <v>11.47</v>
      </c>
      <c r="HY20" s="213">
        <v>13.94</v>
      </c>
      <c r="HZ20" s="213">
        <v>11.02</v>
      </c>
      <c r="IA20" s="213">
        <v>14.06</v>
      </c>
      <c r="IB20" s="213">
        <v>8.86</v>
      </c>
      <c r="IC20" s="213">
        <v>12.05</v>
      </c>
      <c r="ID20" s="213">
        <v>10.87</v>
      </c>
      <c r="IE20" s="213">
        <v>12.44</v>
      </c>
      <c r="IF20" s="213">
        <v>13.46</v>
      </c>
      <c r="IG20" s="213">
        <v>14.09</v>
      </c>
      <c r="IH20" s="213">
        <v>15.47</v>
      </c>
      <c r="II20" s="213">
        <v>16.93</v>
      </c>
      <c r="IJ20" s="213">
        <v>19.09</v>
      </c>
      <c r="IK20" s="213">
        <v>11.89</v>
      </c>
      <c r="IL20" s="213">
        <v>11.42</v>
      </c>
      <c r="IM20" s="216" t="s">
        <v>175</v>
      </c>
      <c r="IN20" s="213">
        <v>17.09</v>
      </c>
      <c r="IO20" s="213">
        <v>16.97</v>
      </c>
      <c r="IP20" s="213">
        <v>17.600000000000001</v>
      </c>
      <c r="IQ20" s="213">
        <v>19.96</v>
      </c>
      <c r="IR20" s="213"/>
      <c r="IS20" s="213">
        <v>17.05</v>
      </c>
      <c r="IT20" s="216" t="s">
        <v>175</v>
      </c>
      <c r="IU20" s="213">
        <v>15.51</v>
      </c>
      <c r="IV20" s="213">
        <v>17.399999999999999</v>
      </c>
      <c r="IW20" s="213">
        <v>16.5</v>
      </c>
      <c r="IX20" s="213">
        <v>15.59</v>
      </c>
      <c r="IY20" s="213">
        <v>16.57</v>
      </c>
      <c r="IZ20" s="213">
        <v>12.36</v>
      </c>
      <c r="JA20" s="213">
        <v>19.25</v>
      </c>
      <c r="JB20" s="213">
        <v>12.52</v>
      </c>
      <c r="JC20" s="213">
        <v>13.62</v>
      </c>
      <c r="JD20" s="213">
        <v>14.41</v>
      </c>
      <c r="JE20" s="213">
        <v>10.16</v>
      </c>
      <c r="JF20" s="213">
        <v>12.17</v>
      </c>
      <c r="JG20" s="213">
        <v>21.3</v>
      </c>
      <c r="JH20" s="213">
        <v>22.48</v>
      </c>
      <c r="JI20" s="213">
        <v>9.3699999999999992</v>
      </c>
      <c r="JJ20" s="213">
        <v>8.7799999999999994</v>
      </c>
      <c r="JK20" s="213">
        <v>9.49</v>
      </c>
      <c r="JL20" s="213">
        <v>12.17</v>
      </c>
      <c r="JM20" s="213">
        <v>12.8</v>
      </c>
      <c r="JN20" s="213">
        <v>8.27</v>
      </c>
      <c r="JO20" s="216" t="s">
        <v>175</v>
      </c>
      <c r="JP20" s="213">
        <v>11.14</v>
      </c>
      <c r="JQ20" s="213">
        <v>10.55</v>
      </c>
      <c r="JR20" s="213">
        <v>12.17</v>
      </c>
      <c r="JS20" s="213">
        <v>15.98</v>
      </c>
      <c r="JT20" s="213">
        <v>12.64</v>
      </c>
      <c r="JU20" s="213">
        <v>13.5</v>
      </c>
      <c r="JV20" s="213">
        <v>14.21</v>
      </c>
      <c r="JW20" s="213">
        <v>11.42</v>
      </c>
      <c r="JX20" s="213">
        <v>7.83</v>
      </c>
      <c r="JY20" s="213"/>
    </row>
    <row r="21" spans="1:286" s="216" customFormat="1">
      <c r="A21" s="212">
        <v>2004</v>
      </c>
      <c r="B21" s="222">
        <v>25.39</v>
      </c>
      <c r="C21" s="222">
        <v>10.119999999999999</v>
      </c>
      <c r="D21" s="222">
        <v>7.6</v>
      </c>
      <c r="E21" s="222">
        <v>14.13</v>
      </c>
      <c r="F21" s="222">
        <v>22.2</v>
      </c>
      <c r="G21" s="222">
        <v>7.91</v>
      </c>
      <c r="H21" s="213">
        <v>9.33</v>
      </c>
      <c r="I21" s="213">
        <v>15.43</v>
      </c>
      <c r="J21" s="214" t="s">
        <v>175</v>
      </c>
      <c r="K21" s="222">
        <v>5.24</v>
      </c>
      <c r="L21" s="222">
        <v>6.26</v>
      </c>
      <c r="M21" s="222">
        <v>6.69</v>
      </c>
      <c r="N21" s="222">
        <v>7.91</v>
      </c>
      <c r="O21" s="222">
        <v>6.81</v>
      </c>
      <c r="P21" s="222">
        <v>5.67</v>
      </c>
      <c r="Q21" s="222">
        <v>4.92</v>
      </c>
      <c r="R21" s="222">
        <v>5.98</v>
      </c>
      <c r="S21" s="222">
        <v>4.8</v>
      </c>
      <c r="T21" s="222">
        <v>6.06</v>
      </c>
      <c r="U21" s="222">
        <v>5.83</v>
      </c>
      <c r="V21" s="214" t="s">
        <v>175</v>
      </c>
      <c r="W21" s="222">
        <v>7.4</v>
      </c>
      <c r="X21" s="222">
        <v>8.5</v>
      </c>
      <c r="Y21" s="213">
        <v>7.44</v>
      </c>
      <c r="Z21" s="222">
        <v>8.35</v>
      </c>
      <c r="AA21" s="222">
        <v>7.05</v>
      </c>
      <c r="AB21" s="222">
        <v>8.0299999999999994</v>
      </c>
      <c r="AC21" s="222">
        <v>7.68</v>
      </c>
      <c r="AD21" s="222">
        <v>6.85</v>
      </c>
      <c r="AE21" s="222">
        <v>7.2</v>
      </c>
      <c r="AF21" s="222">
        <v>6.5</v>
      </c>
      <c r="AG21" s="222">
        <v>8.23</v>
      </c>
      <c r="AH21" s="222">
        <v>6.69</v>
      </c>
      <c r="AI21" s="222">
        <v>6.97</v>
      </c>
      <c r="AJ21" s="222">
        <v>6.57</v>
      </c>
      <c r="AK21" s="222">
        <v>6.02</v>
      </c>
      <c r="AL21" s="222">
        <v>6.14</v>
      </c>
      <c r="AM21" s="222">
        <v>7.68</v>
      </c>
      <c r="AN21" s="222">
        <v>6.34</v>
      </c>
      <c r="AO21" s="222">
        <v>6.3</v>
      </c>
      <c r="AP21" s="213">
        <v>7.09</v>
      </c>
      <c r="AQ21" s="213">
        <v>8.11</v>
      </c>
      <c r="AR21" s="222"/>
      <c r="AS21" s="213">
        <v>6.34</v>
      </c>
      <c r="AT21" s="213">
        <v>8.74</v>
      </c>
      <c r="AU21" s="213">
        <v>12.99</v>
      </c>
      <c r="AV21" s="213">
        <v>12.8</v>
      </c>
      <c r="AW21" s="213">
        <v>20.239999999999998</v>
      </c>
      <c r="AX21" s="213">
        <v>10.91</v>
      </c>
      <c r="AY21" s="213">
        <v>9.2899999999999991</v>
      </c>
      <c r="AZ21" s="213">
        <v>7.52</v>
      </c>
      <c r="BA21" s="213">
        <v>8.35</v>
      </c>
      <c r="BB21" s="214" t="s">
        <v>175</v>
      </c>
      <c r="BC21" s="213">
        <v>10.16</v>
      </c>
      <c r="BD21" s="222">
        <v>3.86</v>
      </c>
      <c r="BE21" s="213">
        <v>4.25</v>
      </c>
      <c r="BF21" s="222"/>
      <c r="BG21" s="222">
        <v>13.94</v>
      </c>
      <c r="BH21" s="222"/>
      <c r="BI21" s="222">
        <v>9.17</v>
      </c>
      <c r="BJ21" s="222">
        <v>11.57</v>
      </c>
      <c r="BK21" s="222">
        <v>10.28</v>
      </c>
      <c r="BL21" s="222">
        <v>11.22</v>
      </c>
      <c r="BM21" s="222">
        <v>10.35</v>
      </c>
      <c r="BN21" s="222">
        <v>16.5</v>
      </c>
      <c r="BO21" s="222">
        <v>16.38</v>
      </c>
      <c r="BP21" s="214" t="s">
        <v>175</v>
      </c>
      <c r="BQ21" s="222">
        <v>3.03</v>
      </c>
      <c r="BR21" s="222">
        <v>4.09</v>
      </c>
      <c r="BS21" s="222">
        <v>3.11</v>
      </c>
      <c r="BT21" s="222">
        <v>4.45</v>
      </c>
      <c r="BU21" s="222">
        <v>3.5</v>
      </c>
      <c r="BV21" s="222">
        <v>2.91</v>
      </c>
      <c r="BW21" s="222">
        <v>2.48</v>
      </c>
      <c r="BX21" s="222">
        <v>4.21</v>
      </c>
      <c r="BY21" s="222">
        <v>2.91</v>
      </c>
      <c r="BZ21" s="222">
        <v>4.0199999999999996</v>
      </c>
      <c r="CA21" s="222">
        <v>4.53</v>
      </c>
      <c r="CB21" s="222">
        <v>3.07</v>
      </c>
      <c r="CC21" s="222">
        <v>6.54</v>
      </c>
      <c r="CD21" s="222">
        <v>4.45</v>
      </c>
      <c r="CE21" s="222">
        <v>3.5</v>
      </c>
      <c r="CF21" s="222">
        <v>4.8</v>
      </c>
      <c r="CG21" s="213">
        <v>2.52</v>
      </c>
      <c r="CH21" s="222">
        <v>3.66</v>
      </c>
      <c r="CI21" s="222">
        <v>6.26</v>
      </c>
      <c r="CJ21" s="222">
        <v>3.86</v>
      </c>
      <c r="CK21" s="222">
        <v>5.51</v>
      </c>
      <c r="CL21" s="222">
        <v>5.83</v>
      </c>
      <c r="CM21" s="222">
        <v>4.21</v>
      </c>
      <c r="CN21" s="222">
        <v>5.67</v>
      </c>
      <c r="CO21" s="222">
        <v>7.2</v>
      </c>
      <c r="CP21" s="222">
        <v>4.6500000000000004</v>
      </c>
      <c r="CQ21" s="217">
        <v>6.97</v>
      </c>
      <c r="CR21" s="217">
        <v>5.87</v>
      </c>
      <c r="CS21" s="217">
        <v>5.87</v>
      </c>
      <c r="CT21" s="217">
        <v>7.72</v>
      </c>
      <c r="CU21" s="222">
        <v>5.47</v>
      </c>
      <c r="CV21" s="222">
        <v>5.51</v>
      </c>
      <c r="CW21" s="222">
        <v>5</v>
      </c>
      <c r="CX21" s="222">
        <v>6.42</v>
      </c>
      <c r="CY21" s="213">
        <v>5.24</v>
      </c>
      <c r="CZ21" s="213">
        <v>6.61</v>
      </c>
      <c r="DA21" s="213">
        <v>5.28</v>
      </c>
      <c r="DB21" s="213">
        <v>4.92</v>
      </c>
      <c r="DC21" s="213">
        <v>5.04</v>
      </c>
      <c r="DD21" s="213"/>
      <c r="DE21" s="213"/>
      <c r="DF21" s="222">
        <v>5</v>
      </c>
      <c r="DG21" s="213">
        <v>4.57</v>
      </c>
      <c r="DH21" s="213">
        <v>6.5</v>
      </c>
      <c r="DI21" s="213">
        <v>3.19</v>
      </c>
      <c r="DJ21" s="213">
        <v>5.43</v>
      </c>
      <c r="DK21" s="213">
        <v>3.7</v>
      </c>
      <c r="DL21" s="213">
        <v>5.71</v>
      </c>
      <c r="DM21" s="213">
        <v>5.63</v>
      </c>
      <c r="DN21" s="213">
        <v>3.86</v>
      </c>
      <c r="DO21" s="213">
        <v>9.84</v>
      </c>
      <c r="DP21" s="213">
        <v>8.6999999999999993</v>
      </c>
      <c r="DQ21" s="213">
        <v>7.2</v>
      </c>
      <c r="DR21" s="213"/>
      <c r="DS21" s="213">
        <v>6.38</v>
      </c>
      <c r="DT21" s="213">
        <v>7.6</v>
      </c>
      <c r="DU21" s="213"/>
      <c r="DV21" s="213">
        <v>9.3699999999999992</v>
      </c>
      <c r="DW21" s="213"/>
      <c r="DX21" s="213">
        <v>10.24</v>
      </c>
      <c r="DY21" s="222">
        <v>8.74</v>
      </c>
      <c r="DZ21" s="213">
        <v>2.72</v>
      </c>
      <c r="EA21" s="213">
        <v>3.31</v>
      </c>
      <c r="EB21" s="213">
        <v>4.0599999999999996</v>
      </c>
      <c r="EC21" s="222">
        <v>2.13</v>
      </c>
      <c r="ED21" s="222">
        <v>2.0099999999999998</v>
      </c>
      <c r="EE21" s="222">
        <v>5.2</v>
      </c>
      <c r="EF21" s="222">
        <v>3.74</v>
      </c>
      <c r="EG21" s="222">
        <v>3.35</v>
      </c>
      <c r="EH21" s="222">
        <v>6.02</v>
      </c>
      <c r="EI21" s="222">
        <v>6.97</v>
      </c>
      <c r="EJ21" s="213">
        <v>6.3</v>
      </c>
      <c r="EK21" s="213">
        <v>2.76</v>
      </c>
      <c r="EL21" s="213">
        <v>4.88</v>
      </c>
      <c r="EM21" s="213"/>
      <c r="EN21" s="222">
        <v>5.31</v>
      </c>
      <c r="EO21" s="222">
        <v>2.64</v>
      </c>
      <c r="EP21" s="222">
        <v>4.0599999999999996</v>
      </c>
      <c r="EQ21" s="222">
        <v>5.47</v>
      </c>
      <c r="ER21" s="222">
        <v>4.6500000000000004</v>
      </c>
      <c r="ES21" s="222">
        <v>7.05</v>
      </c>
      <c r="ET21" s="222">
        <v>6.38</v>
      </c>
      <c r="EU21" s="222">
        <v>6.46</v>
      </c>
      <c r="EV21" s="222">
        <v>3.98</v>
      </c>
      <c r="EW21" s="222">
        <v>6.42</v>
      </c>
      <c r="EX21" s="222">
        <v>6.38</v>
      </c>
      <c r="EY21" s="222">
        <v>5.28</v>
      </c>
      <c r="EZ21" s="222">
        <v>5.63</v>
      </c>
      <c r="FA21" s="222">
        <v>8.35</v>
      </c>
      <c r="FB21" s="222"/>
      <c r="FC21" s="213">
        <v>3.86</v>
      </c>
      <c r="FD21" s="213">
        <v>9.49</v>
      </c>
      <c r="FE21" s="213">
        <v>7.72</v>
      </c>
      <c r="FF21" s="213">
        <v>7.52</v>
      </c>
      <c r="FG21" s="213">
        <v>8.31</v>
      </c>
      <c r="FH21" s="213">
        <v>5.94</v>
      </c>
      <c r="FI21" s="213">
        <v>6.26</v>
      </c>
      <c r="FJ21" s="213">
        <v>5.94</v>
      </c>
      <c r="FK21" s="213">
        <v>6.14</v>
      </c>
      <c r="FL21" s="213">
        <v>6.81</v>
      </c>
      <c r="FM21" s="213">
        <v>6.73</v>
      </c>
      <c r="FN21" s="213">
        <v>6.89</v>
      </c>
      <c r="FO21" s="213">
        <v>7.72</v>
      </c>
      <c r="FP21" s="213">
        <v>7.09</v>
      </c>
      <c r="FQ21" s="213">
        <v>5.94</v>
      </c>
      <c r="FR21" s="213">
        <v>5.75</v>
      </c>
      <c r="FS21" s="213">
        <v>7.09</v>
      </c>
      <c r="FT21" s="213">
        <v>5.98</v>
      </c>
      <c r="FU21" s="213">
        <v>8.15</v>
      </c>
      <c r="FV21" s="222">
        <v>9.33</v>
      </c>
      <c r="FW21" s="222">
        <v>8.23</v>
      </c>
      <c r="FX21" s="222">
        <v>15.47</v>
      </c>
      <c r="FY21" s="222">
        <v>11.46</v>
      </c>
      <c r="FZ21" s="222">
        <v>10.98</v>
      </c>
      <c r="GA21" s="213">
        <v>10.199999999999999</v>
      </c>
      <c r="GB21" s="213">
        <v>9.1300000000000008</v>
      </c>
      <c r="GC21" s="213">
        <v>9.76</v>
      </c>
      <c r="GD21" s="222">
        <v>5.31</v>
      </c>
      <c r="GE21" s="222">
        <v>5.24</v>
      </c>
      <c r="GF21" s="222">
        <v>8.27</v>
      </c>
      <c r="GG21" s="222">
        <v>5.04</v>
      </c>
      <c r="GH21" s="222">
        <v>8.27</v>
      </c>
      <c r="GI21" s="222"/>
      <c r="GJ21" s="222">
        <v>6.14</v>
      </c>
      <c r="GK21" s="222">
        <v>7.2</v>
      </c>
      <c r="GL21" s="222">
        <v>7.91</v>
      </c>
      <c r="GM21" s="222">
        <v>7.36</v>
      </c>
      <c r="GN21" s="222">
        <v>8.66</v>
      </c>
      <c r="GO21" s="222">
        <v>7.95</v>
      </c>
      <c r="GP21" s="222">
        <v>6.54</v>
      </c>
      <c r="GQ21" s="222">
        <v>8.27</v>
      </c>
      <c r="GR21" s="222">
        <v>9.49</v>
      </c>
      <c r="GS21" s="222">
        <v>9.25</v>
      </c>
      <c r="GT21" s="222">
        <v>10.199999999999999</v>
      </c>
      <c r="GU21" s="222">
        <v>10.35</v>
      </c>
      <c r="GV21" s="222">
        <v>10.98</v>
      </c>
      <c r="GW21" s="222">
        <v>9.41</v>
      </c>
      <c r="GX21" s="214" t="s">
        <v>175</v>
      </c>
      <c r="GY21" s="213">
        <v>5.04</v>
      </c>
      <c r="GZ21" s="213">
        <v>8.07</v>
      </c>
      <c r="HA21" s="213">
        <v>12.28</v>
      </c>
      <c r="HB21" s="213">
        <v>10</v>
      </c>
      <c r="HC21" s="213"/>
      <c r="HD21" s="213">
        <v>16.34</v>
      </c>
      <c r="HE21" s="213">
        <v>9.06</v>
      </c>
      <c r="HF21" s="213">
        <v>10.59</v>
      </c>
      <c r="HG21" s="222">
        <v>5.39</v>
      </c>
      <c r="HH21" s="222">
        <v>5.59</v>
      </c>
      <c r="HI21" s="222"/>
      <c r="HJ21" s="213">
        <v>7.72</v>
      </c>
      <c r="HK21" s="213">
        <v>12.64</v>
      </c>
      <c r="HL21" s="213">
        <v>13.5</v>
      </c>
      <c r="HM21" s="213">
        <v>8.6199999999999992</v>
      </c>
      <c r="HN21" s="213">
        <v>12.99</v>
      </c>
      <c r="HO21" s="213">
        <v>12.6</v>
      </c>
      <c r="HP21" s="222">
        <v>5.24</v>
      </c>
      <c r="HQ21" s="222">
        <v>4.72</v>
      </c>
      <c r="HR21" s="222">
        <v>4.6900000000000004</v>
      </c>
      <c r="HS21" s="222">
        <v>5.71</v>
      </c>
      <c r="HT21" s="222">
        <v>7.05</v>
      </c>
      <c r="HU21" s="222"/>
      <c r="HV21" s="213">
        <v>4.0199999999999996</v>
      </c>
      <c r="HW21" s="213">
        <v>5.12</v>
      </c>
      <c r="HX21" s="213">
        <v>5.22</v>
      </c>
      <c r="HY21" s="213">
        <v>5.94</v>
      </c>
      <c r="HZ21" s="213">
        <v>4.84</v>
      </c>
      <c r="IA21" s="213">
        <v>6.93</v>
      </c>
      <c r="IB21" s="213">
        <v>3.15</v>
      </c>
      <c r="IC21" s="222">
        <v>5</v>
      </c>
      <c r="ID21" s="222">
        <v>4.17</v>
      </c>
      <c r="IE21" s="222">
        <v>4.8</v>
      </c>
      <c r="IF21" s="222">
        <v>5.08</v>
      </c>
      <c r="IG21" s="222">
        <v>5.87</v>
      </c>
      <c r="IH21" s="222">
        <v>6.14</v>
      </c>
      <c r="II21" s="222">
        <v>5.59</v>
      </c>
      <c r="IJ21" s="222">
        <v>5.91</v>
      </c>
      <c r="IK21" s="213">
        <v>5.47</v>
      </c>
      <c r="IL21" s="222">
        <v>5.94</v>
      </c>
      <c r="IM21" s="222"/>
      <c r="IN21" s="213">
        <v>7.83</v>
      </c>
      <c r="IO21" s="213">
        <v>8.74</v>
      </c>
      <c r="IP21" s="216" t="s">
        <v>175</v>
      </c>
      <c r="IQ21" s="213">
        <v>11.34</v>
      </c>
      <c r="IR21" s="213"/>
      <c r="IS21" s="213">
        <v>9.7200000000000006</v>
      </c>
      <c r="IT21" s="213"/>
      <c r="IU21" s="213">
        <v>8.98</v>
      </c>
      <c r="IV21" s="213">
        <v>8.4600000000000009</v>
      </c>
      <c r="IW21" s="213">
        <v>9.06</v>
      </c>
      <c r="IX21" s="213">
        <v>8.43</v>
      </c>
      <c r="IY21" s="213">
        <v>10.08</v>
      </c>
      <c r="IZ21" s="213">
        <v>8.19</v>
      </c>
      <c r="JA21" s="213">
        <v>12.32</v>
      </c>
      <c r="JB21" s="213">
        <v>7.28</v>
      </c>
      <c r="JC21" s="213">
        <v>8.98</v>
      </c>
      <c r="JD21" s="213">
        <v>9.69</v>
      </c>
      <c r="JE21" s="213">
        <v>6.22</v>
      </c>
      <c r="JF21" s="213">
        <v>7.44</v>
      </c>
      <c r="JG21" s="213">
        <v>11.38</v>
      </c>
      <c r="JH21" s="213">
        <v>12.36</v>
      </c>
      <c r="JI21" s="213">
        <v>3.62</v>
      </c>
      <c r="JJ21" s="213">
        <v>3.31</v>
      </c>
      <c r="JK21" s="213">
        <v>3.58</v>
      </c>
      <c r="JL21" s="213">
        <v>5.28</v>
      </c>
      <c r="JM21" s="213">
        <v>4.92</v>
      </c>
      <c r="JN21" s="213">
        <v>3.78</v>
      </c>
      <c r="JO21" s="213"/>
      <c r="JP21" s="216" t="s">
        <v>175</v>
      </c>
      <c r="JQ21" s="222">
        <v>4.72</v>
      </c>
      <c r="JR21" s="222">
        <v>5.63</v>
      </c>
      <c r="JS21" s="222">
        <v>7.01</v>
      </c>
      <c r="JT21" s="222">
        <v>6.06</v>
      </c>
      <c r="JU21" s="213">
        <v>5.51</v>
      </c>
      <c r="JV21" s="213">
        <v>5.24</v>
      </c>
      <c r="JW21" s="222">
        <v>6.61</v>
      </c>
      <c r="JX21" s="213">
        <v>2.8</v>
      </c>
      <c r="JY21" s="213"/>
    </row>
    <row r="22" spans="1:286" s="216" customFormat="1">
      <c r="A22" s="212">
        <v>2003</v>
      </c>
      <c r="B22" s="222">
        <v>31.54</v>
      </c>
      <c r="C22" s="222">
        <v>11.46</v>
      </c>
      <c r="D22" s="222">
        <v>14.25</v>
      </c>
      <c r="E22" s="222">
        <v>15.94</v>
      </c>
      <c r="F22" s="222">
        <v>25.12</v>
      </c>
      <c r="G22" s="222">
        <v>13.03</v>
      </c>
      <c r="H22" s="213">
        <v>7.95</v>
      </c>
      <c r="I22" s="213">
        <v>15.83</v>
      </c>
      <c r="J22" s="222"/>
      <c r="K22" s="222">
        <v>6.93</v>
      </c>
      <c r="L22" s="222">
        <v>7.05</v>
      </c>
      <c r="M22" s="222">
        <v>8.6999999999999993</v>
      </c>
      <c r="N22" s="222">
        <v>6.38</v>
      </c>
      <c r="O22" s="222">
        <v>6.89</v>
      </c>
      <c r="P22" s="222">
        <v>6.57</v>
      </c>
      <c r="Q22" s="222">
        <v>6.02</v>
      </c>
      <c r="R22" s="222">
        <v>6.93</v>
      </c>
      <c r="S22" s="222">
        <v>6.61</v>
      </c>
      <c r="T22" s="222">
        <v>8.15</v>
      </c>
      <c r="U22" s="222">
        <v>7.99</v>
      </c>
      <c r="V22" s="214" t="s">
        <v>175</v>
      </c>
      <c r="W22" s="222">
        <v>8.31</v>
      </c>
      <c r="X22" s="222">
        <v>9.5299999999999994</v>
      </c>
      <c r="Y22" s="213">
        <v>8.7799999999999994</v>
      </c>
      <c r="Z22" s="222">
        <v>9.17</v>
      </c>
      <c r="AA22" s="222">
        <v>9.25</v>
      </c>
      <c r="AB22" s="222">
        <v>9.02</v>
      </c>
      <c r="AC22" s="222">
        <v>8.94</v>
      </c>
      <c r="AD22" s="222">
        <v>6.3</v>
      </c>
      <c r="AE22" s="222">
        <v>8.9</v>
      </c>
      <c r="AF22" s="222">
        <v>7.6</v>
      </c>
      <c r="AG22" s="222">
        <v>7.83</v>
      </c>
      <c r="AH22" s="222">
        <v>7.44</v>
      </c>
      <c r="AI22" s="222">
        <v>9.41</v>
      </c>
      <c r="AJ22" s="222">
        <v>8.11</v>
      </c>
      <c r="AK22" s="222">
        <v>7.72</v>
      </c>
      <c r="AL22" s="222">
        <v>9.41</v>
      </c>
      <c r="AM22" s="222">
        <v>7.44</v>
      </c>
      <c r="AN22" s="222">
        <v>8.0299999999999994</v>
      </c>
      <c r="AO22" s="222">
        <v>8.6999999999999993</v>
      </c>
      <c r="AP22" s="213">
        <v>8.43</v>
      </c>
      <c r="AQ22" s="213">
        <v>9.2899999999999991</v>
      </c>
      <c r="AR22" s="222"/>
      <c r="AS22" s="213">
        <v>8.0299999999999994</v>
      </c>
      <c r="AT22" s="213">
        <v>11.97</v>
      </c>
      <c r="AU22" s="213">
        <v>15.59</v>
      </c>
      <c r="AV22" s="213">
        <v>16.34</v>
      </c>
      <c r="AW22" s="213">
        <v>19.45</v>
      </c>
      <c r="AX22" s="213">
        <v>13.58</v>
      </c>
      <c r="AY22" s="213">
        <v>12.72</v>
      </c>
      <c r="AZ22" s="213">
        <v>11.26</v>
      </c>
      <c r="BA22" s="213">
        <v>11.34</v>
      </c>
      <c r="BB22" s="214" t="s">
        <v>175</v>
      </c>
      <c r="BC22" s="213">
        <v>11.26</v>
      </c>
      <c r="BD22" s="222">
        <v>9.06</v>
      </c>
      <c r="BE22" s="213">
        <v>6.18</v>
      </c>
      <c r="BF22" s="222"/>
      <c r="BG22" s="214" t="s">
        <v>175</v>
      </c>
      <c r="BH22" s="222"/>
      <c r="BI22" s="222">
        <v>6.85</v>
      </c>
      <c r="BJ22" s="222">
        <v>13.74</v>
      </c>
      <c r="BK22" s="222">
        <v>9.02</v>
      </c>
      <c r="BL22" s="222">
        <v>10.91</v>
      </c>
      <c r="BM22" s="222">
        <v>11.3</v>
      </c>
      <c r="BN22" s="222">
        <v>18.82</v>
      </c>
      <c r="BO22" s="222">
        <v>15.75</v>
      </c>
      <c r="BP22" s="222"/>
      <c r="BQ22" s="214" t="s">
        <v>175</v>
      </c>
      <c r="BR22" s="214" t="s">
        <v>175</v>
      </c>
      <c r="BS22" s="222">
        <v>7.56</v>
      </c>
      <c r="BT22" s="222">
        <v>9.92</v>
      </c>
      <c r="BU22" s="222">
        <v>10.47</v>
      </c>
      <c r="BV22" s="222">
        <v>7.13</v>
      </c>
      <c r="BW22" s="222">
        <v>7.01</v>
      </c>
      <c r="BX22" s="222">
        <v>8.35</v>
      </c>
      <c r="BY22" s="222">
        <v>7.56</v>
      </c>
      <c r="BZ22" s="222">
        <v>8.6999999999999993</v>
      </c>
      <c r="CA22" s="214" t="s">
        <v>175</v>
      </c>
      <c r="CB22" s="222">
        <v>6.18</v>
      </c>
      <c r="CC22" s="222">
        <v>8.7799999999999994</v>
      </c>
      <c r="CD22" s="222">
        <v>9.65</v>
      </c>
      <c r="CE22" s="222">
        <v>8.31</v>
      </c>
      <c r="CF22" s="222">
        <v>9.41</v>
      </c>
      <c r="CG22" s="213">
        <v>6.18</v>
      </c>
      <c r="CH22" s="222">
        <v>7.13</v>
      </c>
      <c r="CI22" s="214" t="s">
        <v>175</v>
      </c>
      <c r="CJ22" s="222">
        <v>7.68</v>
      </c>
      <c r="CK22" s="222">
        <v>8.9</v>
      </c>
      <c r="CL22" s="222">
        <v>14.13</v>
      </c>
      <c r="CM22" s="222">
        <v>7.8</v>
      </c>
      <c r="CN22" s="222">
        <v>11.34</v>
      </c>
      <c r="CO22" s="222">
        <v>11.81</v>
      </c>
      <c r="CP22" s="222">
        <v>8.82</v>
      </c>
      <c r="CQ22" s="217">
        <v>10.59</v>
      </c>
      <c r="CR22" s="216" t="s">
        <v>175</v>
      </c>
      <c r="CS22" s="216" t="s">
        <v>175</v>
      </c>
      <c r="CT22" s="217">
        <v>10.119999999999999</v>
      </c>
      <c r="CU22" s="222">
        <v>6.34</v>
      </c>
      <c r="CV22" s="222">
        <v>6.3</v>
      </c>
      <c r="CW22" s="214" t="s">
        <v>175</v>
      </c>
      <c r="CX22" s="222">
        <v>7.48</v>
      </c>
      <c r="CY22" s="213">
        <v>5.98</v>
      </c>
      <c r="CZ22" s="213">
        <v>6.81</v>
      </c>
      <c r="DA22" s="213">
        <v>5.24</v>
      </c>
      <c r="DB22" s="213">
        <v>6.46</v>
      </c>
      <c r="DC22" s="213">
        <v>5.87</v>
      </c>
      <c r="DD22" s="213"/>
      <c r="DE22" s="213"/>
      <c r="DF22" s="222">
        <v>6.26</v>
      </c>
      <c r="DG22" s="213">
        <v>5.43</v>
      </c>
      <c r="DH22" s="213">
        <v>5.43</v>
      </c>
      <c r="DI22" s="213">
        <v>4.84</v>
      </c>
      <c r="DJ22" s="213">
        <v>5.79</v>
      </c>
      <c r="DK22" s="213">
        <v>4.76</v>
      </c>
      <c r="DL22" s="213">
        <v>5.43</v>
      </c>
      <c r="DM22" s="213">
        <v>5.79</v>
      </c>
      <c r="DN22" s="213">
        <v>5.24</v>
      </c>
      <c r="DO22" s="213">
        <v>4.8</v>
      </c>
      <c r="DP22" s="213">
        <v>3.58</v>
      </c>
      <c r="DQ22" s="213">
        <v>4.17</v>
      </c>
      <c r="DR22" s="213"/>
      <c r="DS22" s="213">
        <v>3.82</v>
      </c>
      <c r="DT22" s="213">
        <v>4.96</v>
      </c>
      <c r="DU22" s="213"/>
      <c r="DV22" s="213">
        <v>7.13</v>
      </c>
      <c r="DW22" s="213"/>
      <c r="DX22" s="213">
        <v>4.76</v>
      </c>
      <c r="DY22" s="222">
        <v>7.44</v>
      </c>
      <c r="DZ22" s="213">
        <v>5.98</v>
      </c>
      <c r="EA22" s="213">
        <v>6.65</v>
      </c>
      <c r="EB22" s="213">
        <v>8.82</v>
      </c>
      <c r="EC22" s="222">
        <v>8.74</v>
      </c>
      <c r="ED22" s="222">
        <v>6.93</v>
      </c>
      <c r="EE22" s="222">
        <v>7.32</v>
      </c>
      <c r="EF22" s="222">
        <v>7.48</v>
      </c>
      <c r="EG22" s="222">
        <v>6.97</v>
      </c>
      <c r="EH22" s="222">
        <v>5.39</v>
      </c>
      <c r="EI22" s="222">
        <v>6.77</v>
      </c>
      <c r="EJ22" s="213">
        <v>6.42</v>
      </c>
      <c r="EK22" s="213">
        <v>7.17</v>
      </c>
      <c r="EL22" s="213">
        <v>6.38</v>
      </c>
      <c r="EM22" s="213"/>
      <c r="EN22" s="222">
        <v>9.41</v>
      </c>
      <c r="EO22" s="222">
        <v>7.28</v>
      </c>
      <c r="EP22" s="222">
        <v>8.27</v>
      </c>
      <c r="EQ22" s="222">
        <v>6.65</v>
      </c>
      <c r="ER22" s="222">
        <v>12.6</v>
      </c>
      <c r="ES22" s="222">
        <v>12.68</v>
      </c>
      <c r="ET22" s="222">
        <v>9.57</v>
      </c>
      <c r="EU22" s="222">
        <v>9.76</v>
      </c>
      <c r="EV22" s="214" t="s">
        <v>175</v>
      </c>
      <c r="EW22" s="222">
        <v>9.41</v>
      </c>
      <c r="EX22" s="214" t="s">
        <v>175</v>
      </c>
      <c r="EY22" s="222">
        <v>7.4</v>
      </c>
      <c r="EZ22" s="214" t="s">
        <v>175</v>
      </c>
      <c r="FA22" s="222">
        <v>12.64</v>
      </c>
      <c r="FB22" s="222"/>
      <c r="FC22" s="213">
        <v>6.61</v>
      </c>
      <c r="FD22" s="213">
        <v>10.87</v>
      </c>
      <c r="FE22" s="213">
        <v>10.039999999999999</v>
      </c>
      <c r="FF22" s="213">
        <v>12.64</v>
      </c>
      <c r="FG22" s="213">
        <v>13.27</v>
      </c>
      <c r="FH22" s="213">
        <v>11.14</v>
      </c>
      <c r="FI22" s="213">
        <v>9.7200000000000006</v>
      </c>
      <c r="FJ22" s="213">
        <v>14.72</v>
      </c>
      <c r="FK22" s="213">
        <v>13.11</v>
      </c>
      <c r="FL22" s="213">
        <v>11.06</v>
      </c>
      <c r="FM22" s="213">
        <v>12.4</v>
      </c>
      <c r="FN22" s="213">
        <v>11.85</v>
      </c>
      <c r="FO22" s="213">
        <v>11.93</v>
      </c>
      <c r="FP22" s="213">
        <v>10.67</v>
      </c>
      <c r="FQ22" s="213">
        <v>9.4499999999999993</v>
      </c>
      <c r="FR22" s="213">
        <v>9.2899999999999991</v>
      </c>
      <c r="FS22" s="213">
        <v>13.31</v>
      </c>
      <c r="FT22" s="213">
        <v>9.76</v>
      </c>
      <c r="FU22" s="213">
        <v>12.91</v>
      </c>
      <c r="FV22" s="222">
        <v>12.68</v>
      </c>
      <c r="FW22" s="222">
        <v>11.18</v>
      </c>
      <c r="FX22" s="222">
        <v>19.690000000000001</v>
      </c>
      <c r="FY22" s="222">
        <v>13.62</v>
      </c>
      <c r="FZ22" s="222">
        <v>12.4</v>
      </c>
      <c r="GA22" s="214" t="s">
        <v>175</v>
      </c>
      <c r="GB22" s="214" t="s">
        <v>175</v>
      </c>
      <c r="GC22" s="213">
        <v>12.8</v>
      </c>
      <c r="GD22" s="222">
        <v>6.38</v>
      </c>
      <c r="GE22" s="222">
        <v>6.81</v>
      </c>
      <c r="GF22" s="222">
        <v>8.07</v>
      </c>
      <c r="GG22" s="222">
        <v>6.14</v>
      </c>
      <c r="GH22" s="222">
        <v>8.35</v>
      </c>
      <c r="GI22" s="222"/>
      <c r="GJ22" s="222">
        <v>6.54</v>
      </c>
      <c r="GK22" s="222">
        <v>8.11</v>
      </c>
      <c r="GL22" s="222">
        <v>8.66</v>
      </c>
      <c r="GM22" s="222">
        <v>8.31</v>
      </c>
      <c r="GN22" s="222">
        <v>8.15</v>
      </c>
      <c r="GO22" s="222">
        <v>7.32</v>
      </c>
      <c r="GP22" s="222">
        <v>7.56</v>
      </c>
      <c r="GQ22" s="222">
        <v>8.0299999999999994</v>
      </c>
      <c r="GR22" s="222">
        <v>8.58</v>
      </c>
      <c r="GS22" s="222">
        <v>8.23</v>
      </c>
      <c r="GT22" s="222">
        <v>9.06</v>
      </c>
      <c r="GU22" s="222">
        <v>9.2899999999999991</v>
      </c>
      <c r="GV22" s="222">
        <v>10.199999999999999</v>
      </c>
      <c r="GW22" s="222">
        <v>10.83</v>
      </c>
      <c r="GX22" s="213">
        <v>6.73</v>
      </c>
      <c r="GY22" s="213">
        <v>7.95</v>
      </c>
      <c r="GZ22" s="213">
        <v>7.13</v>
      </c>
      <c r="HA22" s="213">
        <v>9.8800000000000008</v>
      </c>
      <c r="HB22" s="213">
        <v>8.23</v>
      </c>
      <c r="HC22" s="213"/>
      <c r="HD22" s="213">
        <v>19.88</v>
      </c>
      <c r="HE22" s="213">
        <v>7.87</v>
      </c>
      <c r="HF22" s="213">
        <v>8.82</v>
      </c>
      <c r="HG22" s="222">
        <v>5.28</v>
      </c>
      <c r="HH22" s="222">
        <v>5.43</v>
      </c>
      <c r="HI22" s="222"/>
      <c r="HJ22" s="213">
        <v>9.5299999999999994</v>
      </c>
      <c r="HK22" s="213">
        <v>10.87</v>
      </c>
      <c r="HL22" s="213">
        <v>11.73</v>
      </c>
      <c r="HM22" s="213">
        <v>8.5</v>
      </c>
      <c r="HN22" s="213">
        <v>10.91</v>
      </c>
      <c r="HO22" s="213">
        <v>11.93</v>
      </c>
      <c r="HP22" s="222">
        <v>6.1</v>
      </c>
      <c r="HQ22" s="222">
        <v>5.63</v>
      </c>
      <c r="HR22" s="222">
        <v>4.96</v>
      </c>
      <c r="HS22" s="222">
        <v>5.98</v>
      </c>
      <c r="HT22" s="222">
        <v>6.06</v>
      </c>
      <c r="HU22" s="222"/>
      <c r="HV22" s="213">
        <v>7.17</v>
      </c>
      <c r="HW22" s="213">
        <v>7.05</v>
      </c>
      <c r="HX22" s="213">
        <v>6.5</v>
      </c>
      <c r="HY22" s="213">
        <v>7.24</v>
      </c>
      <c r="HZ22" s="213">
        <v>5.59</v>
      </c>
      <c r="IA22" s="213">
        <v>8.9</v>
      </c>
      <c r="IB22" s="213">
        <v>7.36</v>
      </c>
      <c r="IC22" s="222">
        <v>8.35</v>
      </c>
      <c r="ID22" s="222">
        <v>7.76</v>
      </c>
      <c r="IE22" s="222">
        <v>11.34</v>
      </c>
      <c r="IF22" s="222">
        <v>7.2</v>
      </c>
      <c r="IG22" s="222">
        <v>11.02</v>
      </c>
      <c r="IH22" s="216" t="s">
        <v>175</v>
      </c>
      <c r="II22" s="222">
        <v>15.43</v>
      </c>
      <c r="IJ22" s="222">
        <v>15.43</v>
      </c>
      <c r="IK22" s="213">
        <v>5.79</v>
      </c>
      <c r="IL22" s="222">
        <v>5.91</v>
      </c>
      <c r="IM22" s="222"/>
      <c r="IN22" s="213">
        <v>9.49</v>
      </c>
      <c r="IO22" s="213">
        <v>10.75</v>
      </c>
      <c r="IP22" s="213"/>
      <c r="IQ22" s="213">
        <v>11.3</v>
      </c>
      <c r="IR22" s="213"/>
      <c r="IS22" s="213">
        <v>8.94</v>
      </c>
      <c r="IT22" s="213"/>
      <c r="IU22" s="213">
        <v>8.6999999999999993</v>
      </c>
      <c r="IV22" s="213">
        <v>10.35</v>
      </c>
      <c r="IW22" s="213">
        <v>11.34</v>
      </c>
      <c r="IX22" s="213">
        <v>10.039999999999999</v>
      </c>
      <c r="IY22" s="213">
        <v>11.97</v>
      </c>
      <c r="IZ22" s="213">
        <v>10.039999999999999</v>
      </c>
      <c r="JA22" s="213">
        <v>11.14</v>
      </c>
      <c r="JB22" s="213">
        <v>4.92</v>
      </c>
      <c r="JC22" s="213">
        <v>5.43</v>
      </c>
      <c r="JD22" s="213">
        <v>6.5</v>
      </c>
      <c r="JE22" s="213">
        <v>4.72</v>
      </c>
      <c r="JF22" s="213">
        <v>4.45</v>
      </c>
      <c r="JG22" s="213">
        <v>12.13</v>
      </c>
      <c r="JH22" s="213">
        <v>12.56</v>
      </c>
      <c r="JI22" s="213">
        <v>4.41</v>
      </c>
      <c r="JJ22" s="213">
        <v>5.79</v>
      </c>
      <c r="JK22" s="213">
        <v>6.3</v>
      </c>
      <c r="JL22" s="213">
        <v>6.65</v>
      </c>
      <c r="JM22" s="213">
        <v>7.2</v>
      </c>
      <c r="JN22" s="213">
        <v>6.5</v>
      </c>
      <c r="JO22" s="213"/>
      <c r="JP22" s="222">
        <v>8.98</v>
      </c>
      <c r="JQ22" s="222">
        <v>7.28</v>
      </c>
      <c r="JR22" s="222">
        <v>7.72</v>
      </c>
      <c r="JS22" s="222">
        <v>10.79</v>
      </c>
      <c r="JT22" s="222">
        <v>8.6199999999999992</v>
      </c>
      <c r="JU22" s="213">
        <v>7.48</v>
      </c>
      <c r="JV22" s="213">
        <v>8.43</v>
      </c>
      <c r="JW22" s="222">
        <v>8.4600000000000009</v>
      </c>
      <c r="JX22" s="213">
        <v>5.98</v>
      </c>
      <c r="JY22" s="213"/>
    </row>
    <row r="23" spans="1:286" s="216" customFormat="1">
      <c r="A23" s="212">
        <v>2002</v>
      </c>
      <c r="B23" s="213">
        <v>11.77</v>
      </c>
      <c r="C23" s="213">
        <v>4.13</v>
      </c>
      <c r="D23" s="213">
        <v>5.28</v>
      </c>
      <c r="E23" s="213">
        <v>6.06</v>
      </c>
      <c r="F23" s="213">
        <v>11.61</v>
      </c>
      <c r="G23" s="213">
        <v>3.19</v>
      </c>
      <c r="H23" s="213">
        <v>2.8</v>
      </c>
      <c r="I23" s="213">
        <v>6.14</v>
      </c>
      <c r="J23" s="213"/>
      <c r="K23" s="213">
        <v>3.19</v>
      </c>
      <c r="L23" s="213">
        <v>4.21</v>
      </c>
      <c r="M23" s="213">
        <v>2.91</v>
      </c>
      <c r="N23" s="213">
        <v>2.87</v>
      </c>
      <c r="O23" s="213">
        <v>3.31</v>
      </c>
      <c r="P23" s="213">
        <v>2.36</v>
      </c>
      <c r="Q23" s="213">
        <v>2.3199999999999998</v>
      </c>
      <c r="R23" s="213">
        <v>2.48</v>
      </c>
      <c r="S23" s="213">
        <v>2.68</v>
      </c>
      <c r="T23" s="214" t="s">
        <v>175</v>
      </c>
      <c r="U23" s="213">
        <v>3.03</v>
      </c>
      <c r="V23" s="213">
        <v>3.58</v>
      </c>
      <c r="W23" s="213">
        <v>3.23</v>
      </c>
      <c r="X23" s="213">
        <v>3.19</v>
      </c>
      <c r="Y23" s="213">
        <v>2.99</v>
      </c>
      <c r="Z23" s="213">
        <v>4.41</v>
      </c>
      <c r="AA23" s="213">
        <v>2.72</v>
      </c>
      <c r="AB23" s="213">
        <v>4.72</v>
      </c>
      <c r="AC23" s="213">
        <v>3.31</v>
      </c>
      <c r="AD23" s="213">
        <v>3.35</v>
      </c>
      <c r="AE23" s="213">
        <v>4.13</v>
      </c>
      <c r="AF23" s="213">
        <v>3.31</v>
      </c>
      <c r="AG23" s="213">
        <v>3.54</v>
      </c>
      <c r="AH23" s="213">
        <v>4.0599999999999996</v>
      </c>
      <c r="AI23" s="213">
        <v>4.21</v>
      </c>
      <c r="AJ23" s="214" t="s">
        <v>175</v>
      </c>
      <c r="AK23" s="213">
        <v>3.46</v>
      </c>
      <c r="AL23" s="213">
        <v>5.2</v>
      </c>
      <c r="AM23" s="213">
        <v>3.66</v>
      </c>
      <c r="AN23" s="213">
        <v>4.6900000000000004</v>
      </c>
      <c r="AO23" s="214" t="s">
        <v>175</v>
      </c>
      <c r="AP23" s="213">
        <v>2.8</v>
      </c>
      <c r="AQ23" s="213">
        <v>3.58</v>
      </c>
      <c r="AR23" s="213"/>
      <c r="AS23" s="213">
        <v>2.68</v>
      </c>
      <c r="AT23" s="213">
        <v>3.46</v>
      </c>
      <c r="AU23" s="213">
        <v>4.45</v>
      </c>
      <c r="AV23" s="213">
        <v>4.57</v>
      </c>
      <c r="AW23" s="213">
        <v>12.36</v>
      </c>
      <c r="AX23" s="213">
        <v>4.76</v>
      </c>
      <c r="AY23" s="213">
        <v>7.2</v>
      </c>
      <c r="AZ23" s="213">
        <v>8.4600000000000009</v>
      </c>
      <c r="BA23" s="213">
        <v>7.4</v>
      </c>
      <c r="BB23" s="213">
        <v>6.69</v>
      </c>
      <c r="BC23" s="213">
        <v>6.69</v>
      </c>
      <c r="BD23" s="213">
        <v>1.81</v>
      </c>
      <c r="BE23" s="213">
        <v>3.11</v>
      </c>
      <c r="BF23" s="213"/>
      <c r="BG23" s="213"/>
      <c r="BH23" s="213"/>
      <c r="BI23" s="213">
        <v>1.81</v>
      </c>
      <c r="BJ23" s="213">
        <v>3.5</v>
      </c>
      <c r="BK23" s="213">
        <v>2.17</v>
      </c>
      <c r="BL23" s="213">
        <v>2.95</v>
      </c>
      <c r="BM23" s="213">
        <v>3.31</v>
      </c>
      <c r="BN23" s="213">
        <v>5.47</v>
      </c>
      <c r="BO23" s="214" t="s">
        <v>175</v>
      </c>
      <c r="BP23" s="213"/>
      <c r="BQ23" s="213"/>
      <c r="BR23" s="213"/>
      <c r="BS23" s="214" t="s">
        <v>175</v>
      </c>
      <c r="BT23" s="213">
        <v>1.22</v>
      </c>
      <c r="BU23" s="213">
        <v>1.5</v>
      </c>
      <c r="BV23" s="214" t="s">
        <v>175</v>
      </c>
      <c r="BW23" s="213">
        <v>1.54</v>
      </c>
      <c r="BX23" s="213">
        <v>1.81</v>
      </c>
      <c r="BY23" s="213">
        <v>1.73</v>
      </c>
      <c r="BZ23" s="213">
        <v>2.36</v>
      </c>
      <c r="CA23" s="213">
        <v>1.1000000000000001</v>
      </c>
      <c r="CB23" s="213">
        <v>1.65</v>
      </c>
      <c r="CC23" s="213">
        <v>3.58</v>
      </c>
      <c r="CD23" s="213">
        <v>2.09</v>
      </c>
      <c r="CE23" s="213">
        <v>1.89</v>
      </c>
      <c r="CF23" s="213">
        <v>3.54</v>
      </c>
      <c r="CG23" s="213">
        <v>2.87</v>
      </c>
      <c r="CH23" s="213">
        <v>1.65</v>
      </c>
      <c r="CI23" s="213"/>
      <c r="CJ23" s="213">
        <v>1.5</v>
      </c>
      <c r="CK23" s="213">
        <v>2.76</v>
      </c>
      <c r="CL23" s="214" t="s">
        <v>175</v>
      </c>
      <c r="CM23" s="213">
        <v>2.72</v>
      </c>
      <c r="CN23" s="213">
        <v>2.76</v>
      </c>
      <c r="CO23" s="213">
        <v>2.95</v>
      </c>
      <c r="CP23" s="213">
        <v>3.46</v>
      </c>
      <c r="CQ23" s="217">
        <v>3.46</v>
      </c>
      <c r="CR23" s="217"/>
      <c r="CS23" s="217"/>
      <c r="CT23" s="216" t="s">
        <v>175</v>
      </c>
      <c r="CU23" s="213">
        <v>2.99</v>
      </c>
      <c r="CV23" s="213">
        <v>2.91</v>
      </c>
      <c r="CW23" s="214" t="s">
        <v>175</v>
      </c>
      <c r="CX23" s="213">
        <v>3.78</v>
      </c>
      <c r="CY23" s="213">
        <v>2.83</v>
      </c>
      <c r="CZ23" s="213">
        <v>3.78</v>
      </c>
      <c r="DA23" s="213">
        <v>4.25</v>
      </c>
      <c r="DB23" s="213">
        <v>2.95</v>
      </c>
      <c r="DC23" s="213">
        <v>2.87</v>
      </c>
      <c r="DD23" s="213"/>
      <c r="DE23" s="213"/>
      <c r="DF23" s="213">
        <v>3.35</v>
      </c>
      <c r="DG23" s="213">
        <v>2.44</v>
      </c>
      <c r="DH23" s="213">
        <v>3.78</v>
      </c>
      <c r="DI23" s="213">
        <v>3.31</v>
      </c>
      <c r="DJ23" s="213">
        <v>2.09</v>
      </c>
      <c r="DK23" s="213">
        <v>1.18</v>
      </c>
      <c r="DL23" s="213">
        <v>3.07</v>
      </c>
      <c r="DM23" s="213">
        <v>3.23</v>
      </c>
      <c r="DN23" s="213">
        <v>2.2799999999999998</v>
      </c>
      <c r="DO23" s="213">
        <v>3.23</v>
      </c>
      <c r="DP23" s="213">
        <v>3.58</v>
      </c>
      <c r="DQ23" s="213">
        <v>3.31</v>
      </c>
      <c r="DR23" s="213"/>
      <c r="DS23" s="213">
        <v>3.46</v>
      </c>
      <c r="DT23" s="213">
        <v>4.72</v>
      </c>
      <c r="DU23" s="213"/>
      <c r="DV23" s="213">
        <v>3.98</v>
      </c>
      <c r="DW23" s="213"/>
      <c r="DX23" s="213">
        <v>3.82</v>
      </c>
      <c r="DY23" s="213">
        <v>4.17</v>
      </c>
      <c r="DZ23" s="213">
        <v>0.79</v>
      </c>
      <c r="EA23" s="213">
        <v>1.54</v>
      </c>
      <c r="EB23" s="213">
        <v>1.89</v>
      </c>
      <c r="EC23" s="213">
        <v>2.3199999999999998</v>
      </c>
      <c r="ED23" s="213">
        <v>0.71</v>
      </c>
      <c r="EE23" s="213">
        <v>0.63</v>
      </c>
      <c r="EF23" s="214" t="s">
        <v>175</v>
      </c>
      <c r="EG23" s="213">
        <v>0.39</v>
      </c>
      <c r="EH23" s="213">
        <v>2.8</v>
      </c>
      <c r="EI23" s="213">
        <v>5.2</v>
      </c>
      <c r="EJ23" s="213">
        <v>2.99</v>
      </c>
      <c r="EK23" s="213">
        <v>0.91</v>
      </c>
      <c r="EL23" s="213">
        <v>2.64</v>
      </c>
      <c r="EM23" s="213"/>
      <c r="EN23" s="213">
        <v>4.37</v>
      </c>
      <c r="EO23" s="213">
        <v>2.3199999999999998</v>
      </c>
      <c r="EP23" s="213">
        <v>2.09</v>
      </c>
      <c r="EQ23" s="213">
        <v>2.91</v>
      </c>
      <c r="ER23" s="213">
        <v>3.66</v>
      </c>
      <c r="ES23" s="213">
        <v>3.9</v>
      </c>
      <c r="ET23" s="213">
        <v>4.0599999999999996</v>
      </c>
      <c r="EU23" s="213">
        <v>3.46</v>
      </c>
      <c r="EV23" s="213"/>
      <c r="EW23" s="213">
        <v>4.33</v>
      </c>
      <c r="EX23" s="213"/>
      <c r="EY23" s="213">
        <v>3.35</v>
      </c>
      <c r="EZ23" s="213"/>
      <c r="FA23" s="213">
        <v>3.31</v>
      </c>
      <c r="FB23" s="213"/>
      <c r="FC23" s="213">
        <v>1.97</v>
      </c>
      <c r="FD23" s="213">
        <v>4.25</v>
      </c>
      <c r="FE23" s="213">
        <v>3.46</v>
      </c>
      <c r="FF23" s="213">
        <v>3.43</v>
      </c>
      <c r="FG23" s="213">
        <v>3.11</v>
      </c>
      <c r="FH23" s="213">
        <v>4.96</v>
      </c>
      <c r="FI23" s="213">
        <v>3.86</v>
      </c>
      <c r="FJ23" s="213">
        <v>4.76</v>
      </c>
      <c r="FK23" s="213">
        <v>2.72</v>
      </c>
      <c r="FL23" s="213">
        <v>3.31</v>
      </c>
      <c r="FM23" s="213">
        <v>2.17</v>
      </c>
      <c r="FN23" s="213">
        <v>2.64</v>
      </c>
      <c r="FO23" s="213">
        <v>4.17</v>
      </c>
      <c r="FP23" s="213">
        <v>3.74</v>
      </c>
      <c r="FQ23" s="213">
        <v>4.53</v>
      </c>
      <c r="FR23" s="214" t="s">
        <v>175</v>
      </c>
      <c r="FS23" s="213">
        <v>2.2799999999999998</v>
      </c>
      <c r="FT23" s="213">
        <v>3.82</v>
      </c>
      <c r="FU23" s="214" t="s">
        <v>175</v>
      </c>
      <c r="FV23" s="213">
        <v>5.35</v>
      </c>
      <c r="FW23" s="213">
        <v>5.71</v>
      </c>
      <c r="FX23" s="213">
        <v>8.6999999999999993</v>
      </c>
      <c r="FY23" s="213">
        <v>5.71</v>
      </c>
      <c r="FZ23" s="213">
        <v>5.24</v>
      </c>
      <c r="GA23" s="217"/>
      <c r="GB23" s="217"/>
      <c r="GC23" s="214" t="s">
        <v>175</v>
      </c>
      <c r="GD23" s="213">
        <v>2.76</v>
      </c>
      <c r="GE23" s="213">
        <v>3.07</v>
      </c>
      <c r="GF23" s="213">
        <v>3.07</v>
      </c>
      <c r="GG23" s="213">
        <v>3.39</v>
      </c>
      <c r="GH23" s="213">
        <v>3.15</v>
      </c>
      <c r="GI23" s="213"/>
      <c r="GJ23" s="213">
        <v>1.93</v>
      </c>
      <c r="GK23" s="213">
        <v>2.72</v>
      </c>
      <c r="GL23" s="213">
        <v>3.43</v>
      </c>
      <c r="GM23" s="213">
        <v>2.09</v>
      </c>
      <c r="GN23" s="213">
        <v>3.46</v>
      </c>
      <c r="GO23" s="213">
        <v>3.54</v>
      </c>
      <c r="GP23" s="213">
        <v>1.61</v>
      </c>
      <c r="GQ23" s="213">
        <v>2.56</v>
      </c>
      <c r="GR23" s="213">
        <v>2.6</v>
      </c>
      <c r="GS23" s="213">
        <v>3.03</v>
      </c>
      <c r="GT23" s="213">
        <v>2.99</v>
      </c>
      <c r="GU23" s="213">
        <v>3.98</v>
      </c>
      <c r="GV23" s="213">
        <v>4.6500000000000004</v>
      </c>
      <c r="GW23" s="213">
        <v>3.27</v>
      </c>
      <c r="GX23" s="213">
        <v>1.97</v>
      </c>
      <c r="GY23" s="213">
        <v>3.5</v>
      </c>
      <c r="GZ23" s="213">
        <v>2.99</v>
      </c>
      <c r="HA23" s="213">
        <v>2.48</v>
      </c>
      <c r="HB23" s="213">
        <v>2.8</v>
      </c>
      <c r="HC23" s="213"/>
      <c r="HD23" s="213">
        <v>6.14</v>
      </c>
      <c r="HE23" s="213">
        <v>4.13</v>
      </c>
      <c r="HF23" s="213">
        <v>4.13</v>
      </c>
      <c r="HG23" s="213">
        <v>3.07</v>
      </c>
      <c r="HH23" s="213">
        <v>3.46</v>
      </c>
      <c r="HI23" s="213"/>
      <c r="HJ23" s="213">
        <v>2.76</v>
      </c>
      <c r="HK23" s="214" t="s">
        <v>175</v>
      </c>
      <c r="HL23" s="214" t="s">
        <v>175</v>
      </c>
      <c r="HM23" s="213">
        <v>2.48</v>
      </c>
      <c r="HN23" s="213">
        <v>3.98</v>
      </c>
      <c r="HO23" s="213">
        <v>3.46</v>
      </c>
      <c r="HP23" s="213">
        <v>2.52</v>
      </c>
      <c r="HQ23" s="213">
        <v>2.13</v>
      </c>
      <c r="HR23" s="213">
        <v>2.48</v>
      </c>
      <c r="HS23" s="213">
        <v>2.2400000000000002</v>
      </c>
      <c r="HT23" s="213">
        <v>2.83</v>
      </c>
      <c r="HU23" s="213"/>
      <c r="HV23" s="213">
        <v>2.2799999999999998</v>
      </c>
      <c r="HW23" s="213">
        <v>2.83</v>
      </c>
      <c r="HX23" s="213">
        <v>2.76</v>
      </c>
      <c r="HY23" s="213">
        <v>3.03</v>
      </c>
      <c r="HZ23" s="213">
        <v>3.9</v>
      </c>
      <c r="IA23" s="213">
        <v>5.83</v>
      </c>
      <c r="IB23" s="213">
        <v>0.75</v>
      </c>
      <c r="IC23" s="213">
        <v>2.95</v>
      </c>
      <c r="ID23" s="213">
        <v>2.6</v>
      </c>
      <c r="IE23" s="213">
        <v>4.21</v>
      </c>
      <c r="IF23" s="213">
        <v>2.87</v>
      </c>
      <c r="IG23" s="213">
        <v>4.88</v>
      </c>
      <c r="IH23" s="213"/>
      <c r="II23" s="213">
        <v>3.98</v>
      </c>
      <c r="IJ23" s="213">
        <v>4.45</v>
      </c>
      <c r="IK23" s="213">
        <v>3.07</v>
      </c>
      <c r="IL23" s="213">
        <v>2.72</v>
      </c>
      <c r="IM23" s="213"/>
      <c r="IN23" s="213">
        <v>2.36</v>
      </c>
      <c r="IO23" s="213">
        <v>3.98</v>
      </c>
      <c r="IP23" s="213"/>
      <c r="IQ23" s="213">
        <v>4.37</v>
      </c>
      <c r="IR23" s="213"/>
      <c r="IS23" s="213">
        <v>3.74</v>
      </c>
      <c r="IT23" s="213"/>
      <c r="IU23" s="213">
        <v>3.7</v>
      </c>
      <c r="IV23" s="213">
        <v>3.35</v>
      </c>
      <c r="IW23" s="213">
        <v>3.62</v>
      </c>
      <c r="IX23" s="213">
        <v>3.35</v>
      </c>
      <c r="IY23" s="213">
        <v>4.21</v>
      </c>
      <c r="IZ23" s="213">
        <v>3.11</v>
      </c>
      <c r="JA23" s="213">
        <v>4.84</v>
      </c>
      <c r="JB23" s="213">
        <v>3.74</v>
      </c>
      <c r="JC23" s="213">
        <v>3.43</v>
      </c>
      <c r="JD23" s="213">
        <v>3.58</v>
      </c>
      <c r="JE23" s="213">
        <v>1.85</v>
      </c>
      <c r="JF23" s="213">
        <v>3.74</v>
      </c>
      <c r="JG23" s="213">
        <v>4.21</v>
      </c>
      <c r="JH23" s="213">
        <v>3.86</v>
      </c>
      <c r="JI23" s="213">
        <v>1.93</v>
      </c>
      <c r="JJ23" s="213">
        <v>2.76</v>
      </c>
      <c r="JK23" s="216" t="s">
        <v>175</v>
      </c>
      <c r="JL23" s="213">
        <v>2.72</v>
      </c>
      <c r="JM23" s="213">
        <v>3.11</v>
      </c>
      <c r="JN23" s="213">
        <v>2.91</v>
      </c>
      <c r="JO23" s="213"/>
      <c r="JP23" s="213">
        <v>4.33</v>
      </c>
      <c r="JQ23" s="213">
        <v>2.3199999999999998</v>
      </c>
      <c r="JR23" s="213">
        <v>2.64</v>
      </c>
      <c r="JS23" s="216" t="s">
        <v>175</v>
      </c>
      <c r="JT23" s="214" t="s">
        <v>175</v>
      </c>
      <c r="JU23" s="213">
        <v>3.03</v>
      </c>
      <c r="JV23" s="213">
        <v>2.8</v>
      </c>
      <c r="JW23" s="213">
        <v>2.36</v>
      </c>
      <c r="JX23" s="213">
        <v>2.95</v>
      </c>
      <c r="JY23" s="214"/>
    </row>
    <row r="24" spans="1:286">
      <c r="A24" s="212">
        <v>2001</v>
      </c>
      <c r="B24" s="222">
        <v>25.67</v>
      </c>
      <c r="C24" s="222">
        <v>13.78</v>
      </c>
      <c r="D24" s="222">
        <v>11.57</v>
      </c>
      <c r="E24" s="222">
        <v>18.03</v>
      </c>
      <c r="F24" s="213">
        <v>21.73</v>
      </c>
      <c r="G24" s="222">
        <v>7.8</v>
      </c>
      <c r="H24" s="222">
        <v>10.24</v>
      </c>
      <c r="I24" s="222">
        <v>18.27</v>
      </c>
      <c r="J24" s="222"/>
      <c r="K24" s="222">
        <v>6.69</v>
      </c>
      <c r="L24" s="222">
        <v>7.2</v>
      </c>
      <c r="M24" s="222">
        <v>7.48</v>
      </c>
      <c r="N24" s="222">
        <v>7.99</v>
      </c>
      <c r="O24" s="222">
        <v>8.6199999999999992</v>
      </c>
      <c r="P24" s="222">
        <v>8.39</v>
      </c>
      <c r="Q24" s="222">
        <v>8.4600000000000009</v>
      </c>
      <c r="R24" s="222">
        <v>8.5</v>
      </c>
      <c r="S24" s="222">
        <v>6.18</v>
      </c>
      <c r="T24" s="222">
        <v>9.09</v>
      </c>
      <c r="U24" s="222">
        <v>6.89</v>
      </c>
      <c r="V24" s="222">
        <v>8.07</v>
      </c>
      <c r="W24" s="222">
        <v>9.33</v>
      </c>
      <c r="X24" s="222">
        <v>9.02</v>
      </c>
      <c r="Y24" s="222">
        <v>9.57</v>
      </c>
      <c r="Z24" s="213">
        <v>9.2100000000000009</v>
      </c>
      <c r="AA24" s="213">
        <v>9.61</v>
      </c>
      <c r="AB24" s="213">
        <v>10.039999999999999</v>
      </c>
      <c r="AC24" s="213">
        <v>9.17</v>
      </c>
      <c r="AD24" s="222">
        <v>10.24</v>
      </c>
      <c r="AE24" s="222">
        <v>9.69</v>
      </c>
      <c r="AF24" s="222">
        <v>9.4499999999999993</v>
      </c>
      <c r="AG24" s="222">
        <v>9.1300000000000008</v>
      </c>
      <c r="AH24" s="222">
        <v>7.52</v>
      </c>
      <c r="AI24" s="222">
        <v>10.71</v>
      </c>
      <c r="AJ24" s="222"/>
      <c r="AK24" s="222">
        <v>6.46</v>
      </c>
      <c r="AL24" s="222">
        <v>8.6199999999999992</v>
      </c>
      <c r="AM24" s="222">
        <v>8.15</v>
      </c>
      <c r="AN24" s="222">
        <v>8.7799999999999994</v>
      </c>
      <c r="AO24" s="222"/>
      <c r="AP24" s="222">
        <v>9.92</v>
      </c>
      <c r="AQ24" s="222">
        <v>9.8800000000000008</v>
      </c>
      <c r="AR24" s="222"/>
      <c r="AS24" s="222">
        <v>9.7200000000000006</v>
      </c>
      <c r="AT24" s="214" t="s">
        <v>175</v>
      </c>
      <c r="AU24" s="222">
        <v>15.24</v>
      </c>
      <c r="AV24" s="222">
        <v>16.22</v>
      </c>
      <c r="AW24" s="222">
        <v>20.98</v>
      </c>
      <c r="AX24" s="213">
        <v>14.33</v>
      </c>
      <c r="AY24" s="213">
        <v>15.55</v>
      </c>
      <c r="AZ24" s="213">
        <v>11.14</v>
      </c>
      <c r="BA24" s="222">
        <v>12.44</v>
      </c>
      <c r="BB24" s="222">
        <v>14.41</v>
      </c>
      <c r="BC24" s="222">
        <v>12.32</v>
      </c>
      <c r="BD24" s="214" t="s">
        <v>175</v>
      </c>
      <c r="BE24" s="222">
        <v>6.81</v>
      </c>
      <c r="BF24" s="222"/>
      <c r="BG24" s="222"/>
      <c r="BH24" s="222"/>
      <c r="BI24" s="222">
        <v>6.69</v>
      </c>
      <c r="BJ24" s="214" t="s">
        <v>175</v>
      </c>
      <c r="BK24" s="222">
        <v>11.1</v>
      </c>
      <c r="BL24" s="222">
        <v>13.31</v>
      </c>
      <c r="BM24" s="222">
        <v>14.8</v>
      </c>
      <c r="BN24" s="222">
        <v>23.11</v>
      </c>
      <c r="BO24" s="222"/>
      <c r="BP24" s="222"/>
      <c r="BQ24" s="222"/>
      <c r="BR24" s="222"/>
      <c r="BS24" s="214"/>
      <c r="BT24" s="222">
        <v>5.63</v>
      </c>
      <c r="BU24" s="222">
        <v>5.83</v>
      </c>
      <c r="BV24" s="222"/>
      <c r="BW24" s="222">
        <v>5.39</v>
      </c>
      <c r="BX24" s="222">
        <v>5.35</v>
      </c>
      <c r="BY24" s="222">
        <v>4.49</v>
      </c>
      <c r="BZ24" s="222">
        <v>7.13</v>
      </c>
      <c r="CA24" s="222">
        <v>5.08</v>
      </c>
      <c r="CB24" s="222">
        <v>6.38</v>
      </c>
      <c r="CC24" s="222">
        <v>8.6199999999999992</v>
      </c>
      <c r="CD24" s="214" t="s">
        <v>175</v>
      </c>
      <c r="CE24" s="222">
        <v>6.3</v>
      </c>
      <c r="CF24" s="222">
        <v>8.6199999999999992</v>
      </c>
      <c r="CG24" s="222">
        <v>8.5399999999999991</v>
      </c>
      <c r="CH24" s="222">
        <v>6.81</v>
      </c>
      <c r="CI24" s="222"/>
      <c r="CJ24" s="222">
        <v>5.04</v>
      </c>
      <c r="CK24" s="214" t="s">
        <v>175</v>
      </c>
      <c r="CL24" s="222"/>
      <c r="CM24" s="222">
        <v>7.8</v>
      </c>
      <c r="CN24" s="214" t="s">
        <v>175</v>
      </c>
      <c r="CO24" s="222">
        <v>12.4</v>
      </c>
      <c r="CP24" s="222">
        <v>9.1300000000000008</v>
      </c>
      <c r="CQ24" s="216" t="s">
        <v>175</v>
      </c>
      <c r="CR24" s="217"/>
      <c r="CS24" s="217"/>
      <c r="CT24" s="217"/>
      <c r="CU24" s="222">
        <v>10.63</v>
      </c>
      <c r="CV24" s="213">
        <v>10.67</v>
      </c>
      <c r="CW24" s="213">
        <v>10.55</v>
      </c>
      <c r="CX24" s="214" t="s">
        <v>175</v>
      </c>
      <c r="CY24" s="213">
        <v>9.8800000000000008</v>
      </c>
      <c r="CZ24" s="222">
        <v>10.31</v>
      </c>
      <c r="DA24" s="222">
        <v>11.26</v>
      </c>
      <c r="DB24" s="222">
        <v>12.32</v>
      </c>
      <c r="DC24" s="222">
        <v>11.1</v>
      </c>
      <c r="DD24" s="222"/>
      <c r="DE24" s="222"/>
      <c r="DF24" s="214" t="s">
        <v>175</v>
      </c>
      <c r="DG24" s="222">
        <v>8.9</v>
      </c>
      <c r="DH24" s="214" t="s">
        <v>175</v>
      </c>
      <c r="DI24" s="222">
        <v>8.74</v>
      </c>
      <c r="DJ24" s="214" t="s">
        <v>175</v>
      </c>
      <c r="DK24" s="222">
        <v>8.4600000000000009</v>
      </c>
      <c r="DL24" s="222">
        <v>7.83</v>
      </c>
      <c r="DM24" s="222">
        <v>10.75</v>
      </c>
      <c r="DN24" s="222">
        <v>9.2899999999999991</v>
      </c>
      <c r="DO24" s="222">
        <v>11.69</v>
      </c>
      <c r="DP24" s="222">
        <v>11.38</v>
      </c>
      <c r="DQ24" s="222">
        <v>10.43</v>
      </c>
      <c r="DR24" s="222"/>
      <c r="DS24" s="222">
        <v>12.17</v>
      </c>
      <c r="DT24" s="222">
        <v>12.68</v>
      </c>
      <c r="DU24" s="222"/>
      <c r="DV24" s="222">
        <v>12.83</v>
      </c>
      <c r="DW24" s="222"/>
      <c r="DX24" s="222">
        <v>12.91</v>
      </c>
      <c r="DY24" s="213">
        <v>10.59</v>
      </c>
      <c r="DZ24" s="214" t="s">
        <v>175</v>
      </c>
      <c r="EA24" s="222">
        <v>5.55</v>
      </c>
      <c r="EB24" s="222">
        <v>5.08</v>
      </c>
      <c r="EC24" s="222">
        <v>5.63</v>
      </c>
      <c r="ED24" s="222">
        <v>4.92</v>
      </c>
      <c r="EE24" s="214" t="s">
        <v>175</v>
      </c>
      <c r="EF24" s="214"/>
      <c r="EG24" s="222">
        <v>5.08</v>
      </c>
      <c r="EH24" s="222">
        <v>8.27</v>
      </c>
      <c r="EI24" s="222">
        <v>10.199999999999999</v>
      </c>
      <c r="EJ24" s="222">
        <v>9.9600000000000009</v>
      </c>
      <c r="EK24" s="222">
        <v>7.28</v>
      </c>
      <c r="EL24" s="214" t="s">
        <v>175</v>
      </c>
      <c r="EM24" s="214"/>
      <c r="EN24" s="214" t="s">
        <v>175</v>
      </c>
      <c r="EO24" s="222">
        <v>6.42</v>
      </c>
      <c r="EP24" s="222">
        <v>7.4</v>
      </c>
      <c r="EQ24" s="222">
        <v>6.38</v>
      </c>
      <c r="ER24" s="222">
        <v>7.64</v>
      </c>
      <c r="ES24" s="222">
        <v>6.3</v>
      </c>
      <c r="ET24" s="222">
        <v>10.39</v>
      </c>
      <c r="EU24" s="222">
        <v>9.02</v>
      </c>
      <c r="EV24" s="222"/>
      <c r="EW24" s="222">
        <v>8.31</v>
      </c>
      <c r="EX24" s="222"/>
      <c r="EY24" s="222">
        <v>9.76</v>
      </c>
      <c r="EZ24" s="222"/>
      <c r="FA24" s="222">
        <v>16.02</v>
      </c>
      <c r="FB24" s="222"/>
      <c r="FC24" s="222">
        <v>6.3</v>
      </c>
      <c r="FD24" s="222">
        <v>11.81</v>
      </c>
      <c r="FE24" s="222">
        <v>11.85</v>
      </c>
      <c r="FF24" s="222">
        <v>11.3</v>
      </c>
      <c r="FG24" s="222">
        <v>13.39</v>
      </c>
      <c r="FH24" s="222">
        <v>12.13</v>
      </c>
      <c r="FI24" s="222">
        <v>11.93</v>
      </c>
      <c r="FJ24" s="222">
        <v>12.13</v>
      </c>
      <c r="FK24" s="222">
        <v>11.77</v>
      </c>
      <c r="FL24" s="222">
        <v>11.97</v>
      </c>
      <c r="FM24" s="222">
        <v>13.27</v>
      </c>
      <c r="FN24" s="222">
        <v>12.83</v>
      </c>
      <c r="FO24" s="222">
        <v>10.98</v>
      </c>
      <c r="FP24" s="222">
        <v>10.51</v>
      </c>
      <c r="FQ24" s="222">
        <v>9.49</v>
      </c>
      <c r="FR24" s="222">
        <v>9.41</v>
      </c>
      <c r="FS24" s="222">
        <v>13.46</v>
      </c>
      <c r="FT24" s="222">
        <v>8.66</v>
      </c>
      <c r="FU24" s="213"/>
      <c r="FV24" s="222">
        <v>12.05</v>
      </c>
      <c r="FW24" s="222">
        <v>13.66</v>
      </c>
      <c r="FX24" s="214" t="s">
        <v>175</v>
      </c>
      <c r="FY24" s="222">
        <v>15.71</v>
      </c>
      <c r="FZ24" s="222">
        <v>16.690000000000001</v>
      </c>
      <c r="GA24" s="213"/>
      <c r="GB24" s="213"/>
      <c r="GC24" s="213"/>
      <c r="GD24" s="214" t="s">
        <v>175</v>
      </c>
      <c r="GE24" s="214" t="s">
        <v>175</v>
      </c>
      <c r="GF24" s="213">
        <v>10.039999999999999</v>
      </c>
      <c r="GG24" s="213">
        <v>9.3699999999999992</v>
      </c>
      <c r="GH24" s="213">
        <v>9.06</v>
      </c>
      <c r="GI24" s="222"/>
      <c r="GJ24" s="213">
        <v>9.25</v>
      </c>
      <c r="GK24" s="213">
        <v>9.69</v>
      </c>
      <c r="GL24" s="213">
        <v>8.6999999999999993</v>
      </c>
      <c r="GM24" s="213">
        <v>10.71</v>
      </c>
      <c r="GN24" s="213">
        <v>10.08</v>
      </c>
      <c r="GO24" s="222">
        <v>7.83</v>
      </c>
      <c r="GP24" s="222">
        <v>8.74</v>
      </c>
      <c r="GQ24" s="222">
        <v>9.4499999999999993</v>
      </c>
      <c r="GR24" s="214" t="s">
        <v>175</v>
      </c>
      <c r="GS24" s="213">
        <v>11.42</v>
      </c>
      <c r="GT24" s="213">
        <v>11.34</v>
      </c>
      <c r="GU24" s="213">
        <v>12.56</v>
      </c>
      <c r="GV24" s="222">
        <v>12.83</v>
      </c>
      <c r="GW24" s="222">
        <v>13.27</v>
      </c>
      <c r="GX24" s="222">
        <v>7.76</v>
      </c>
      <c r="GY24" s="222">
        <v>9.61</v>
      </c>
      <c r="GZ24" s="222">
        <v>10.28</v>
      </c>
      <c r="HA24" s="222">
        <v>11.34</v>
      </c>
      <c r="HB24" s="222">
        <v>10.79</v>
      </c>
      <c r="HC24" s="222"/>
      <c r="HD24" s="222">
        <v>21.22</v>
      </c>
      <c r="HE24" s="222">
        <v>14.13</v>
      </c>
      <c r="HF24" s="222">
        <v>13.78</v>
      </c>
      <c r="HG24" s="222">
        <v>7.68</v>
      </c>
      <c r="HH24" s="222">
        <v>6.02</v>
      </c>
      <c r="HI24" s="222"/>
      <c r="HJ24" s="222">
        <v>6.85</v>
      </c>
      <c r="HK24" s="222"/>
      <c r="HL24" s="222"/>
      <c r="HM24" s="222">
        <v>8.5</v>
      </c>
      <c r="HN24" s="222">
        <v>15.59</v>
      </c>
      <c r="HO24" s="214" t="s">
        <v>175</v>
      </c>
      <c r="HP24" s="222">
        <v>6.73</v>
      </c>
      <c r="HQ24" s="222">
        <v>3.82</v>
      </c>
      <c r="HR24" s="222">
        <v>7.01</v>
      </c>
      <c r="HS24" s="222">
        <v>9.02</v>
      </c>
      <c r="HT24" s="222">
        <v>10.08</v>
      </c>
      <c r="HU24" s="214"/>
      <c r="HV24" s="213">
        <v>9.57</v>
      </c>
      <c r="HW24" s="213">
        <v>9.57</v>
      </c>
      <c r="HX24" s="213">
        <v>9.89</v>
      </c>
      <c r="HY24" s="222">
        <v>9.41</v>
      </c>
      <c r="HZ24" s="222">
        <v>9.09</v>
      </c>
      <c r="IA24" s="222">
        <v>8.7799999999999994</v>
      </c>
      <c r="IB24" s="222">
        <v>4.72</v>
      </c>
      <c r="IC24" s="222">
        <v>7.24</v>
      </c>
      <c r="ID24" s="222">
        <v>7.56</v>
      </c>
      <c r="IE24" s="222">
        <v>7.95</v>
      </c>
      <c r="IF24" s="222">
        <v>11.57</v>
      </c>
      <c r="IG24" s="222">
        <v>10.35</v>
      </c>
      <c r="IH24" s="222"/>
      <c r="II24" s="222">
        <v>8.43</v>
      </c>
      <c r="IJ24" s="216" t="s">
        <v>175</v>
      </c>
      <c r="IK24" s="222">
        <v>8.66</v>
      </c>
      <c r="IL24" s="213">
        <v>11.77</v>
      </c>
      <c r="IM24" s="213"/>
      <c r="IN24" s="222">
        <v>10.98</v>
      </c>
      <c r="IO24" s="222">
        <v>13.31</v>
      </c>
      <c r="IP24" s="222"/>
      <c r="IQ24" s="222">
        <v>14.21</v>
      </c>
      <c r="IR24" s="222"/>
      <c r="IS24" s="222">
        <v>12.76</v>
      </c>
      <c r="IT24" s="222"/>
      <c r="IU24" s="222">
        <v>12.24</v>
      </c>
      <c r="IV24" s="222">
        <v>13.15</v>
      </c>
      <c r="IW24" s="222">
        <v>13.11</v>
      </c>
      <c r="IX24" s="222">
        <v>12.4</v>
      </c>
      <c r="IY24" s="222">
        <v>12.99</v>
      </c>
      <c r="IZ24" s="216" t="s">
        <v>175</v>
      </c>
      <c r="JA24" s="213">
        <v>13.11</v>
      </c>
      <c r="JB24" s="222">
        <v>10</v>
      </c>
      <c r="JC24" s="222">
        <v>10.75</v>
      </c>
      <c r="JD24" s="222">
        <v>12.56</v>
      </c>
      <c r="JE24" s="222">
        <v>9.84</v>
      </c>
      <c r="JF24" s="222">
        <v>11.34</v>
      </c>
      <c r="JG24" s="222">
        <v>18.54</v>
      </c>
      <c r="JH24" s="222">
        <v>13.62</v>
      </c>
      <c r="JI24" s="222">
        <v>9.8800000000000008</v>
      </c>
      <c r="JJ24" s="222">
        <v>6.93</v>
      </c>
      <c r="JK24" s="222">
        <v>5.87</v>
      </c>
      <c r="JL24" s="222">
        <v>7.01</v>
      </c>
      <c r="JM24" s="222">
        <v>8.6999999999999993</v>
      </c>
      <c r="JN24" s="222">
        <v>7.48</v>
      </c>
      <c r="JO24" s="222"/>
      <c r="JP24" s="222">
        <v>8.94</v>
      </c>
      <c r="JQ24" s="222">
        <v>8.58</v>
      </c>
      <c r="JR24" s="222">
        <v>8.94</v>
      </c>
      <c r="JS24" s="222"/>
      <c r="JT24" s="222"/>
      <c r="JU24" s="222">
        <v>9.76</v>
      </c>
      <c r="JV24" s="222">
        <v>9.09</v>
      </c>
      <c r="JW24" s="222">
        <v>7.56</v>
      </c>
      <c r="JX24" s="222">
        <v>5.47</v>
      </c>
      <c r="JY24" s="222"/>
    </row>
    <row r="25" spans="1:286">
      <c r="A25" s="212">
        <v>2000</v>
      </c>
      <c r="B25" s="222">
        <v>18.39</v>
      </c>
      <c r="C25" s="222">
        <v>8.15</v>
      </c>
      <c r="D25" s="222">
        <v>6.69</v>
      </c>
      <c r="E25" s="222">
        <v>11.42</v>
      </c>
      <c r="F25" s="213">
        <v>11.14</v>
      </c>
      <c r="G25" s="222">
        <v>3.58</v>
      </c>
      <c r="H25" s="222">
        <v>3.58</v>
      </c>
      <c r="I25" s="222">
        <v>9.2100000000000009</v>
      </c>
      <c r="J25" s="222"/>
      <c r="K25" s="222">
        <v>2.72</v>
      </c>
      <c r="L25" s="222">
        <v>3.58</v>
      </c>
      <c r="M25" s="222">
        <v>3.19</v>
      </c>
      <c r="N25" s="222">
        <v>3.11</v>
      </c>
      <c r="O25" s="222">
        <v>3.46</v>
      </c>
      <c r="P25" s="222">
        <v>4.6100000000000003</v>
      </c>
      <c r="Q25" s="222">
        <v>3.94</v>
      </c>
      <c r="R25" s="222">
        <v>3.78</v>
      </c>
      <c r="S25" s="222">
        <v>2.2799999999999998</v>
      </c>
      <c r="T25" s="222">
        <v>3.07</v>
      </c>
      <c r="U25" s="222">
        <v>2.44</v>
      </c>
      <c r="V25" s="222">
        <v>2.36</v>
      </c>
      <c r="W25" s="222">
        <v>3.31</v>
      </c>
      <c r="X25" s="222">
        <v>4.41</v>
      </c>
      <c r="Y25" s="222">
        <v>2.2400000000000002</v>
      </c>
      <c r="Z25" s="222">
        <v>5.24</v>
      </c>
      <c r="AA25" s="222">
        <v>5.16</v>
      </c>
      <c r="AB25" s="222">
        <v>3.98</v>
      </c>
      <c r="AC25" s="222">
        <v>4.8</v>
      </c>
      <c r="AD25" s="222">
        <v>3.35</v>
      </c>
      <c r="AE25" s="222">
        <v>4.17</v>
      </c>
      <c r="AF25" s="222">
        <v>3.11</v>
      </c>
      <c r="AG25" s="222">
        <v>3.7</v>
      </c>
      <c r="AH25" s="222">
        <v>3.98</v>
      </c>
      <c r="AI25" s="222">
        <v>2.72</v>
      </c>
      <c r="AJ25" s="222"/>
      <c r="AK25" s="222">
        <v>3.15</v>
      </c>
      <c r="AL25" s="222">
        <v>3.58</v>
      </c>
      <c r="AM25" s="222">
        <v>3.31</v>
      </c>
      <c r="AN25" s="222">
        <v>4.41</v>
      </c>
      <c r="AO25" s="222"/>
      <c r="AP25" s="222">
        <v>2.91</v>
      </c>
      <c r="AQ25" s="222">
        <v>3.15</v>
      </c>
      <c r="AR25" s="222"/>
      <c r="AS25" s="222">
        <v>2.0499999999999998</v>
      </c>
      <c r="AT25" s="222"/>
      <c r="AU25" s="222">
        <v>5.98</v>
      </c>
      <c r="AV25" s="222">
        <v>6.57</v>
      </c>
      <c r="AW25" s="222">
        <v>10.87</v>
      </c>
      <c r="AX25" s="222">
        <v>7.01</v>
      </c>
      <c r="AY25" s="222">
        <v>6.34</v>
      </c>
      <c r="AZ25" s="222">
        <v>5.91</v>
      </c>
      <c r="BA25" s="222">
        <v>7.4</v>
      </c>
      <c r="BB25" s="222">
        <v>8.6999999999999993</v>
      </c>
      <c r="BC25" s="222">
        <v>5.16</v>
      </c>
      <c r="BD25" s="222"/>
      <c r="BE25" s="214" t="s">
        <v>175</v>
      </c>
      <c r="BF25" s="222"/>
      <c r="BG25" s="222"/>
      <c r="BH25" s="222"/>
      <c r="BI25" s="222">
        <v>2.52</v>
      </c>
      <c r="BJ25" s="222"/>
      <c r="BK25" s="222">
        <v>3.07</v>
      </c>
      <c r="BL25" s="214" t="s">
        <v>175</v>
      </c>
      <c r="BM25" s="222">
        <v>6.57</v>
      </c>
      <c r="BN25" s="222">
        <v>7.56</v>
      </c>
      <c r="BO25" s="222"/>
      <c r="BP25" s="222"/>
      <c r="BQ25" s="222"/>
      <c r="BR25" s="222"/>
      <c r="BS25" s="222"/>
      <c r="BT25" s="214" t="s">
        <v>175</v>
      </c>
      <c r="BU25" s="214" t="s">
        <v>175</v>
      </c>
      <c r="BV25" s="222"/>
      <c r="BW25" s="222">
        <v>3.03</v>
      </c>
      <c r="BX25" s="214" t="s">
        <v>175</v>
      </c>
      <c r="BY25" s="222">
        <v>2.68</v>
      </c>
      <c r="BZ25" s="214" t="s">
        <v>175</v>
      </c>
      <c r="CA25" s="222">
        <v>5.35</v>
      </c>
      <c r="CB25" s="222">
        <v>3.62</v>
      </c>
      <c r="CC25" s="222">
        <v>4.09</v>
      </c>
      <c r="CD25" s="222"/>
      <c r="CE25" s="222">
        <v>2.68</v>
      </c>
      <c r="CF25" s="222">
        <v>4.76</v>
      </c>
      <c r="CG25" s="222">
        <v>3.54</v>
      </c>
      <c r="CH25" s="222">
        <v>2.64</v>
      </c>
      <c r="CI25" s="222"/>
      <c r="CJ25" s="222">
        <v>3.9</v>
      </c>
      <c r="CK25" s="222"/>
      <c r="CL25" s="222"/>
      <c r="CM25" s="222">
        <v>5.91</v>
      </c>
      <c r="CN25" s="222"/>
      <c r="CO25" s="222">
        <v>5.51</v>
      </c>
      <c r="CP25" s="214" t="s">
        <v>175</v>
      </c>
      <c r="CQ25" s="217"/>
      <c r="CR25" s="217"/>
      <c r="CS25" s="217"/>
      <c r="CT25" s="217"/>
      <c r="CU25" s="214" t="s">
        <v>175</v>
      </c>
      <c r="CV25" s="213">
        <v>3.19</v>
      </c>
      <c r="CW25" s="213">
        <v>4.25</v>
      </c>
      <c r="CX25" s="213"/>
      <c r="CY25" s="213">
        <v>3.39</v>
      </c>
      <c r="CZ25" s="222">
        <v>4.88</v>
      </c>
      <c r="DA25" s="222">
        <v>3.86</v>
      </c>
      <c r="DB25" s="222">
        <v>4.0599999999999996</v>
      </c>
      <c r="DC25" s="222">
        <v>3.66</v>
      </c>
      <c r="DD25" s="222"/>
      <c r="DE25" s="222"/>
      <c r="DF25" s="222">
        <v>4.21</v>
      </c>
      <c r="DG25" s="222">
        <v>3.39</v>
      </c>
      <c r="DH25" s="222"/>
      <c r="DI25" s="222">
        <v>3.11</v>
      </c>
      <c r="DJ25" s="222"/>
      <c r="DK25" s="222">
        <v>3.54</v>
      </c>
      <c r="DL25" s="222">
        <v>4.25</v>
      </c>
      <c r="DM25" s="222">
        <v>2.68</v>
      </c>
      <c r="DN25" s="222">
        <v>2.36</v>
      </c>
      <c r="DO25" s="222">
        <v>4.33</v>
      </c>
      <c r="DP25" s="222">
        <v>4.0599999999999996</v>
      </c>
      <c r="DQ25" s="222">
        <v>2.36</v>
      </c>
      <c r="DR25" s="222"/>
      <c r="DS25" s="222">
        <v>2.83</v>
      </c>
      <c r="DT25" s="222">
        <v>3.19</v>
      </c>
      <c r="DU25" s="222"/>
      <c r="DV25" s="222">
        <v>5.04</v>
      </c>
      <c r="DW25" s="222"/>
      <c r="DX25" s="222">
        <v>3.66</v>
      </c>
      <c r="DY25" s="222">
        <v>3.03</v>
      </c>
      <c r="DZ25" s="222"/>
      <c r="EA25" s="222">
        <v>3.03</v>
      </c>
      <c r="EB25" s="222">
        <v>3.11</v>
      </c>
      <c r="EC25" s="222">
        <v>2.48</v>
      </c>
      <c r="ED25" s="222">
        <v>2.76</v>
      </c>
      <c r="EE25" s="222"/>
      <c r="EF25" s="222"/>
      <c r="EG25" s="222">
        <v>3.19</v>
      </c>
      <c r="EH25" s="222">
        <v>4.29</v>
      </c>
      <c r="EI25" s="222">
        <v>2.2000000000000002</v>
      </c>
      <c r="EJ25" s="222">
        <v>2.95</v>
      </c>
      <c r="EK25" s="222">
        <v>2.64</v>
      </c>
      <c r="EL25" s="222"/>
      <c r="EM25" s="222"/>
      <c r="EN25" s="214"/>
      <c r="EO25" s="222">
        <v>3.23</v>
      </c>
      <c r="EP25" s="222">
        <v>3.9</v>
      </c>
      <c r="EQ25" s="222">
        <v>2.76</v>
      </c>
      <c r="ER25" s="222">
        <v>5.04</v>
      </c>
      <c r="ES25" s="222">
        <v>4.96</v>
      </c>
      <c r="ET25" s="222">
        <v>6.38</v>
      </c>
      <c r="EU25" s="222">
        <v>5.16</v>
      </c>
      <c r="EV25" s="222"/>
      <c r="EW25" s="222">
        <v>5.08</v>
      </c>
      <c r="EX25" s="222"/>
      <c r="EY25" s="222">
        <v>4.25</v>
      </c>
      <c r="EZ25" s="222"/>
      <c r="FA25" s="222">
        <v>11.69</v>
      </c>
      <c r="FB25" s="222"/>
      <c r="FC25" s="222">
        <v>3.15</v>
      </c>
      <c r="FD25" s="222">
        <v>7.87</v>
      </c>
      <c r="FE25" s="222">
        <v>9.5299999999999994</v>
      </c>
      <c r="FF25" s="222">
        <v>5.94</v>
      </c>
      <c r="FG25" s="222">
        <v>7.36</v>
      </c>
      <c r="FH25" s="222">
        <v>7.48</v>
      </c>
      <c r="FI25" s="222">
        <v>8.31</v>
      </c>
      <c r="FJ25" s="222">
        <v>6.06</v>
      </c>
      <c r="FK25" s="222">
        <v>6.69</v>
      </c>
      <c r="FL25" s="222">
        <v>6.26</v>
      </c>
      <c r="FM25" s="222">
        <v>6.34</v>
      </c>
      <c r="FN25" s="222">
        <v>6.57</v>
      </c>
      <c r="FO25" s="222">
        <v>5.59</v>
      </c>
      <c r="FP25" s="222">
        <v>5.43</v>
      </c>
      <c r="FQ25" s="222">
        <v>6.22</v>
      </c>
      <c r="FR25" s="222">
        <v>6.06</v>
      </c>
      <c r="FS25" s="222">
        <v>6.34</v>
      </c>
      <c r="FT25" s="222">
        <v>5.2</v>
      </c>
      <c r="FU25" s="213"/>
      <c r="FV25" s="222">
        <v>6.38</v>
      </c>
      <c r="FW25" s="222">
        <v>7.87</v>
      </c>
      <c r="FX25" s="214" t="s">
        <v>175</v>
      </c>
      <c r="FY25" s="222">
        <v>10.08</v>
      </c>
      <c r="FZ25" s="222">
        <v>6.89</v>
      </c>
      <c r="GA25" s="213"/>
      <c r="GB25" s="213"/>
      <c r="GC25" s="213"/>
      <c r="GD25" s="214" t="s">
        <v>175</v>
      </c>
      <c r="GE25" s="222">
        <v>4.57</v>
      </c>
      <c r="GF25" s="213">
        <v>4.84</v>
      </c>
      <c r="GG25" s="222">
        <v>2.83</v>
      </c>
      <c r="GH25" s="213">
        <v>3.23</v>
      </c>
      <c r="GI25" s="222"/>
      <c r="GJ25" s="222">
        <v>3.15</v>
      </c>
      <c r="GK25" s="222">
        <v>3.62</v>
      </c>
      <c r="GL25" s="213">
        <v>3.78</v>
      </c>
      <c r="GM25" s="222">
        <v>4.6100000000000003</v>
      </c>
      <c r="GN25" s="222">
        <v>4.09</v>
      </c>
      <c r="GO25" s="222">
        <v>3.19</v>
      </c>
      <c r="GP25" s="222">
        <v>2.3199999999999998</v>
      </c>
      <c r="GQ25" s="222">
        <v>3.86</v>
      </c>
      <c r="GR25" s="222"/>
      <c r="GS25" s="222">
        <v>3.54</v>
      </c>
      <c r="GT25" s="222">
        <v>3.5</v>
      </c>
      <c r="GU25" s="213">
        <v>4.21</v>
      </c>
      <c r="GV25" s="222">
        <v>4.25</v>
      </c>
      <c r="GW25" s="222">
        <v>5.43</v>
      </c>
      <c r="GX25" s="214" t="s">
        <v>175</v>
      </c>
      <c r="GY25" s="222">
        <v>2.56</v>
      </c>
      <c r="GZ25" s="222">
        <v>4.45</v>
      </c>
      <c r="HA25" s="222">
        <v>6.1</v>
      </c>
      <c r="HB25" s="222">
        <v>3.66</v>
      </c>
      <c r="HC25" s="222"/>
      <c r="HD25" s="222">
        <v>7.6</v>
      </c>
      <c r="HE25" s="214" t="s">
        <v>175</v>
      </c>
      <c r="HF25" s="214" t="s">
        <v>175</v>
      </c>
      <c r="HG25" s="222">
        <v>2.6</v>
      </c>
      <c r="HH25" s="222">
        <v>3.27</v>
      </c>
      <c r="HI25" s="222"/>
      <c r="HJ25" s="222">
        <v>3.58</v>
      </c>
      <c r="HK25" s="222"/>
      <c r="HL25" s="222"/>
      <c r="HM25" s="222">
        <v>2.8</v>
      </c>
      <c r="HN25" s="222">
        <v>5</v>
      </c>
      <c r="HO25" s="222"/>
      <c r="HP25" s="222">
        <v>2.2400000000000002</v>
      </c>
      <c r="HQ25" s="222">
        <v>2.8</v>
      </c>
      <c r="HR25" s="222">
        <v>2.99</v>
      </c>
      <c r="HS25" s="222">
        <v>4.53</v>
      </c>
      <c r="HT25" s="222">
        <v>3.82</v>
      </c>
      <c r="HU25" s="213"/>
      <c r="HV25" s="216" t="s">
        <v>175</v>
      </c>
      <c r="HW25" s="222">
        <v>5.16</v>
      </c>
      <c r="HX25" s="222">
        <v>3.79</v>
      </c>
      <c r="HY25" s="222">
        <v>4.25</v>
      </c>
      <c r="HZ25" s="222">
        <v>4.29</v>
      </c>
      <c r="IA25" s="222">
        <v>4.09</v>
      </c>
      <c r="IB25" s="222">
        <v>2.2400000000000002</v>
      </c>
      <c r="IC25" s="222">
        <v>3.07</v>
      </c>
      <c r="ID25" s="222">
        <v>3.46</v>
      </c>
      <c r="IE25" s="222">
        <v>3.11</v>
      </c>
      <c r="IF25" s="222">
        <v>4.21</v>
      </c>
      <c r="IG25" s="222">
        <v>2.87</v>
      </c>
      <c r="IH25" s="222"/>
      <c r="II25" s="222">
        <v>5.63</v>
      </c>
      <c r="IJ25" s="222"/>
      <c r="IK25" s="222">
        <v>4.8</v>
      </c>
      <c r="IL25" s="213">
        <v>3.58</v>
      </c>
      <c r="IM25" s="213"/>
      <c r="IN25" s="222">
        <v>5.39</v>
      </c>
      <c r="IO25" s="222">
        <v>5.24</v>
      </c>
      <c r="IP25" s="222"/>
      <c r="IQ25" s="222">
        <v>3.86</v>
      </c>
      <c r="IR25" s="222"/>
      <c r="IS25" s="222">
        <v>5.87</v>
      </c>
      <c r="IT25" s="222"/>
      <c r="IU25" s="222">
        <v>5.71</v>
      </c>
      <c r="IV25" s="222">
        <v>6.14</v>
      </c>
      <c r="IW25" s="222">
        <v>6.3</v>
      </c>
      <c r="IX25" s="222">
        <v>6.85</v>
      </c>
      <c r="IY25" s="222">
        <v>6.3</v>
      </c>
      <c r="IZ25" s="222">
        <v>5.55</v>
      </c>
      <c r="JA25" s="222">
        <v>5.71</v>
      </c>
      <c r="JB25" s="222">
        <v>4.0199999999999996</v>
      </c>
      <c r="JC25" s="222">
        <v>4.53</v>
      </c>
      <c r="JD25" s="222">
        <v>4.09</v>
      </c>
      <c r="JE25" s="222">
        <v>3.78</v>
      </c>
      <c r="JF25" s="222">
        <v>3.94</v>
      </c>
      <c r="JG25" s="216" t="s">
        <v>175</v>
      </c>
      <c r="JH25" s="216" t="s">
        <v>175</v>
      </c>
      <c r="JI25" s="222">
        <v>3.11</v>
      </c>
      <c r="JJ25" s="222">
        <v>2.87</v>
      </c>
      <c r="JK25" s="222">
        <v>3.86</v>
      </c>
      <c r="JL25" s="222">
        <v>4.53</v>
      </c>
      <c r="JM25" s="222">
        <v>3.94</v>
      </c>
      <c r="JN25" s="222">
        <v>3.58</v>
      </c>
      <c r="JO25" s="222"/>
      <c r="JP25" s="222">
        <v>4.0599999999999996</v>
      </c>
      <c r="JQ25" s="222">
        <v>2.56</v>
      </c>
      <c r="JR25" s="222">
        <v>2.52</v>
      </c>
      <c r="JS25" s="222"/>
      <c r="JT25" s="222"/>
      <c r="JU25" s="222">
        <v>2.91</v>
      </c>
      <c r="JV25" s="222">
        <v>3.54</v>
      </c>
      <c r="JW25" s="222">
        <v>2.68</v>
      </c>
      <c r="JX25" s="222">
        <v>2.13</v>
      </c>
      <c r="JY25" s="222"/>
    </row>
    <row r="26" spans="1:286">
      <c r="A26" s="212">
        <v>1999</v>
      </c>
      <c r="B26" s="222">
        <v>24.88</v>
      </c>
      <c r="C26" s="222">
        <v>13.74</v>
      </c>
      <c r="D26" s="222">
        <v>9.33</v>
      </c>
      <c r="E26" s="222">
        <v>16.54</v>
      </c>
      <c r="F26" s="222">
        <v>19.45</v>
      </c>
      <c r="G26" s="222">
        <v>8.6999999999999993</v>
      </c>
      <c r="H26" s="222">
        <v>5.91</v>
      </c>
      <c r="I26" s="222">
        <v>19.37</v>
      </c>
      <c r="J26" s="222"/>
      <c r="K26" s="222">
        <v>7.6</v>
      </c>
      <c r="L26" s="222">
        <v>5.79</v>
      </c>
      <c r="M26" s="222">
        <v>5.2</v>
      </c>
      <c r="N26" s="222">
        <v>5.63</v>
      </c>
      <c r="O26" s="222">
        <v>5.71</v>
      </c>
      <c r="P26" s="222">
        <v>6.73</v>
      </c>
      <c r="Q26" s="222">
        <v>5.98</v>
      </c>
      <c r="R26" s="214" t="s">
        <v>175</v>
      </c>
      <c r="S26" s="222">
        <v>6.34</v>
      </c>
      <c r="T26" s="222">
        <v>6.61</v>
      </c>
      <c r="U26" s="222">
        <v>6.81</v>
      </c>
      <c r="V26" s="222">
        <v>5.24</v>
      </c>
      <c r="W26" s="222">
        <v>5.71</v>
      </c>
      <c r="X26" s="222">
        <v>6.14</v>
      </c>
      <c r="Y26" s="222">
        <v>5.51</v>
      </c>
      <c r="Z26" s="222">
        <v>9.2100000000000009</v>
      </c>
      <c r="AA26" s="222">
        <v>9.7200000000000006</v>
      </c>
      <c r="AB26" s="222">
        <v>6.02</v>
      </c>
      <c r="AC26" s="222">
        <v>7.99</v>
      </c>
      <c r="AD26" s="222">
        <v>6.65</v>
      </c>
      <c r="AE26" s="222">
        <v>5</v>
      </c>
      <c r="AF26" s="222">
        <v>5.28</v>
      </c>
      <c r="AG26" s="222">
        <v>4.88</v>
      </c>
      <c r="AH26" s="222">
        <v>9.41</v>
      </c>
      <c r="AI26" s="222">
        <v>4.84</v>
      </c>
      <c r="AJ26" s="222"/>
      <c r="AK26" s="222">
        <v>6.1</v>
      </c>
      <c r="AL26" s="222">
        <v>5.75</v>
      </c>
      <c r="AM26" s="222">
        <v>6.81</v>
      </c>
      <c r="AN26" s="222">
        <v>7.76</v>
      </c>
      <c r="AO26" s="222"/>
      <c r="AP26" s="222">
        <v>6.54</v>
      </c>
      <c r="AQ26" s="222">
        <v>7.95</v>
      </c>
      <c r="AR26" s="222"/>
      <c r="AS26" s="222">
        <v>1.89</v>
      </c>
      <c r="AT26" s="222"/>
      <c r="AU26" s="222">
        <v>9.8800000000000008</v>
      </c>
      <c r="AV26" s="222">
        <v>14.45</v>
      </c>
      <c r="AW26" s="222">
        <v>24.13</v>
      </c>
      <c r="AX26" s="222">
        <v>17.399999999999999</v>
      </c>
      <c r="AY26" s="222">
        <v>14.02</v>
      </c>
      <c r="AZ26" s="222">
        <v>14.02</v>
      </c>
      <c r="BA26" s="222">
        <v>13.07</v>
      </c>
      <c r="BB26" s="222">
        <v>13.82</v>
      </c>
      <c r="BC26" s="222">
        <v>14.02</v>
      </c>
      <c r="BD26" s="222"/>
      <c r="BE26" s="214"/>
      <c r="BF26" s="214"/>
      <c r="BG26" s="214"/>
      <c r="BH26" s="214"/>
      <c r="BI26" s="222">
        <v>4.33</v>
      </c>
      <c r="BJ26" s="222"/>
      <c r="BK26" s="222">
        <v>9.41</v>
      </c>
      <c r="BL26" s="214" t="s">
        <v>175</v>
      </c>
      <c r="BM26" s="222">
        <v>10.59</v>
      </c>
      <c r="BN26" s="222">
        <v>17.399999999999999</v>
      </c>
      <c r="BO26" s="222"/>
      <c r="BP26" s="222"/>
      <c r="BQ26" s="222"/>
      <c r="BR26" s="222"/>
      <c r="BS26" s="222"/>
      <c r="BT26" s="222"/>
      <c r="BU26" s="222"/>
      <c r="BV26" s="222"/>
      <c r="BW26" s="222">
        <v>4.6900000000000004</v>
      </c>
      <c r="BX26" s="222"/>
      <c r="BY26" s="222">
        <v>3.82</v>
      </c>
      <c r="BZ26" s="222"/>
      <c r="CA26" s="222">
        <v>5.71</v>
      </c>
      <c r="CB26" s="222">
        <v>5.31</v>
      </c>
      <c r="CC26" s="222">
        <v>5.59</v>
      </c>
      <c r="CD26" s="222"/>
      <c r="CE26" s="222">
        <v>5.83</v>
      </c>
      <c r="CF26" s="214" t="s">
        <v>175</v>
      </c>
      <c r="CG26" s="222">
        <v>5.35</v>
      </c>
      <c r="CH26" s="222">
        <v>6.77</v>
      </c>
      <c r="CI26" s="222"/>
      <c r="CJ26" s="222">
        <v>5.55</v>
      </c>
      <c r="CK26" s="222"/>
      <c r="CL26" s="214"/>
      <c r="CM26" s="222">
        <v>8.6999999999999993</v>
      </c>
      <c r="CN26" s="222"/>
      <c r="CO26" s="222">
        <v>8.74</v>
      </c>
      <c r="CP26" s="222">
        <v>10</v>
      </c>
      <c r="CQ26" s="217"/>
      <c r="CR26" s="217"/>
      <c r="CS26" s="217"/>
      <c r="CT26" s="217"/>
      <c r="CU26" s="222">
        <v>6.06</v>
      </c>
      <c r="CV26" s="213">
        <v>5.43</v>
      </c>
      <c r="CW26" s="213">
        <v>5.79</v>
      </c>
      <c r="CX26" s="213"/>
      <c r="CY26" s="213">
        <v>4.76</v>
      </c>
      <c r="CZ26" s="222">
        <v>6.14</v>
      </c>
      <c r="DA26" s="222">
        <v>4.84</v>
      </c>
      <c r="DB26" s="222">
        <v>6.46</v>
      </c>
      <c r="DC26" s="222">
        <v>4.92</v>
      </c>
      <c r="DD26" s="222"/>
      <c r="DE26" s="222"/>
      <c r="DF26" s="222">
        <v>7.56</v>
      </c>
      <c r="DG26" s="222">
        <v>5.43</v>
      </c>
      <c r="DH26" s="222"/>
      <c r="DI26" s="222">
        <v>6.81</v>
      </c>
      <c r="DJ26" s="222"/>
      <c r="DK26" s="222">
        <v>6.02</v>
      </c>
      <c r="DL26" s="222">
        <v>8.6199999999999992</v>
      </c>
      <c r="DM26" s="222">
        <v>6.02</v>
      </c>
      <c r="DN26" s="214" t="s">
        <v>175</v>
      </c>
      <c r="DO26" s="222">
        <v>5.67</v>
      </c>
      <c r="DP26" s="222">
        <v>6.89</v>
      </c>
      <c r="DQ26" s="222">
        <v>3.46</v>
      </c>
      <c r="DR26" s="222"/>
      <c r="DS26" s="222">
        <v>3.66</v>
      </c>
      <c r="DT26" s="214" t="s">
        <v>175</v>
      </c>
      <c r="DU26" s="214"/>
      <c r="DV26" s="222">
        <v>6.46</v>
      </c>
      <c r="DW26" s="222"/>
      <c r="DX26" s="222">
        <v>4.6900000000000004</v>
      </c>
      <c r="DY26" s="222">
        <v>7.4</v>
      </c>
      <c r="DZ26" s="222"/>
      <c r="EA26" s="213">
        <v>8.6199999999999992</v>
      </c>
      <c r="EB26" s="222">
        <v>7.48</v>
      </c>
      <c r="EC26" s="222">
        <v>3.31</v>
      </c>
      <c r="ED26" s="214" t="s">
        <v>175</v>
      </c>
      <c r="EE26" s="214"/>
      <c r="EF26" s="214"/>
      <c r="EG26" s="222">
        <v>5.75</v>
      </c>
      <c r="EH26" s="222">
        <v>4.88</v>
      </c>
      <c r="EI26" s="222">
        <v>4.17</v>
      </c>
      <c r="EJ26" s="222">
        <v>4.96</v>
      </c>
      <c r="EK26" s="222">
        <v>4.72</v>
      </c>
      <c r="EL26" s="213"/>
      <c r="EM26" s="213"/>
      <c r="EN26" s="222"/>
      <c r="EO26" s="222">
        <v>5.2</v>
      </c>
      <c r="EP26" s="222">
        <v>4.76</v>
      </c>
      <c r="EQ26" s="222">
        <v>5.24</v>
      </c>
      <c r="ER26" s="222">
        <v>6.93</v>
      </c>
      <c r="ES26" s="222">
        <v>8.23</v>
      </c>
      <c r="ET26" s="222">
        <v>9.49</v>
      </c>
      <c r="EU26" s="222">
        <v>8.27</v>
      </c>
      <c r="EV26" s="222"/>
      <c r="EW26" s="222">
        <v>8.5</v>
      </c>
      <c r="EX26" s="222"/>
      <c r="EY26" s="222">
        <v>8.39</v>
      </c>
      <c r="EZ26" s="222"/>
      <c r="FA26" s="222">
        <v>13.39</v>
      </c>
      <c r="FB26" s="222"/>
      <c r="FC26" s="222">
        <v>4.49</v>
      </c>
      <c r="FD26" s="222">
        <v>13.11</v>
      </c>
      <c r="FE26" s="222">
        <v>10.75</v>
      </c>
      <c r="FF26" s="222">
        <v>9.3699999999999992</v>
      </c>
      <c r="FG26" s="222">
        <v>9.84</v>
      </c>
      <c r="FH26" s="222">
        <v>12.24</v>
      </c>
      <c r="FI26" s="222">
        <v>12.32</v>
      </c>
      <c r="FJ26" s="222">
        <v>13.82</v>
      </c>
      <c r="FK26" s="222">
        <v>8.15</v>
      </c>
      <c r="FL26" s="222">
        <v>8.39</v>
      </c>
      <c r="FM26" s="222">
        <v>9.17</v>
      </c>
      <c r="FN26" s="222">
        <v>8.94</v>
      </c>
      <c r="FO26" s="222">
        <v>10.67</v>
      </c>
      <c r="FP26" s="222">
        <v>9.57</v>
      </c>
      <c r="FQ26" s="222">
        <v>9.33</v>
      </c>
      <c r="FR26" s="222">
        <v>9.49</v>
      </c>
      <c r="FS26" s="222">
        <v>9.06</v>
      </c>
      <c r="FT26" s="222">
        <v>8.31</v>
      </c>
      <c r="FU26" s="213"/>
      <c r="FV26" s="222">
        <v>14.17</v>
      </c>
      <c r="FW26" s="222">
        <v>15.94</v>
      </c>
      <c r="FX26" s="222">
        <v>17.13</v>
      </c>
      <c r="FY26" s="222">
        <v>13.9</v>
      </c>
      <c r="FZ26" s="222">
        <v>15.91</v>
      </c>
      <c r="GA26" s="213"/>
      <c r="GB26" s="213"/>
      <c r="GC26" s="213"/>
      <c r="GD26" s="222">
        <v>8.9</v>
      </c>
      <c r="GE26" s="222">
        <v>8.15</v>
      </c>
      <c r="GF26" s="213">
        <v>7.83</v>
      </c>
      <c r="GG26" s="222">
        <v>6.69</v>
      </c>
      <c r="GH26" s="213">
        <v>7.76</v>
      </c>
      <c r="GI26" s="222"/>
      <c r="GJ26" s="222">
        <v>6.81</v>
      </c>
      <c r="GK26" s="222">
        <v>7.05</v>
      </c>
      <c r="GL26" s="213">
        <v>8.7799999999999994</v>
      </c>
      <c r="GM26" s="222">
        <v>6.54</v>
      </c>
      <c r="GN26" s="222">
        <v>7.87</v>
      </c>
      <c r="GO26" s="222">
        <v>7.68</v>
      </c>
      <c r="GP26" s="222">
        <v>4.17</v>
      </c>
      <c r="GQ26" s="222">
        <v>7.6</v>
      </c>
      <c r="GR26" s="222"/>
      <c r="GS26" s="222">
        <v>7.87</v>
      </c>
      <c r="GT26" s="222">
        <v>8.39</v>
      </c>
      <c r="GU26" s="213">
        <v>10.35</v>
      </c>
      <c r="GV26" s="214" t="s">
        <v>175</v>
      </c>
      <c r="GW26" s="222">
        <v>9.2100000000000009</v>
      </c>
      <c r="GX26" s="222">
        <v>4.37</v>
      </c>
      <c r="GY26" s="222">
        <v>6.14</v>
      </c>
      <c r="GZ26" s="222">
        <v>8.6199999999999992</v>
      </c>
      <c r="HA26" s="222">
        <v>8.19</v>
      </c>
      <c r="HB26" s="222">
        <v>7.99</v>
      </c>
      <c r="HC26" s="222"/>
      <c r="HD26" s="222">
        <v>15.31</v>
      </c>
      <c r="HE26" s="214" t="s">
        <v>175</v>
      </c>
      <c r="HF26" s="222"/>
      <c r="HG26" s="222">
        <v>5.87</v>
      </c>
      <c r="HH26" s="222">
        <v>6.77</v>
      </c>
      <c r="HI26" s="214"/>
      <c r="HJ26" s="222">
        <v>5.91</v>
      </c>
      <c r="HK26" s="222"/>
      <c r="HL26" s="222"/>
      <c r="HM26" s="222">
        <v>8.7799999999999994</v>
      </c>
      <c r="HN26" s="222">
        <v>10.28</v>
      </c>
      <c r="HO26" s="222"/>
      <c r="HP26" s="222">
        <v>7.64</v>
      </c>
      <c r="HQ26" s="214" t="s">
        <v>175</v>
      </c>
      <c r="HR26" s="222">
        <v>5.94</v>
      </c>
      <c r="HS26" s="222">
        <v>7.4</v>
      </c>
      <c r="HT26" s="222">
        <v>7.68</v>
      </c>
      <c r="HU26" s="213"/>
      <c r="HV26" s="213">
        <v>3.19</v>
      </c>
      <c r="HW26" s="222">
        <v>6.69</v>
      </c>
      <c r="HX26" s="222">
        <v>8.8699999999999992</v>
      </c>
      <c r="HY26" s="222">
        <v>6.02</v>
      </c>
      <c r="HZ26" s="222">
        <v>9.41</v>
      </c>
      <c r="IA26" s="213">
        <v>5.2</v>
      </c>
      <c r="IB26" s="222">
        <v>4.29</v>
      </c>
      <c r="IC26" s="216" t="s">
        <v>175</v>
      </c>
      <c r="ID26" s="222">
        <v>5.63</v>
      </c>
      <c r="IE26" s="222">
        <v>7.24</v>
      </c>
      <c r="IF26" s="222">
        <v>7.6</v>
      </c>
      <c r="IG26" s="222">
        <v>6.42</v>
      </c>
      <c r="IH26" s="222"/>
      <c r="II26" s="222">
        <v>8.82</v>
      </c>
      <c r="IJ26" s="222"/>
      <c r="IK26" s="222">
        <v>7.2</v>
      </c>
      <c r="IL26" s="213">
        <v>4.92</v>
      </c>
      <c r="IM26" s="213"/>
      <c r="IN26" s="222">
        <v>9.57</v>
      </c>
      <c r="IO26" s="222">
        <v>10.87</v>
      </c>
      <c r="IP26" s="222"/>
      <c r="IQ26" s="216" t="s">
        <v>175</v>
      </c>
      <c r="IR26" s="222"/>
      <c r="IS26" s="222">
        <v>9.49</v>
      </c>
      <c r="IT26" s="222"/>
      <c r="IU26" s="222">
        <v>9.65</v>
      </c>
      <c r="IV26" s="222">
        <v>9.41</v>
      </c>
      <c r="IW26" s="222">
        <v>9.4499999999999993</v>
      </c>
      <c r="IX26" s="216" t="s">
        <v>175</v>
      </c>
      <c r="IY26" s="222">
        <v>10.51</v>
      </c>
      <c r="IZ26" s="222">
        <v>9.57</v>
      </c>
      <c r="JA26" s="222">
        <v>9.61</v>
      </c>
      <c r="JB26" s="222">
        <v>5.79</v>
      </c>
      <c r="JC26" s="222">
        <v>5.75</v>
      </c>
      <c r="JD26" s="222">
        <v>6.22</v>
      </c>
      <c r="JE26" s="222">
        <v>4.6100000000000003</v>
      </c>
      <c r="JF26" s="222">
        <v>6.14</v>
      </c>
      <c r="JG26" s="222"/>
      <c r="JH26" s="222"/>
      <c r="JI26" s="216" t="s">
        <v>175</v>
      </c>
      <c r="JJ26" s="216" t="s">
        <v>175</v>
      </c>
      <c r="JK26" s="222">
        <v>3.94</v>
      </c>
      <c r="JL26" s="213">
        <v>7.95</v>
      </c>
      <c r="JM26" s="222">
        <v>7.68</v>
      </c>
      <c r="JN26" s="222">
        <v>4.49</v>
      </c>
      <c r="JO26" s="222"/>
      <c r="JP26" s="222">
        <v>5.75</v>
      </c>
      <c r="JQ26" s="222">
        <v>5.04</v>
      </c>
      <c r="JR26" s="222">
        <v>4.17</v>
      </c>
      <c r="JS26" s="222"/>
      <c r="JT26" s="214"/>
      <c r="JU26" s="222">
        <v>5.28</v>
      </c>
      <c r="JV26" s="222">
        <v>7.32</v>
      </c>
      <c r="JW26" s="222">
        <v>5.16</v>
      </c>
      <c r="JX26" s="222">
        <v>3.23</v>
      </c>
      <c r="JY26" s="222"/>
    </row>
    <row r="27" spans="1:286">
      <c r="A27" s="212">
        <v>1998</v>
      </c>
      <c r="B27" s="222">
        <v>28.03</v>
      </c>
      <c r="C27" s="222">
        <v>14.53</v>
      </c>
      <c r="D27" s="222">
        <v>15.31</v>
      </c>
      <c r="E27" s="222">
        <v>21.89</v>
      </c>
      <c r="F27" s="222">
        <v>24.72</v>
      </c>
      <c r="G27" s="222">
        <v>15.51</v>
      </c>
      <c r="H27" s="222">
        <v>10.47</v>
      </c>
      <c r="I27" s="214" t="s">
        <v>175</v>
      </c>
      <c r="J27" s="222"/>
      <c r="K27" s="213">
        <v>9.17</v>
      </c>
      <c r="L27" s="222">
        <v>8.27</v>
      </c>
      <c r="M27" s="213">
        <v>8.58</v>
      </c>
      <c r="N27" s="222">
        <v>9.1300000000000008</v>
      </c>
      <c r="O27" s="222">
        <v>9.49</v>
      </c>
      <c r="P27" s="222">
        <v>7.87</v>
      </c>
      <c r="Q27" s="213">
        <v>9.57</v>
      </c>
      <c r="R27" s="214" t="s">
        <v>175</v>
      </c>
      <c r="S27" s="214" t="s">
        <v>175</v>
      </c>
      <c r="T27" s="222">
        <v>8.86</v>
      </c>
      <c r="U27" s="213">
        <v>8.7799999999999994</v>
      </c>
      <c r="V27" s="222">
        <v>8.7799999999999994</v>
      </c>
      <c r="W27" s="213">
        <v>11.42</v>
      </c>
      <c r="X27" s="222">
        <v>9.17</v>
      </c>
      <c r="Y27" s="222">
        <v>10.199999999999999</v>
      </c>
      <c r="Z27" s="213">
        <v>11.73</v>
      </c>
      <c r="AA27" s="213">
        <v>11.06</v>
      </c>
      <c r="AB27" s="214" t="s">
        <v>175</v>
      </c>
      <c r="AC27" s="214" t="s">
        <v>175</v>
      </c>
      <c r="AD27" s="222">
        <v>6.93</v>
      </c>
      <c r="AE27" s="222">
        <v>10.47</v>
      </c>
      <c r="AF27" s="213">
        <v>8.74</v>
      </c>
      <c r="AG27" s="213">
        <v>11.38</v>
      </c>
      <c r="AH27" s="222">
        <v>9.8800000000000008</v>
      </c>
      <c r="AI27" s="222">
        <v>8.74</v>
      </c>
      <c r="AJ27" s="222"/>
      <c r="AK27" s="222">
        <v>10.119999999999999</v>
      </c>
      <c r="AL27" s="222">
        <v>10.87</v>
      </c>
      <c r="AM27" s="222">
        <v>11.38</v>
      </c>
      <c r="AN27" s="222">
        <v>10.59</v>
      </c>
      <c r="AO27" s="222"/>
      <c r="AP27" s="222">
        <v>9.25</v>
      </c>
      <c r="AQ27" s="222">
        <v>12.91</v>
      </c>
      <c r="AR27" s="222"/>
      <c r="AS27" s="222">
        <v>8.27</v>
      </c>
      <c r="AT27" s="222"/>
      <c r="AU27" s="222">
        <v>16.059999999999999</v>
      </c>
      <c r="AV27" s="222">
        <v>16.46</v>
      </c>
      <c r="AW27" s="222">
        <v>25.35</v>
      </c>
      <c r="AX27" s="214" t="s">
        <v>175</v>
      </c>
      <c r="AY27" s="222">
        <v>14.45</v>
      </c>
      <c r="AZ27" s="222">
        <v>14.53</v>
      </c>
      <c r="BA27" s="222">
        <v>16.57</v>
      </c>
      <c r="BB27" s="222">
        <v>16.809999999999999</v>
      </c>
      <c r="BC27" s="222">
        <v>14.53</v>
      </c>
      <c r="BD27" s="222"/>
      <c r="BE27" s="222"/>
      <c r="BF27" s="222"/>
      <c r="BG27" s="222"/>
      <c r="BH27" s="222"/>
      <c r="BI27" s="222">
        <v>8.5399999999999991</v>
      </c>
      <c r="BJ27" s="222"/>
      <c r="BK27" s="222">
        <v>11.69</v>
      </c>
      <c r="BL27" s="222">
        <v>14.17</v>
      </c>
      <c r="BM27" s="222">
        <v>16.89</v>
      </c>
      <c r="BN27" s="222">
        <v>21.85</v>
      </c>
      <c r="BO27" s="222"/>
      <c r="BP27" s="222"/>
      <c r="BQ27" s="222"/>
      <c r="BR27" s="222"/>
      <c r="BS27" s="222"/>
      <c r="BT27" s="222"/>
      <c r="BU27" s="222"/>
      <c r="BV27" s="214"/>
      <c r="BW27" s="213">
        <v>7.87</v>
      </c>
      <c r="BX27" s="213"/>
      <c r="BY27" s="213">
        <v>9.49</v>
      </c>
      <c r="BZ27" s="213"/>
      <c r="CA27" s="222">
        <v>8.5399999999999991</v>
      </c>
      <c r="CB27" s="222">
        <v>9.2899999999999991</v>
      </c>
      <c r="CC27" s="222">
        <v>10.199999999999999</v>
      </c>
      <c r="CD27" s="222"/>
      <c r="CE27" s="222">
        <v>8.9</v>
      </c>
      <c r="CF27" s="222"/>
      <c r="CG27" s="222">
        <v>8.74</v>
      </c>
      <c r="CH27" s="214" t="s">
        <v>175</v>
      </c>
      <c r="CI27" s="222"/>
      <c r="CJ27" s="222">
        <v>8.11</v>
      </c>
      <c r="CK27" s="222"/>
      <c r="CL27" s="222"/>
      <c r="CM27" s="222">
        <v>10.39</v>
      </c>
      <c r="CN27" s="222"/>
      <c r="CO27" s="222">
        <v>12.2</v>
      </c>
      <c r="CP27" s="222">
        <v>9.8000000000000007</v>
      </c>
      <c r="CQ27" s="217"/>
      <c r="CR27" s="217"/>
      <c r="CS27" s="217"/>
      <c r="CT27" s="217"/>
      <c r="CU27" s="222">
        <v>8.11</v>
      </c>
      <c r="CV27" s="213">
        <v>8.31</v>
      </c>
      <c r="CW27" s="213">
        <v>9.49</v>
      </c>
      <c r="CX27" s="213"/>
      <c r="CY27" s="213">
        <v>6.38</v>
      </c>
      <c r="CZ27" s="222">
        <v>8.9</v>
      </c>
      <c r="DA27" s="222">
        <v>9.17</v>
      </c>
      <c r="DB27" s="222">
        <v>9.2100000000000009</v>
      </c>
      <c r="DC27" s="222">
        <v>10.28</v>
      </c>
      <c r="DD27" s="222"/>
      <c r="DE27" s="222"/>
      <c r="DF27" s="214" t="s">
        <v>175</v>
      </c>
      <c r="DG27" s="222">
        <v>8.0299999999999994</v>
      </c>
      <c r="DH27" s="222"/>
      <c r="DI27" s="222">
        <v>4.76</v>
      </c>
      <c r="DJ27" s="222"/>
      <c r="DK27" s="222">
        <v>9.17</v>
      </c>
      <c r="DL27" s="214" t="s">
        <v>175</v>
      </c>
      <c r="DM27" s="222">
        <v>7.76</v>
      </c>
      <c r="DN27" s="222">
        <v>7.68</v>
      </c>
      <c r="DO27" s="222">
        <v>11.61</v>
      </c>
      <c r="DP27" s="222">
        <v>9.84</v>
      </c>
      <c r="DQ27" s="222">
        <v>8.11</v>
      </c>
      <c r="DR27" s="222"/>
      <c r="DS27" s="222">
        <v>7.95</v>
      </c>
      <c r="DT27" s="222"/>
      <c r="DU27" s="222"/>
      <c r="DV27" s="222">
        <v>10.94</v>
      </c>
      <c r="DW27" s="222"/>
      <c r="DX27" s="222">
        <v>13.94</v>
      </c>
      <c r="DY27" s="214" t="s">
        <v>175</v>
      </c>
      <c r="DZ27" s="222"/>
      <c r="EA27" s="222">
        <v>11.14</v>
      </c>
      <c r="EB27" s="222">
        <v>11.3</v>
      </c>
      <c r="EC27" s="222">
        <v>8.23</v>
      </c>
      <c r="ED27" s="222"/>
      <c r="EE27" s="222"/>
      <c r="EF27" s="222"/>
      <c r="EG27" s="222">
        <v>9.4499999999999993</v>
      </c>
      <c r="EH27" s="222">
        <v>6.97</v>
      </c>
      <c r="EI27" s="222">
        <v>7.99</v>
      </c>
      <c r="EJ27" s="222">
        <v>10.83</v>
      </c>
      <c r="EK27" s="214" t="s">
        <v>175</v>
      </c>
      <c r="EL27" s="222"/>
      <c r="EM27" s="222"/>
      <c r="EN27" s="222"/>
      <c r="EO27" s="222">
        <v>6.97</v>
      </c>
      <c r="EP27" s="222">
        <v>8.5399999999999991</v>
      </c>
      <c r="EQ27" s="222">
        <v>6.5</v>
      </c>
      <c r="ER27" s="222">
        <v>9.17</v>
      </c>
      <c r="ES27" s="222">
        <v>12.68</v>
      </c>
      <c r="ET27" s="222">
        <v>13.15</v>
      </c>
      <c r="EU27" s="222">
        <v>11.61</v>
      </c>
      <c r="EV27" s="222"/>
      <c r="EW27" s="222">
        <v>10.98</v>
      </c>
      <c r="EX27" s="222"/>
      <c r="EY27" s="222">
        <v>11.61</v>
      </c>
      <c r="EZ27" s="222"/>
      <c r="FA27" s="222">
        <v>15.87</v>
      </c>
      <c r="FB27" s="222"/>
      <c r="FC27" s="222">
        <v>8.74</v>
      </c>
      <c r="FD27" s="222">
        <v>16.22</v>
      </c>
      <c r="FE27" s="222">
        <v>13.19</v>
      </c>
      <c r="FF27" s="222">
        <v>11.54</v>
      </c>
      <c r="FG27" s="222">
        <v>14.96</v>
      </c>
      <c r="FH27" s="222">
        <v>14.21</v>
      </c>
      <c r="FI27" s="222">
        <v>17.48</v>
      </c>
      <c r="FJ27" s="222">
        <v>15.59</v>
      </c>
      <c r="FK27" s="222">
        <v>12.64</v>
      </c>
      <c r="FL27" s="222">
        <v>13.03</v>
      </c>
      <c r="FM27" s="222">
        <v>14.41</v>
      </c>
      <c r="FN27" s="222">
        <v>15.08</v>
      </c>
      <c r="FO27" s="222">
        <v>13.35</v>
      </c>
      <c r="FP27" s="222">
        <v>13.78</v>
      </c>
      <c r="FQ27" s="222">
        <v>12.76</v>
      </c>
      <c r="FR27" s="222">
        <v>13.27</v>
      </c>
      <c r="FS27" s="222">
        <v>14.25</v>
      </c>
      <c r="FT27" s="222">
        <v>11.61</v>
      </c>
      <c r="FU27" s="213"/>
      <c r="FV27" s="222">
        <v>15.47</v>
      </c>
      <c r="FW27" s="222">
        <v>15.24</v>
      </c>
      <c r="FX27" s="222">
        <v>19.920000000000002</v>
      </c>
      <c r="FY27" s="222">
        <v>19.8</v>
      </c>
      <c r="FZ27" s="222">
        <v>21.5</v>
      </c>
      <c r="GA27" s="213"/>
      <c r="GB27" s="213"/>
      <c r="GC27" s="213"/>
      <c r="GD27" s="222">
        <v>11.46</v>
      </c>
      <c r="GE27" s="214" t="s">
        <v>175</v>
      </c>
      <c r="GF27" s="213">
        <v>10.91</v>
      </c>
      <c r="GG27" s="214" t="s">
        <v>175</v>
      </c>
      <c r="GH27" s="213">
        <v>10.039999999999999</v>
      </c>
      <c r="GI27" s="222"/>
      <c r="GJ27" s="213">
        <v>8.66</v>
      </c>
      <c r="GK27" s="213">
        <v>10.119999999999999</v>
      </c>
      <c r="GL27" s="214" t="s">
        <v>175</v>
      </c>
      <c r="GM27" s="213">
        <v>10.91</v>
      </c>
      <c r="GN27" s="214" t="s">
        <v>175</v>
      </c>
      <c r="GO27" s="214" t="s">
        <v>175</v>
      </c>
      <c r="GP27" s="214" t="s">
        <v>175</v>
      </c>
      <c r="GQ27" s="214" t="s">
        <v>175</v>
      </c>
      <c r="GR27" s="214"/>
      <c r="GS27" s="214" t="s">
        <v>175</v>
      </c>
      <c r="GT27" s="214" t="s">
        <v>175</v>
      </c>
      <c r="GU27" s="213">
        <v>13.23</v>
      </c>
      <c r="GV27" s="222"/>
      <c r="GW27" s="222">
        <v>14.25</v>
      </c>
      <c r="GX27" s="222">
        <v>8.23</v>
      </c>
      <c r="GY27" s="222">
        <v>9.09</v>
      </c>
      <c r="GZ27" s="222">
        <v>10.47</v>
      </c>
      <c r="HA27" s="222">
        <v>11.34</v>
      </c>
      <c r="HB27" s="222">
        <v>11.73</v>
      </c>
      <c r="HC27" s="222"/>
      <c r="HD27" s="222">
        <v>21.69</v>
      </c>
      <c r="HE27" s="214" t="s">
        <v>175</v>
      </c>
      <c r="HF27" s="222"/>
      <c r="HG27" s="222">
        <v>10.47</v>
      </c>
      <c r="HH27" s="222">
        <v>7.95</v>
      </c>
      <c r="HI27" s="222"/>
      <c r="HJ27" s="222">
        <v>10.71</v>
      </c>
      <c r="HK27" s="222"/>
      <c r="HL27" s="222"/>
      <c r="HM27" s="222">
        <v>10.67</v>
      </c>
      <c r="HN27" s="222">
        <v>14.88</v>
      </c>
      <c r="HO27" s="222"/>
      <c r="HP27" s="222">
        <v>7.28</v>
      </c>
      <c r="HQ27" s="214" t="s">
        <v>175</v>
      </c>
      <c r="HR27" s="222">
        <v>9.65</v>
      </c>
      <c r="HS27" s="216" t="s">
        <v>175</v>
      </c>
      <c r="HT27" s="222">
        <v>10.35</v>
      </c>
      <c r="HU27" s="213"/>
      <c r="HV27" s="213">
        <v>5.39</v>
      </c>
      <c r="HW27" s="222">
        <v>9.41</v>
      </c>
      <c r="HX27" s="222">
        <v>10</v>
      </c>
      <c r="HY27" s="222">
        <v>9.09</v>
      </c>
      <c r="HZ27" s="222">
        <v>8.27</v>
      </c>
      <c r="IA27" s="222">
        <v>11.65</v>
      </c>
      <c r="IB27" s="222">
        <v>9.3699999999999992</v>
      </c>
      <c r="IC27" s="222">
        <v>8.07</v>
      </c>
      <c r="ID27" s="222">
        <v>9.02</v>
      </c>
      <c r="IE27" s="222">
        <v>12.24</v>
      </c>
      <c r="IF27" s="222">
        <v>11.42</v>
      </c>
      <c r="IG27" s="222">
        <v>10.55</v>
      </c>
      <c r="IH27" s="222"/>
      <c r="II27" s="222">
        <v>12.2</v>
      </c>
      <c r="IJ27" s="222"/>
      <c r="IK27" s="222">
        <v>13.31</v>
      </c>
      <c r="IL27" s="213">
        <v>11.02</v>
      </c>
      <c r="IM27" s="213"/>
      <c r="IN27" s="222">
        <v>10.94</v>
      </c>
      <c r="IO27" s="222">
        <v>13.62</v>
      </c>
      <c r="IP27" s="222"/>
      <c r="IQ27" s="213">
        <v>16.260000000000002</v>
      </c>
      <c r="IR27" s="214"/>
      <c r="IS27" s="222">
        <v>12.8</v>
      </c>
      <c r="IT27" s="222"/>
      <c r="IU27" s="213">
        <v>12.2</v>
      </c>
      <c r="IV27" s="213">
        <v>12.99</v>
      </c>
      <c r="IW27" s="222">
        <v>14.69</v>
      </c>
      <c r="IX27" s="222">
        <v>12.48</v>
      </c>
      <c r="IY27" s="222">
        <v>14.25</v>
      </c>
      <c r="IZ27" s="222">
        <v>12.87</v>
      </c>
      <c r="JA27" s="222">
        <v>16.18</v>
      </c>
      <c r="JB27" s="222">
        <v>9.49</v>
      </c>
      <c r="JC27" s="222">
        <v>11.73</v>
      </c>
      <c r="JD27" s="222">
        <v>11.81</v>
      </c>
      <c r="JE27" s="222">
        <v>10.119999999999999</v>
      </c>
      <c r="JF27" s="222">
        <v>10.08</v>
      </c>
      <c r="JG27" s="222"/>
      <c r="JH27" s="222"/>
      <c r="JI27" s="222"/>
      <c r="JJ27" s="222">
        <v>7.52</v>
      </c>
      <c r="JK27" s="222">
        <v>7.09</v>
      </c>
      <c r="JL27" s="222">
        <v>9.1300000000000008</v>
      </c>
      <c r="JM27" s="222">
        <v>10</v>
      </c>
      <c r="JN27" s="222">
        <v>8.98</v>
      </c>
      <c r="JO27" s="222"/>
      <c r="JP27" s="222">
        <v>8.86</v>
      </c>
      <c r="JQ27" s="222">
        <v>8.9</v>
      </c>
      <c r="JR27" s="222">
        <v>9.33</v>
      </c>
      <c r="JS27" s="222"/>
      <c r="JT27" s="222"/>
      <c r="JU27" s="222">
        <v>6.97</v>
      </c>
      <c r="JV27" s="222">
        <v>8.0299999999999994</v>
      </c>
      <c r="JW27" s="222">
        <v>11.34</v>
      </c>
      <c r="JX27" s="222">
        <v>7.13</v>
      </c>
      <c r="JY27" s="222"/>
    </row>
    <row r="28" spans="1:286">
      <c r="A28" s="212">
        <v>1997</v>
      </c>
      <c r="B28" s="213">
        <v>19.690000000000001</v>
      </c>
      <c r="C28" s="213">
        <v>8.39</v>
      </c>
      <c r="D28" s="213">
        <v>18.46</v>
      </c>
      <c r="E28" s="213">
        <v>19.920000000000002</v>
      </c>
      <c r="F28" s="213">
        <v>15.94</v>
      </c>
      <c r="G28" s="213">
        <v>7.83</v>
      </c>
      <c r="H28" s="213">
        <v>5.28</v>
      </c>
      <c r="I28" s="213">
        <v>10.75</v>
      </c>
      <c r="J28" s="222"/>
      <c r="K28" s="222">
        <v>3.54</v>
      </c>
      <c r="L28" s="222">
        <v>4.13</v>
      </c>
      <c r="M28" s="213">
        <v>3.94</v>
      </c>
      <c r="N28" s="222">
        <v>4.21</v>
      </c>
      <c r="O28" s="222">
        <v>5.04</v>
      </c>
      <c r="P28" s="222">
        <v>4.41</v>
      </c>
      <c r="Q28" s="213">
        <v>4.25</v>
      </c>
      <c r="R28" s="222">
        <v>4.0199999999999996</v>
      </c>
      <c r="S28" s="213"/>
      <c r="T28" s="222">
        <v>4.0599999999999996</v>
      </c>
      <c r="U28" s="222">
        <v>4.45</v>
      </c>
      <c r="V28" s="214" t="s">
        <v>175</v>
      </c>
      <c r="W28" s="222">
        <v>3.54</v>
      </c>
      <c r="X28" s="222">
        <v>3.54</v>
      </c>
      <c r="Y28" s="213">
        <v>2.6</v>
      </c>
      <c r="Z28" s="222">
        <v>3.82</v>
      </c>
      <c r="AA28" s="222">
        <v>3.27</v>
      </c>
      <c r="AB28" s="214" t="s">
        <v>175</v>
      </c>
      <c r="AC28" s="222">
        <v>3.39</v>
      </c>
      <c r="AD28" s="222">
        <v>3.86</v>
      </c>
      <c r="AE28" s="222">
        <v>3.11</v>
      </c>
      <c r="AF28" s="222">
        <v>4.45</v>
      </c>
      <c r="AG28" s="222">
        <v>3.11</v>
      </c>
      <c r="AH28" s="214" t="s">
        <v>175</v>
      </c>
      <c r="AI28" s="222">
        <v>3.19</v>
      </c>
      <c r="AJ28" s="222"/>
      <c r="AK28" s="214" t="s">
        <v>175</v>
      </c>
      <c r="AL28" s="214" t="s">
        <v>175</v>
      </c>
      <c r="AM28" s="222">
        <v>2.99</v>
      </c>
      <c r="AN28" s="214" t="s">
        <v>175</v>
      </c>
      <c r="AO28" s="214"/>
      <c r="AP28" s="222">
        <v>3.07</v>
      </c>
      <c r="AQ28" s="222">
        <v>5.08</v>
      </c>
      <c r="AR28" s="213"/>
      <c r="AS28" s="213">
        <v>3.27</v>
      </c>
      <c r="AT28" s="213"/>
      <c r="AU28" s="213">
        <v>8.94</v>
      </c>
      <c r="AV28" s="213">
        <v>12.4</v>
      </c>
      <c r="AW28" s="213">
        <v>15.67</v>
      </c>
      <c r="AX28" s="213">
        <v>13.46</v>
      </c>
      <c r="AY28" s="213">
        <v>10.67</v>
      </c>
      <c r="AZ28" s="213">
        <v>9.06</v>
      </c>
      <c r="BA28" s="213">
        <v>12.72</v>
      </c>
      <c r="BB28" s="222">
        <v>10.28</v>
      </c>
      <c r="BC28" s="213">
        <v>9.61</v>
      </c>
      <c r="BD28" s="213"/>
      <c r="BE28" s="222"/>
      <c r="BF28" s="214"/>
      <c r="BG28" s="214"/>
      <c r="BH28" s="214"/>
      <c r="BI28" s="222">
        <v>3.54</v>
      </c>
      <c r="BJ28" s="222"/>
      <c r="BK28" s="222">
        <v>4.45</v>
      </c>
      <c r="BL28" s="213">
        <v>5.63</v>
      </c>
      <c r="BM28" s="213">
        <v>6.73</v>
      </c>
      <c r="BN28" s="213">
        <v>11.26</v>
      </c>
      <c r="BO28" s="213"/>
      <c r="BP28" s="213"/>
      <c r="BQ28" s="213"/>
      <c r="BR28" s="213"/>
      <c r="BS28" s="213"/>
      <c r="BT28" s="213"/>
      <c r="BU28" s="213"/>
      <c r="BV28" s="213"/>
      <c r="BW28" s="213">
        <v>4.0199999999999996</v>
      </c>
      <c r="BX28" s="213"/>
      <c r="BY28" s="213">
        <v>4.96</v>
      </c>
      <c r="BZ28" s="213"/>
      <c r="CA28" s="213">
        <v>6.26</v>
      </c>
      <c r="CB28" s="213">
        <v>3.43</v>
      </c>
      <c r="CC28" s="213">
        <v>9.1300000000000008</v>
      </c>
      <c r="CD28" s="213"/>
      <c r="CE28" s="213">
        <v>8.19</v>
      </c>
      <c r="CF28" s="213"/>
      <c r="CG28" s="213">
        <v>5.24</v>
      </c>
      <c r="CH28" s="213"/>
      <c r="CI28" s="213"/>
      <c r="CJ28" s="213">
        <v>4.57</v>
      </c>
      <c r="CK28" s="213"/>
      <c r="CL28" s="213"/>
      <c r="CM28" s="213">
        <v>10.08</v>
      </c>
      <c r="CN28" s="213"/>
      <c r="CO28" s="213">
        <v>10.98</v>
      </c>
      <c r="CP28" s="213">
        <v>8.4600000000000009</v>
      </c>
      <c r="CQ28" s="217"/>
      <c r="CR28" s="217"/>
      <c r="CS28" s="217"/>
      <c r="CT28" s="217"/>
      <c r="CU28" s="222">
        <v>3.35</v>
      </c>
      <c r="CV28" s="213">
        <v>3.11</v>
      </c>
      <c r="CW28" s="213">
        <v>3.66</v>
      </c>
      <c r="CX28" s="213"/>
      <c r="CY28" s="213">
        <v>2.52</v>
      </c>
      <c r="CZ28" s="213">
        <v>2.72</v>
      </c>
      <c r="DA28" s="222">
        <v>3.03</v>
      </c>
      <c r="DB28" s="213">
        <v>2.76</v>
      </c>
      <c r="DC28" s="213">
        <v>2.76</v>
      </c>
      <c r="DD28" s="222"/>
      <c r="DE28" s="222"/>
      <c r="DF28" s="222">
        <v>4.8600000000000003</v>
      </c>
      <c r="DG28" s="222">
        <v>2.52</v>
      </c>
      <c r="DH28" s="222"/>
      <c r="DI28" s="222">
        <v>2.13</v>
      </c>
      <c r="DJ28" s="222"/>
      <c r="DK28" s="222">
        <v>4.09</v>
      </c>
      <c r="DL28" s="213"/>
      <c r="DM28" s="213">
        <v>3.58</v>
      </c>
      <c r="DN28" s="222">
        <v>2.44</v>
      </c>
      <c r="DO28" s="213">
        <v>4.13</v>
      </c>
      <c r="DP28" s="222">
        <v>3.58</v>
      </c>
      <c r="DQ28" s="222">
        <v>2.95</v>
      </c>
      <c r="DR28" s="222"/>
      <c r="DS28" s="213">
        <v>3.5</v>
      </c>
      <c r="DT28" s="222"/>
      <c r="DU28" s="222"/>
      <c r="DV28" s="213">
        <v>3.78</v>
      </c>
      <c r="DW28" s="213"/>
      <c r="DX28" s="213">
        <v>4.6100000000000003</v>
      </c>
      <c r="DY28" s="222"/>
      <c r="DZ28" s="222"/>
      <c r="EA28" s="213">
        <v>5.71</v>
      </c>
      <c r="EB28" s="222">
        <v>5.35</v>
      </c>
      <c r="EC28" s="213">
        <v>5.04</v>
      </c>
      <c r="ED28" s="213"/>
      <c r="EE28" s="213"/>
      <c r="EF28" s="213"/>
      <c r="EG28" s="213">
        <v>5.63</v>
      </c>
      <c r="EH28" s="222">
        <v>5.83</v>
      </c>
      <c r="EI28" s="222">
        <v>3.93</v>
      </c>
      <c r="EJ28" s="222">
        <v>3.11</v>
      </c>
      <c r="EK28" s="222">
        <v>3.5</v>
      </c>
      <c r="EL28" s="213"/>
      <c r="EM28" s="213"/>
      <c r="EN28" s="213"/>
      <c r="EO28" s="213">
        <v>7.05</v>
      </c>
      <c r="EP28" s="213">
        <v>6.34</v>
      </c>
      <c r="EQ28" s="213">
        <v>4.49</v>
      </c>
      <c r="ER28" s="213">
        <v>6.85</v>
      </c>
      <c r="ES28" s="213">
        <v>6.97</v>
      </c>
      <c r="ET28" s="213">
        <v>9.61</v>
      </c>
      <c r="EU28" s="213">
        <v>8.31</v>
      </c>
      <c r="EV28" s="213"/>
      <c r="EW28" s="213">
        <v>7.72</v>
      </c>
      <c r="EX28" s="213"/>
      <c r="EY28" s="213">
        <v>7.83</v>
      </c>
      <c r="EZ28" s="213"/>
      <c r="FA28" s="213">
        <v>8.15</v>
      </c>
      <c r="FB28" s="213"/>
      <c r="FC28" s="222">
        <v>4.49</v>
      </c>
      <c r="FD28" s="222">
        <v>12.48</v>
      </c>
      <c r="FE28" s="222">
        <v>9.84</v>
      </c>
      <c r="FF28" s="222">
        <v>7.72</v>
      </c>
      <c r="FG28" s="222">
        <v>10.39</v>
      </c>
      <c r="FH28" s="222">
        <v>8.11</v>
      </c>
      <c r="FI28" s="222">
        <v>11.06</v>
      </c>
      <c r="FJ28" s="214" t="s">
        <v>175</v>
      </c>
      <c r="FK28" s="213">
        <v>7.91</v>
      </c>
      <c r="FL28" s="222">
        <v>7.4</v>
      </c>
      <c r="FM28" s="222">
        <v>9.61</v>
      </c>
      <c r="FN28" s="222">
        <v>10.16</v>
      </c>
      <c r="FO28" s="222">
        <v>8.6999999999999993</v>
      </c>
      <c r="FP28" s="222">
        <v>9.8800000000000008</v>
      </c>
      <c r="FQ28" s="222">
        <v>7.24</v>
      </c>
      <c r="FR28" s="222">
        <v>6.77</v>
      </c>
      <c r="FS28" s="222">
        <v>8.58</v>
      </c>
      <c r="FT28" s="222">
        <v>8.98</v>
      </c>
      <c r="FU28" s="213"/>
      <c r="FV28" s="213">
        <v>10.39</v>
      </c>
      <c r="FW28" s="213">
        <v>12.87</v>
      </c>
      <c r="FX28" s="213">
        <v>12.8</v>
      </c>
      <c r="FY28" s="213">
        <v>13.5</v>
      </c>
      <c r="FZ28" s="213">
        <v>13.15</v>
      </c>
      <c r="GA28" s="213"/>
      <c r="GB28" s="213"/>
      <c r="GC28" s="213"/>
      <c r="GD28" s="222">
        <v>7.44</v>
      </c>
      <c r="GE28" s="222"/>
      <c r="GF28" s="213">
        <v>5.35</v>
      </c>
      <c r="GG28" s="222"/>
      <c r="GH28" s="213">
        <v>5.83</v>
      </c>
      <c r="GI28" s="222"/>
      <c r="GJ28" s="222">
        <v>4.72</v>
      </c>
      <c r="GK28" s="222">
        <v>3.54</v>
      </c>
      <c r="GL28" s="214" t="s">
        <v>175</v>
      </c>
      <c r="GM28" s="222">
        <v>5.12</v>
      </c>
      <c r="GN28" s="214"/>
      <c r="GO28" s="222"/>
      <c r="GP28" s="222"/>
      <c r="GQ28" s="222"/>
      <c r="GR28" s="222"/>
      <c r="GS28" s="222"/>
      <c r="GT28" s="222"/>
      <c r="GU28" s="213">
        <v>4.84</v>
      </c>
      <c r="GV28" s="214"/>
      <c r="GW28" s="213">
        <v>5.71</v>
      </c>
      <c r="GX28" s="214" t="s">
        <v>175</v>
      </c>
      <c r="GY28" s="222">
        <v>3.58</v>
      </c>
      <c r="GZ28" s="213">
        <v>2.95</v>
      </c>
      <c r="HA28" s="213">
        <v>5.35</v>
      </c>
      <c r="HB28" s="222">
        <v>4.6500000000000004</v>
      </c>
      <c r="HC28" s="222"/>
      <c r="HD28" s="213">
        <v>15.83</v>
      </c>
      <c r="HE28" s="213"/>
      <c r="HF28" s="213"/>
      <c r="HG28" s="222">
        <v>2.6</v>
      </c>
      <c r="HH28" s="222">
        <v>3.31</v>
      </c>
      <c r="HI28" s="214"/>
      <c r="HJ28" s="213">
        <v>3.19</v>
      </c>
      <c r="HK28" s="213"/>
      <c r="HL28" s="222"/>
      <c r="HM28" s="222">
        <v>3.23</v>
      </c>
      <c r="HN28" s="213">
        <v>7.64</v>
      </c>
      <c r="HO28" s="213"/>
      <c r="HP28" s="222">
        <v>3.58</v>
      </c>
      <c r="HQ28" s="222">
        <v>2.83</v>
      </c>
      <c r="HR28" s="222">
        <v>3.11</v>
      </c>
      <c r="HS28" s="222">
        <v>4.8</v>
      </c>
      <c r="HT28" s="222">
        <v>5.39</v>
      </c>
      <c r="HU28" s="213"/>
      <c r="HV28" s="213">
        <v>1.81</v>
      </c>
      <c r="HW28" s="213">
        <v>4.49</v>
      </c>
      <c r="HX28" s="216" t="s">
        <v>175</v>
      </c>
      <c r="HY28" s="213">
        <v>3.98</v>
      </c>
      <c r="HZ28" s="213">
        <v>3.74</v>
      </c>
      <c r="IA28" s="213">
        <v>3.31</v>
      </c>
      <c r="IB28" s="222">
        <v>2.8</v>
      </c>
      <c r="IC28" s="222">
        <v>4.0199999999999996</v>
      </c>
      <c r="ID28" s="213">
        <v>3.78</v>
      </c>
      <c r="IE28" s="222">
        <v>5.08</v>
      </c>
      <c r="IF28" s="222">
        <v>5.91</v>
      </c>
      <c r="IG28" s="222">
        <v>5.39</v>
      </c>
      <c r="IH28" s="222"/>
      <c r="II28" s="213">
        <v>5.79</v>
      </c>
      <c r="IJ28" s="213"/>
      <c r="IK28" s="222">
        <v>4.37</v>
      </c>
      <c r="IL28" s="213">
        <v>2.3199999999999998</v>
      </c>
      <c r="IM28" s="213"/>
      <c r="IN28" s="213">
        <v>6.73</v>
      </c>
      <c r="IO28" s="213">
        <v>7.28</v>
      </c>
      <c r="IP28" s="213"/>
      <c r="IQ28" s="222">
        <v>7.05</v>
      </c>
      <c r="IR28" s="222"/>
      <c r="IS28" s="213">
        <v>5.51</v>
      </c>
      <c r="IT28" s="213"/>
      <c r="IU28" s="216" t="s">
        <v>175</v>
      </c>
      <c r="IV28" s="216" t="s">
        <v>175</v>
      </c>
      <c r="IW28" s="216" t="s">
        <v>175</v>
      </c>
      <c r="IX28" s="213">
        <v>4.8</v>
      </c>
      <c r="IY28" s="216" t="s">
        <v>175</v>
      </c>
      <c r="IZ28" s="216" t="s">
        <v>175</v>
      </c>
      <c r="JA28" s="216" t="s">
        <v>175</v>
      </c>
      <c r="JB28" s="222">
        <v>4.09</v>
      </c>
      <c r="JC28" s="222">
        <v>3.54</v>
      </c>
      <c r="JD28" s="213">
        <v>3.94</v>
      </c>
      <c r="JE28" s="213">
        <v>2.52</v>
      </c>
      <c r="JF28" s="213">
        <v>4.0199999999999996</v>
      </c>
      <c r="JG28" s="222"/>
      <c r="JH28" s="213"/>
      <c r="JI28" s="222"/>
      <c r="JJ28" s="213">
        <v>5.04</v>
      </c>
      <c r="JK28" s="222">
        <v>2.83</v>
      </c>
      <c r="JL28" s="213">
        <v>3.39</v>
      </c>
      <c r="JM28" s="222">
        <v>4.25</v>
      </c>
      <c r="JN28" s="222">
        <v>2.4</v>
      </c>
      <c r="JO28" s="222"/>
      <c r="JP28" s="222">
        <v>3.5</v>
      </c>
      <c r="JQ28" s="213">
        <v>2.99</v>
      </c>
      <c r="JR28" s="213">
        <v>3.46</v>
      </c>
      <c r="JS28" s="213"/>
      <c r="JT28" s="222"/>
      <c r="JU28" s="222">
        <v>4.21</v>
      </c>
      <c r="JV28" s="213">
        <v>4.6900000000000004</v>
      </c>
      <c r="JW28" s="213">
        <v>3.74</v>
      </c>
      <c r="JX28" s="222">
        <v>3.62</v>
      </c>
      <c r="JY28" s="222"/>
    </row>
    <row r="29" spans="1:286">
      <c r="A29" s="212">
        <v>1996</v>
      </c>
      <c r="B29" s="213">
        <v>18.07</v>
      </c>
      <c r="C29" s="222">
        <v>9.49</v>
      </c>
      <c r="D29" s="222">
        <v>4.8</v>
      </c>
      <c r="E29" s="213">
        <v>9.57</v>
      </c>
      <c r="F29" s="213">
        <v>13.43</v>
      </c>
      <c r="G29" s="214" t="s">
        <v>175</v>
      </c>
      <c r="H29" s="222">
        <v>6.69</v>
      </c>
      <c r="I29" s="222">
        <v>10.63</v>
      </c>
      <c r="J29" s="222"/>
      <c r="K29" s="222">
        <v>5.47</v>
      </c>
      <c r="L29" s="222">
        <v>5.28</v>
      </c>
      <c r="M29" s="222"/>
      <c r="N29" s="222">
        <v>4.88</v>
      </c>
      <c r="O29" s="222">
        <v>4.88</v>
      </c>
      <c r="P29" s="222">
        <v>4.88</v>
      </c>
      <c r="Q29" s="222">
        <v>5.24</v>
      </c>
      <c r="R29" s="222">
        <v>5.98</v>
      </c>
      <c r="S29" s="222"/>
      <c r="T29" s="222">
        <v>6.06</v>
      </c>
      <c r="U29" s="214" t="s">
        <v>175</v>
      </c>
      <c r="V29" s="222">
        <v>7.6</v>
      </c>
      <c r="W29" s="213">
        <v>6.54</v>
      </c>
      <c r="X29" s="222">
        <v>6.57</v>
      </c>
      <c r="Y29" s="214" t="s">
        <v>175</v>
      </c>
      <c r="Z29" s="213">
        <v>7.72</v>
      </c>
      <c r="AA29" s="213">
        <v>4.6500000000000004</v>
      </c>
      <c r="AB29" s="214"/>
      <c r="AC29" s="213">
        <v>6.06</v>
      </c>
      <c r="AD29" s="222">
        <v>4.6100000000000003</v>
      </c>
      <c r="AE29" s="222">
        <v>5.2</v>
      </c>
      <c r="AF29" s="213">
        <v>4.29</v>
      </c>
      <c r="AG29" s="213">
        <v>6.1</v>
      </c>
      <c r="AH29" s="222"/>
      <c r="AI29" s="222">
        <v>7.95</v>
      </c>
      <c r="AJ29" s="222"/>
      <c r="AK29" s="222">
        <v>5.75</v>
      </c>
      <c r="AL29" s="222"/>
      <c r="AM29" s="222">
        <v>7.8</v>
      </c>
      <c r="AN29" s="222"/>
      <c r="AO29" s="222"/>
      <c r="AP29" s="214" t="s">
        <v>175</v>
      </c>
      <c r="AQ29" s="222">
        <v>9.06</v>
      </c>
      <c r="AR29" s="213"/>
      <c r="AS29" s="222">
        <v>5.2</v>
      </c>
      <c r="AT29" s="222"/>
      <c r="AU29" s="222">
        <v>5.75</v>
      </c>
      <c r="AV29" s="222">
        <v>7.83</v>
      </c>
      <c r="AW29" s="222">
        <v>13.82</v>
      </c>
      <c r="AX29" s="222">
        <v>7.95</v>
      </c>
      <c r="AY29" s="222">
        <v>9.06</v>
      </c>
      <c r="AZ29" s="222">
        <v>4.72</v>
      </c>
      <c r="BA29" s="222">
        <v>7.56</v>
      </c>
      <c r="BB29" s="214" t="s">
        <v>175</v>
      </c>
      <c r="BC29" s="222">
        <v>4.25</v>
      </c>
      <c r="BD29" s="222"/>
      <c r="BE29" s="222"/>
      <c r="BF29" s="222"/>
      <c r="BG29" s="222"/>
      <c r="BH29" s="222"/>
      <c r="BI29" s="222">
        <v>4.92</v>
      </c>
      <c r="BJ29" s="222"/>
      <c r="BK29" s="222">
        <v>8.35</v>
      </c>
      <c r="BL29" s="214" t="s">
        <v>175</v>
      </c>
      <c r="BM29" s="222">
        <v>9.8800000000000008</v>
      </c>
      <c r="BN29" s="222">
        <v>8.0299999999999994</v>
      </c>
      <c r="BO29" s="222"/>
      <c r="BP29" s="222"/>
      <c r="BQ29" s="222"/>
      <c r="BR29" s="222"/>
      <c r="BS29" s="222"/>
      <c r="BT29" s="222"/>
      <c r="BU29" s="222"/>
      <c r="BV29" s="222"/>
      <c r="BW29" s="222">
        <v>2.8</v>
      </c>
      <c r="BX29" s="222"/>
      <c r="BY29" s="222">
        <v>2.4</v>
      </c>
      <c r="BZ29" s="222"/>
      <c r="CA29" s="222">
        <v>2.4</v>
      </c>
      <c r="CB29" s="222">
        <v>2.0099999999999998</v>
      </c>
      <c r="CC29" s="222">
        <v>3.23</v>
      </c>
      <c r="CD29" s="222"/>
      <c r="CE29" s="222">
        <v>3.46</v>
      </c>
      <c r="CF29" s="222"/>
      <c r="CG29" s="213">
        <v>2.64</v>
      </c>
      <c r="CH29" s="222"/>
      <c r="CI29" s="222"/>
      <c r="CJ29" s="222">
        <v>2.44</v>
      </c>
      <c r="CK29" s="222"/>
      <c r="CL29" s="222"/>
      <c r="CM29" s="222">
        <v>2.3199999999999998</v>
      </c>
      <c r="CN29" s="222"/>
      <c r="CO29" s="222">
        <v>4.0599999999999996</v>
      </c>
      <c r="CP29" s="222">
        <v>4.0599999999999996</v>
      </c>
      <c r="CQ29" s="217"/>
      <c r="CR29" s="217"/>
      <c r="CS29" s="217"/>
      <c r="CT29" s="217"/>
      <c r="CU29" s="222">
        <v>4.88</v>
      </c>
      <c r="CV29" s="213">
        <v>4.8</v>
      </c>
      <c r="CW29" s="213">
        <v>4.72</v>
      </c>
      <c r="CX29" s="213"/>
      <c r="CY29" s="213">
        <v>4.33</v>
      </c>
      <c r="CZ29" s="214" t="s">
        <v>175</v>
      </c>
      <c r="DA29" s="222">
        <v>4.72</v>
      </c>
      <c r="DB29" s="214" t="s">
        <v>175</v>
      </c>
      <c r="DC29" s="214" t="s">
        <v>175</v>
      </c>
      <c r="DD29" s="222"/>
      <c r="DE29" s="222"/>
      <c r="DF29" s="222">
        <v>6.7</v>
      </c>
      <c r="DG29" s="222">
        <v>4.53</v>
      </c>
      <c r="DH29" s="222"/>
      <c r="DI29" s="222">
        <v>5.35</v>
      </c>
      <c r="DJ29" s="222"/>
      <c r="DK29" s="222">
        <v>4.76</v>
      </c>
      <c r="DL29" s="214"/>
      <c r="DM29" s="213">
        <v>6.81</v>
      </c>
      <c r="DN29" s="222">
        <v>6.65</v>
      </c>
      <c r="DO29" s="213">
        <v>5.55</v>
      </c>
      <c r="DP29" s="222">
        <v>8.4600000000000009</v>
      </c>
      <c r="DQ29" s="222">
        <v>7.01</v>
      </c>
      <c r="DR29" s="222"/>
      <c r="DS29" s="213">
        <v>7.87</v>
      </c>
      <c r="DT29" s="222"/>
      <c r="DU29" s="222"/>
      <c r="DV29" s="213">
        <v>9.06</v>
      </c>
      <c r="DW29" s="213"/>
      <c r="DX29" s="213">
        <v>5.75</v>
      </c>
      <c r="DY29" s="214"/>
      <c r="DZ29" s="222"/>
      <c r="EA29" s="213">
        <v>6.02</v>
      </c>
      <c r="EB29" s="222">
        <v>4.41</v>
      </c>
      <c r="EC29" s="222">
        <v>2.56</v>
      </c>
      <c r="ED29" s="222"/>
      <c r="EE29" s="222"/>
      <c r="EF29" s="222"/>
      <c r="EG29" s="222">
        <v>2.6</v>
      </c>
      <c r="EH29" s="222">
        <v>3.74</v>
      </c>
      <c r="EI29" s="222">
        <v>3.43</v>
      </c>
      <c r="EJ29" s="214" t="s">
        <v>175</v>
      </c>
      <c r="EK29" s="222">
        <v>4.25</v>
      </c>
      <c r="EL29" s="213"/>
      <c r="EM29" s="213"/>
      <c r="EN29" s="222"/>
      <c r="EO29" s="222">
        <v>4.6900000000000004</v>
      </c>
      <c r="EP29" s="222">
        <v>5.28</v>
      </c>
      <c r="EQ29" s="214" t="s">
        <v>175</v>
      </c>
      <c r="ER29" s="213">
        <v>4.25</v>
      </c>
      <c r="ES29" s="213">
        <v>5.87</v>
      </c>
      <c r="ET29" s="213">
        <v>6.73</v>
      </c>
      <c r="EU29" s="213">
        <v>5.63</v>
      </c>
      <c r="EV29" s="213"/>
      <c r="EW29" s="213">
        <v>5.39</v>
      </c>
      <c r="EX29" s="213"/>
      <c r="EY29" s="213">
        <v>5.63</v>
      </c>
      <c r="EZ29" s="213"/>
      <c r="FA29" s="213">
        <v>5.04</v>
      </c>
      <c r="FB29" s="213"/>
      <c r="FC29" s="222">
        <v>6.02</v>
      </c>
      <c r="FD29" s="222">
        <v>7.52</v>
      </c>
      <c r="FE29" s="222">
        <v>6.14</v>
      </c>
      <c r="FF29" s="222">
        <v>3.35</v>
      </c>
      <c r="FG29" s="222">
        <v>7.72</v>
      </c>
      <c r="FH29" s="222">
        <v>6.06</v>
      </c>
      <c r="FI29" s="222">
        <v>5.2</v>
      </c>
      <c r="FJ29" s="222">
        <v>4.84</v>
      </c>
      <c r="FK29" s="222">
        <v>6.1</v>
      </c>
      <c r="FL29" s="222">
        <v>3.35</v>
      </c>
      <c r="FM29" s="222">
        <v>4.84</v>
      </c>
      <c r="FN29" s="222">
        <v>6.97</v>
      </c>
      <c r="FO29" s="222">
        <v>6.89</v>
      </c>
      <c r="FP29" s="222">
        <v>6.14</v>
      </c>
      <c r="FQ29" s="222">
        <v>5.16</v>
      </c>
      <c r="FR29" s="222">
        <v>4.88</v>
      </c>
      <c r="FS29" s="222">
        <v>5.87</v>
      </c>
      <c r="FT29" s="214" t="s">
        <v>175</v>
      </c>
      <c r="FU29" s="213"/>
      <c r="FV29" s="213">
        <v>5.28</v>
      </c>
      <c r="FW29" s="213">
        <v>6.89</v>
      </c>
      <c r="FX29" s="213">
        <v>14.25</v>
      </c>
      <c r="FY29" s="213">
        <v>6.93</v>
      </c>
      <c r="FZ29" s="213">
        <v>10</v>
      </c>
      <c r="GA29" s="213"/>
      <c r="GB29" s="213"/>
      <c r="GC29" s="213"/>
      <c r="GD29" s="222">
        <v>6.65</v>
      </c>
      <c r="GE29" s="214"/>
      <c r="GF29" s="213">
        <v>7.13</v>
      </c>
      <c r="GG29" s="214"/>
      <c r="GH29" s="213">
        <v>7.72</v>
      </c>
      <c r="GI29" s="222"/>
      <c r="GJ29" s="213">
        <v>5.83</v>
      </c>
      <c r="GK29" s="213">
        <v>4.53</v>
      </c>
      <c r="GL29" s="213">
        <v>4.96</v>
      </c>
      <c r="GM29" s="213">
        <v>7.99</v>
      </c>
      <c r="GN29" s="214"/>
      <c r="GO29" s="222"/>
      <c r="GP29" s="222"/>
      <c r="GQ29" s="222"/>
      <c r="GR29" s="214"/>
      <c r="GS29" s="214"/>
      <c r="GT29" s="214"/>
      <c r="GU29" s="213">
        <v>7.4</v>
      </c>
      <c r="GV29" s="222"/>
      <c r="GW29" s="222">
        <v>9.9600000000000009</v>
      </c>
      <c r="GX29" s="222">
        <v>5.79</v>
      </c>
      <c r="GY29" s="222">
        <v>9.1300000000000008</v>
      </c>
      <c r="GZ29" s="213">
        <v>6.61</v>
      </c>
      <c r="HA29" s="213">
        <v>5.71</v>
      </c>
      <c r="HB29" s="222">
        <v>5.55</v>
      </c>
      <c r="HC29" s="222"/>
      <c r="HD29" s="222">
        <v>12.68</v>
      </c>
      <c r="HE29" s="213"/>
      <c r="HF29" s="213"/>
      <c r="HG29" s="222">
        <v>3.19</v>
      </c>
      <c r="HH29" s="222">
        <v>5.39</v>
      </c>
      <c r="HI29" s="222"/>
      <c r="HJ29" s="213">
        <v>7.52</v>
      </c>
      <c r="HK29" s="213"/>
      <c r="HL29" s="222"/>
      <c r="HM29" s="222">
        <v>6.73</v>
      </c>
      <c r="HN29" s="213">
        <v>6.06</v>
      </c>
      <c r="HO29" s="213"/>
      <c r="HP29" s="222">
        <v>4.17</v>
      </c>
      <c r="HQ29" s="222">
        <v>4.8</v>
      </c>
      <c r="HR29" s="214" t="s">
        <v>175</v>
      </c>
      <c r="HS29" s="213">
        <v>4.97</v>
      </c>
      <c r="HT29" s="222">
        <v>6.1</v>
      </c>
      <c r="HU29" s="213"/>
      <c r="HV29" s="213">
        <v>4.37</v>
      </c>
      <c r="HW29" s="222">
        <v>4.41</v>
      </c>
      <c r="HX29" s="222"/>
      <c r="HY29" s="216" t="s">
        <v>175</v>
      </c>
      <c r="HZ29" s="222">
        <v>3.86</v>
      </c>
      <c r="IA29" s="213">
        <v>4.09</v>
      </c>
      <c r="IB29" s="222">
        <v>4.0199999999999996</v>
      </c>
      <c r="IC29" s="222">
        <v>5.79</v>
      </c>
      <c r="ID29" s="216" t="s">
        <v>175</v>
      </c>
      <c r="IE29" s="222">
        <v>4.76</v>
      </c>
      <c r="IF29" s="222">
        <v>4.0599999999999996</v>
      </c>
      <c r="IG29" s="222">
        <v>7.48</v>
      </c>
      <c r="IH29" s="222"/>
      <c r="II29" s="213">
        <v>4.6100000000000003</v>
      </c>
      <c r="IJ29" s="213"/>
      <c r="IK29" s="222">
        <v>5.24</v>
      </c>
      <c r="IL29" s="213">
        <v>5.51</v>
      </c>
      <c r="IM29" s="213"/>
      <c r="IN29" s="222">
        <v>5.2</v>
      </c>
      <c r="IO29" s="222">
        <v>6.34</v>
      </c>
      <c r="IP29" s="222"/>
      <c r="IQ29" s="222">
        <v>7.87</v>
      </c>
      <c r="IR29" s="222"/>
      <c r="IS29" s="222">
        <v>7.24</v>
      </c>
      <c r="IT29" s="222"/>
      <c r="IU29" s="222"/>
      <c r="IV29" s="222"/>
      <c r="IW29" s="222"/>
      <c r="IX29" s="222"/>
      <c r="IY29" s="222"/>
      <c r="IZ29" s="222"/>
      <c r="JA29" s="222"/>
      <c r="JB29" s="222">
        <v>3.82</v>
      </c>
      <c r="JC29" s="222">
        <v>4.25</v>
      </c>
      <c r="JD29" s="213">
        <v>5.2</v>
      </c>
      <c r="JE29" s="213">
        <v>4.29</v>
      </c>
      <c r="JF29" s="213">
        <v>4.96</v>
      </c>
      <c r="JG29" s="222"/>
      <c r="JH29" s="222"/>
      <c r="JI29" s="222"/>
      <c r="JJ29" s="213">
        <v>5.28</v>
      </c>
      <c r="JK29" s="222">
        <v>5.91</v>
      </c>
      <c r="JL29" s="213">
        <v>4.0199999999999996</v>
      </c>
      <c r="JM29" s="222">
        <v>6.42</v>
      </c>
      <c r="JN29" s="222">
        <v>4.0599999999999996</v>
      </c>
      <c r="JO29" s="222"/>
      <c r="JP29" s="222">
        <v>6.34</v>
      </c>
      <c r="JQ29" s="222">
        <v>4.17</v>
      </c>
      <c r="JR29" s="216" t="s">
        <v>175</v>
      </c>
      <c r="JS29" s="213"/>
      <c r="JT29" s="222"/>
      <c r="JU29" s="222">
        <v>4.72</v>
      </c>
      <c r="JV29" s="222">
        <v>5.59</v>
      </c>
      <c r="JW29" s="213">
        <v>4.17</v>
      </c>
      <c r="JX29" s="214" t="s">
        <v>175</v>
      </c>
      <c r="JY29" s="222"/>
    </row>
    <row r="30" spans="1:286">
      <c r="A30" s="212">
        <v>1995</v>
      </c>
      <c r="B30" s="222">
        <v>37.56</v>
      </c>
      <c r="C30" s="222">
        <v>17.399999999999999</v>
      </c>
      <c r="D30" s="222">
        <v>17.440000000000001</v>
      </c>
      <c r="E30" s="213">
        <v>28.03</v>
      </c>
      <c r="F30" s="222">
        <v>20.43</v>
      </c>
      <c r="G30" s="214" t="s">
        <v>175</v>
      </c>
      <c r="H30" s="222">
        <v>11.1</v>
      </c>
      <c r="I30" s="222">
        <v>23.98</v>
      </c>
      <c r="J30" s="222"/>
      <c r="K30" s="213">
        <v>8.86</v>
      </c>
      <c r="L30" s="222">
        <v>8.0299999999999994</v>
      </c>
      <c r="M30" s="213"/>
      <c r="N30" s="222">
        <v>9.65</v>
      </c>
      <c r="O30" s="222">
        <v>10.79</v>
      </c>
      <c r="P30" s="222">
        <v>10.67</v>
      </c>
      <c r="Q30" s="213">
        <v>11.14</v>
      </c>
      <c r="R30" s="222">
        <v>10.94</v>
      </c>
      <c r="S30" s="213"/>
      <c r="T30" s="222">
        <v>8.82</v>
      </c>
      <c r="U30" s="214"/>
      <c r="V30" s="222">
        <v>8.11</v>
      </c>
      <c r="W30" s="214" t="s">
        <v>175</v>
      </c>
      <c r="X30" s="222">
        <v>11.1</v>
      </c>
      <c r="Y30" s="222"/>
      <c r="Z30" s="213">
        <v>11.77</v>
      </c>
      <c r="AA30" s="213">
        <v>10.71</v>
      </c>
      <c r="AB30" s="214"/>
      <c r="AC30" s="213">
        <v>12.48</v>
      </c>
      <c r="AD30" s="222">
        <v>8.7799999999999994</v>
      </c>
      <c r="AE30" s="222">
        <v>10.79</v>
      </c>
      <c r="AF30" s="213">
        <v>9.02</v>
      </c>
      <c r="AG30" s="213">
        <v>10.98</v>
      </c>
      <c r="AH30" s="222"/>
      <c r="AI30" s="222">
        <v>7.52</v>
      </c>
      <c r="AJ30" s="222"/>
      <c r="AK30" s="222">
        <v>9.76</v>
      </c>
      <c r="AL30" s="222"/>
      <c r="AM30" s="222">
        <v>8.98</v>
      </c>
      <c r="AN30" s="222"/>
      <c r="AO30" s="222"/>
      <c r="AP30" s="222">
        <v>9.1300000000000008</v>
      </c>
      <c r="AQ30" s="222">
        <v>12.05</v>
      </c>
      <c r="AR30" s="213"/>
      <c r="AS30" s="222">
        <v>7.72</v>
      </c>
      <c r="AT30" s="222"/>
      <c r="AU30" s="222">
        <v>19.29</v>
      </c>
      <c r="AV30" s="222">
        <v>20.350000000000001</v>
      </c>
      <c r="AW30" s="222">
        <v>29.06</v>
      </c>
      <c r="AX30" s="222">
        <v>19.41</v>
      </c>
      <c r="AY30" s="222">
        <v>20.2</v>
      </c>
      <c r="AZ30" s="222">
        <v>14.41</v>
      </c>
      <c r="BA30" s="222">
        <v>16.850000000000001</v>
      </c>
      <c r="BB30" s="222">
        <v>16.14</v>
      </c>
      <c r="BC30" s="214" t="s">
        <v>175</v>
      </c>
      <c r="BD30" s="222"/>
      <c r="BE30" s="222"/>
      <c r="BF30" s="222"/>
      <c r="BG30" s="222"/>
      <c r="BH30" s="222"/>
      <c r="BI30" s="222">
        <v>8.94</v>
      </c>
      <c r="BJ30" s="222"/>
      <c r="BK30" s="222">
        <v>15.16</v>
      </c>
      <c r="BL30" s="222">
        <v>18.190000000000001</v>
      </c>
      <c r="BM30" s="222">
        <v>18.82</v>
      </c>
      <c r="BN30" s="222">
        <v>22.68</v>
      </c>
      <c r="BO30" s="222"/>
      <c r="BP30" s="222"/>
      <c r="BQ30" s="222"/>
      <c r="BR30" s="222"/>
      <c r="BS30" s="222"/>
      <c r="BT30" s="222"/>
      <c r="BU30" s="222"/>
      <c r="BV30" s="222"/>
      <c r="BW30" s="222">
        <v>5.98</v>
      </c>
      <c r="BX30" s="222"/>
      <c r="BY30" s="222">
        <v>4.41</v>
      </c>
      <c r="BZ30" s="222"/>
      <c r="CA30" s="222">
        <v>5.16</v>
      </c>
      <c r="CB30" s="222">
        <v>7.13</v>
      </c>
      <c r="CC30" s="222">
        <v>10.08</v>
      </c>
      <c r="CD30" s="222"/>
      <c r="CE30" s="222">
        <v>8.5399999999999991</v>
      </c>
      <c r="CF30" s="222"/>
      <c r="CG30" s="213">
        <v>6.38</v>
      </c>
      <c r="CH30" s="222"/>
      <c r="CI30" s="222"/>
      <c r="CJ30" s="222">
        <v>7.87</v>
      </c>
      <c r="CK30" s="222"/>
      <c r="CL30" s="222"/>
      <c r="CM30" s="222">
        <v>7.24</v>
      </c>
      <c r="CN30" s="222"/>
      <c r="CO30" s="222">
        <v>10.71</v>
      </c>
      <c r="CP30" s="222">
        <v>9.57</v>
      </c>
      <c r="CQ30" s="217"/>
      <c r="CR30" s="217"/>
      <c r="CS30" s="217"/>
      <c r="CT30" s="217"/>
      <c r="CU30" s="222">
        <v>9.4499999999999993</v>
      </c>
      <c r="CV30" s="213">
        <v>9.25</v>
      </c>
      <c r="CW30" s="213">
        <v>9.3699999999999992</v>
      </c>
      <c r="CX30" s="213"/>
      <c r="CY30" s="213">
        <v>8.86</v>
      </c>
      <c r="CZ30" s="222"/>
      <c r="DA30" s="222">
        <v>8.66</v>
      </c>
      <c r="DB30" s="222"/>
      <c r="DC30" s="222"/>
      <c r="DD30" s="222"/>
      <c r="DE30" s="222"/>
      <c r="DF30" s="214"/>
      <c r="DG30" s="222">
        <v>8.31</v>
      </c>
      <c r="DH30" s="222"/>
      <c r="DI30" s="222">
        <v>7.83</v>
      </c>
      <c r="DJ30" s="222"/>
      <c r="DK30" s="222">
        <v>8.94</v>
      </c>
      <c r="DL30" s="222"/>
      <c r="DM30" s="222">
        <v>10.16</v>
      </c>
      <c r="DN30" s="222">
        <v>8.5</v>
      </c>
      <c r="DO30" s="213">
        <v>13.27</v>
      </c>
      <c r="DP30" s="222">
        <v>10.98</v>
      </c>
      <c r="DQ30" s="222">
        <v>8.9</v>
      </c>
      <c r="DR30" s="222"/>
      <c r="DS30" s="213">
        <v>10.51</v>
      </c>
      <c r="DT30" s="222"/>
      <c r="DU30" s="222"/>
      <c r="DV30" s="213">
        <v>13.23</v>
      </c>
      <c r="DW30" s="213"/>
      <c r="DX30" s="213">
        <v>11.54</v>
      </c>
      <c r="DY30" s="214"/>
      <c r="DZ30" s="222"/>
      <c r="EA30" s="213">
        <v>5.16</v>
      </c>
      <c r="EB30" s="222">
        <v>5.67</v>
      </c>
      <c r="EC30" s="222">
        <v>5.28</v>
      </c>
      <c r="ED30" s="222"/>
      <c r="EE30" s="222"/>
      <c r="EF30" s="222"/>
      <c r="EG30" s="222">
        <v>6.61</v>
      </c>
      <c r="EH30" s="214" t="s">
        <v>175</v>
      </c>
      <c r="EI30" s="214" t="s">
        <v>175</v>
      </c>
      <c r="EJ30" s="222">
        <v>8.5</v>
      </c>
      <c r="EK30" s="222">
        <v>6.06</v>
      </c>
      <c r="EL30" s="213"/>
      <c r="EM30" s="213"/>
      <c r="EN30" s="222"/>
      <c r="EO30" s="222">
        <v>6.3</v>
      </c>
      <c r="EP30" s="222">
        <v>7.17</v>
      </c>
      <c r="EQ30" s="222">
        <v>7.91</v>
      </c>
      <c r="ER30" s="222">
        <v>7.6</v>
      </c>
      <c r="ES30" s="222">
        <v>12.95</v>
      </c>
      <c r="ET30" s="222">
        <v>12.91</v>
      </c>
      <c r="EU30" s="222">
        <v>12.05</v>
      </c>
      <c r="EV30" s="222"/>
      <c r="EW30" s="222">
        <v>11.65</v>
      </c>
      <c r="EX30" s="222"/>
      <c r="EY30" s="222">
        <v>10.35</v>
      </c>
      <c r="EZ30" s="222"/>
      <c r="FA30" s="222">
        <v>14.57</v>
      </c>
      <c r="FB30" s="213"/>
      <c r="FC30" s="222">
        <v>6.89</v>
      </c>
      <c r="FD30" s="222">
        <v>18.43</v>
      </c>
      <c r="FE30" s="214" t="s">
        <v>175</v>
      </c>
      <c r="FF30" s="214" t="s">
        <v>175</v>
      </c>
      <c r="FG30" s="222">
        <v>13.66</v>
      </c>
      <c r="FH30" s="214" t="s">
        <v>175</v>
      </c>
      <c r="FI30" s="214" t="s">
        <v>175</v>
      </c>
      <c r="FJ30" s="304" t="s">
        <v>208</v>
      </c>
      <c r="FK30" s="214" t="s">
        <v>175</v>
      </c>
      <c r="FL30" s="222">
        <v>11.54</v>
      </c>
      <c r="FM30" s="222">
        <v>12.64</v>
      </c>
      <c r="FN30" s="214" t="s">
        <v>175</v>
      </c>
      <c r="FO30" s="213">
        <v>12.8</v>
      </c>
      <c r="FP30" s="222">
        <v>12.72</v>
      </c>
      <c r="FQ30" s="222">
        <v>10.75</v>
      </c>
      <c r="FR30" s="214" t="s">
        <v>175</v>
      </c>
      <c r="FS30" s="213">
        <v>11.77</v>
      </c>
      <c r="FT30" s="222"/>
      <c r="FU30" s="213"/>
      <c r="FV30" s="214" t="s">
        <v>175</v>
      </c>
      <c r="FW30" s="222">
        <v>15.87</v>
      </c>
      <c r="FX30" s="222">
        <v>23.31</v>
      </c>
      <c r="FY30" s="222">
        <v>18.27</v>
      </c>
      <c r="FZ30" s="222">
        <v>20.239999999999998</v>
      </c>
      <c r="GA30" s="213"/>
      <c r="GB30" s="213"/>
      <c r="GC30" s="213"/>
      <c r="GD30" s="222">
        <v>9.49</v>
      </c>
      <c r="GE30" s="214"/>
      <c r="GF30" s="214" t="s">
        <v>175</v>
      </c>
      <c r="GG30" s="214"/>
      <c r="GH30" s="214" t="s">
        <v>175</v>
      </c>
      <c r="GI30" s="222"/>
      <c r="GJ30" s="213">
        <v>9.49</v>
      </c>
      <c r="GK30" s="213">
        <v>7.8</v>
      </c>
      <c r="GL30" s="213">
        <v>10.75</v>
      </c>
      <c r="GM30" s="213">
        <v>10.55</v>
      </c>
      <c r="GN30" s="214"/>
      <c r="GO30" s="214"/>
      <c r="GP30" s="214"/>
      <c r="GQ30" s="214"/>
      <c r="GR30" s="214"/>
      <c r="GS30" s="214"/>
      <c r="GT30" s="214"/>
      <c r="GU30" s="213">
        <v>13.54</v>
      </c>
      <c r="GV30" s="222"/>
      <c r="GW30" s="222">
        <v>16.809999999999999</v>
      </c>
      <c r="GX30" s="222">
        <v>8.15</v>
      </c>
      <c r="GY30" s="222">
        <v>8.58</v>
      </c>
      <c r="GZ30" s="213">
        <v>12.83</v>
      </c>
      <c r="HA30" s="222">
        <v>14.02</v>
      </c>
      <c r="HB30" s="222">
        <v>13.9</v>
      </c>
      <c r="HC30" s="222"/>
      <c r="HD30" s="222">
        <v>30.2</v>
      </c>
      <c r="HE30" s="213"/>
      <c r="HF30" s="213"/>
      <c r="HG30" s="213">
        <v>8.74</v>
      </c>
      <c r="HH30" s="213">
        <v>8.4600000000000009</v>
      </c>
      <c r="HI30" s="222"/>
      <c r="HJ30" s="222">
        <v>10.31</v>
      </c>
      <c r="HK30" s="222"/>
      <c r="HL30" s="222"/>
      <c r="HM30" s="222">
        <v>10.75</v>
      </c>
      <c r="HN30" s="214" t="s">
        <v>175</v>
      </c>
      <c r="HO30" s="214"/>
      <c r="HP30" s="222">
        <v>6.93</v>
      </c>
      <c r="HQ30" s="222">
        <v>7.6</v>
      </c>
      <c r="HR30" s="214"/>
      <c r="HS30" s="214" t="s">
        <v>175</v>
      </c>
      <c r="HT30" s="214" t="s">
        <v>175</v>
      </c>
      <c r="HU30" s="213"/>
      <c r="HV30" s="213">
        <v>10.39</v>
      </c>
      <c r="HW30" s="222">
        <v>11.42</v>
      </c>
      <c r="HX30" s="222"/>
      <c r="HY30" s="222"/>
      <c r="HZ30" s="222">
        <v>8.0299999999999994</v>
      </c>
      <c r="IA30" s="213">
        <v>6.69</v>
      </c>
      <c r="IB30" s="222">
        <v>5.12</v>
      </c>
      <c r="IC30" s="222">
        <v>7.83</v>
      </c>
      <c r="ID30" s="213">
        <v>6.1</v>
      </c>
      <c r="IE30" s="222">
        <v>10.31</v>
      </c>
      <c r="IF30" s="222">
        <v>12.95</v>
      </c>
      <c r="IG30" s="222">
        <v>9.2899999999999991</v>
      </c>
      <c r="IH30" s="222"/>
      <c r="II30" s="213">
        <v>10.55</v>
      </c>
      <c r="IJ30" s="213"/>
      <c r="IK30" s="222">
        <v>8.11</v>
      </c>
      <c r="IL30" s="213">
        <v>10.59</v>
      </c>
      <c r="IM30" s="213"/>
      <c r="IN30" s="222">
        <v>12.36</v>
      </c>
      <c r="IO30" s="222">
        <v>13.9</v>
      </c>
      <c r="IP30" s="222"/>
      <c r="IQ30" s="222">
        <v>18.309999999999999</v>
      </c>
      <c r="IR30" s="222"/>
      <c r="IS30" s="222">
        <v>13.11</v>
      </c>
      <c r="IT30" s="222"/>
      <c r="IU30" s="222"/>
      <c r="IV30" s="222"/>
      <c r="IW30" s="222"/>
      <c r="IX30" s="222"/>
      <c r="IY30" s="222"/>
      <c r="IZ30" s="222"/>
      <c r="JA30" s="222"/>
      <c r="JB30" s="222">
        <v>12.17</v>
      </c>
      <c r="JC30" s="222">
        <v>12.52</v>
      </c>
      <c r="JD30" s="222">
        <v>13.46</v>
      </c>
      <c r="JE30" s="222">
        <v>10.35</v>
      </c>
      <c r="JF30" s="213">
        <v>12.09</v>
      </c>
      <c r="JG30" s="222"/>
      <c r="JH30" s="222"/>
      <c r="JI30" s="222"/>
      <c r="JJ30" s="216" t="s">
        <v>175</v>
      </c>
      <c r="JK30" s="222">
        <v>7.4</v>
      </c>
      <c r="JL30" s="213">
        <v>9.92</v>
      </c>
      <c r="JM30" s="222">
        <v>8.74</v>
      </c>
      <c r="JN30" s="222">
        <v>7.76</v>
      </c>
      <c r="JO30" s="222"/>
      <c r="JP30" s="222">
        <v>6.77</v>
      </c>
      <c r="JQ30" s="222">
        <v>6.73</v>
      </c>
      <c r="JR30" s="222"/>
      <c r="JS30" s="222"/>
      <c r="JT30" s="222"/>
      <c r="JU30" s="222">
        <v>9.5299999999999994</v>
      </c>
      <c r="JV30" s="214" t="s">
        <v>175</v>
      </c>
      <c r="JW30" s="222">
        <v>9.1300000000000008</v>
      </c>
      <c r="JX30" s="222">
        <v>7.95</v>
      </c>
      <c r="JY30" s="222"/>
    </row>
    <row r="31" spans="1:286">
      <c r="A31" s="212">
        <v>1994</v>
      </c>
      <c r="B31" s="213">
        <v>22.72</v>
      </c>
      <c r="C31" s="222">
        <v>8.9</v>
      </c>
      <c r="D31" s="214" t="s">
        <v>175</v>
      </c>
      <c r="E31" s="213">
        <v>13.03</v>
      </c>
      <c r="F31" s="214" t="s">
        <v>175</v>
      </c>
      <c r="G31" s="213">
        <v>8.86</v>
      </c>
      <c r="H31" s="213">
        <v>9.33</v>
      </c>
      <c r="I31" s="213">
        <v>17.05</v>
      </c>
      <c r="J31" s="222"/>
      <c r="K31" s="222">
        <v>6.73</v>
      </c>
      <c r="L31" s="222">
        <v>7.28</v>
      </c>
      <c r="M31" s="222"/>
      <c r="N31" s="222">
        <v>7.64</v>
      </c>
      <c r="O31" s="222">
        <v>8.9</v>
      </c>
      <c r="P31" s="222">
        <v>6.54</v>
      </c>
      <c r="Q31" s="214" t="s">
        <v>175</v>
      </c>
      <c r="R31" s="222">
        <v>7.72</v>
      </c>
      <c r="S31" s="214"/>
      <c r="T31" s="222">
        <v>6.5</v>
      </c>
      <c r="U31" s="222"/>
      <c r="V31" s="222">
        <v>7.13</v>
      </c>
      <c r="W31" s="222"/>
      <c r="X31" s="222">
        <v>10.51</v>
      </c>
      <c r="Y31" s="214"/>
      <c r="Z31" s="214" t="s">
        <v>175</v>
      </c>
      <c r="AA31" s="214" t="s">
        <v>175</v>
      </c>
      <c r="AB31" s="222"/>
      <c r="AC31" s="214" t="s">
        <v>175</v>
      </c>
      <c r="AD31" s="222">
        <v>7.76</v>
      </c>
      <c r="AE31" s="222">
        <v>9.76</v>
      </c>
      <c r="AF31" s="214" t="s">
        <v>175</v>
      </c>
      <c r="AG31" s="214" t="s">
        <v>175</v>
      </c>
      <c r="AH31" s="222"/>
      <c r="AI31" s="214" t="s">
        <v>175</v>
      </c>
      <c r="AJ31" s="214"/>
      <c r="AK31" s="222">
        <v>8.27</v>
      </c>
      <c r="AL31" s="222"/>
      <c r="AM31" s="222">
        <v>7.95</v>
      </c>
      <c r="AN31" s="222"/>
      <c r="AO31" s="222"/>
      <c r="AP31" s="222">
        <v>7.32</v>
      </c>
      <c r="AQ31" s="222">
        <v>5.55</v>
      </c>
      <c r="AR31" s="213"/>
      <c r="AS31" s="214" t="s">
        <v>175</v>
      </c>
      <c r="AT31" s="213"/>
      <c r="AU31" s="213">
        <v>13.23</v>
      </c>
      <c r="AV31" s="213">
        <v>12.72</v>
      </c>
      <c r="AW31" s="214" t="s">
        <v>175</v>
      </c>
      <c r="AX31" s="213">
        <v>19.57</v>
      </c>
      <c r="AY31" s="213">
        <v>12.36</v>
      </c>
      <c r="AZ31" s="213">
        <v>9.8000000000000007</v>
      </c>
      <c r="BA31" s="213">
        <v>11.42</v>
      </c>
      <c r="BB31" s="222">
        <v>13.66</v>
      </c>
      <c r="BC31" s="213">
        <v>11.38</v>
      </c>
      <c r="BD31" s="222"/>
      <c r="BE31" s="222"/>
      <c r="BF31" s="222"/>
      <c r="BG31" s="222"/>
      <c r="BH31" s="222"/>
      <c r="BI31" s="222">
        <v>4.45</v>
      </c>
      <c r="BJ31" s="222"/>
      <c r="BK31" s="222">
        <v>7.68</v>
      </c>
      <c r="BL31" s="213">
        <v>7.56</v>
      </c>
      <c r="BM31" s="222">
        <v>5.98</v>
      </c>
      <c r="BN31" s="222">
        <v>13.86</v>
      </c>
      <c r="BO31" s="222"/>
      <c r="BP31" s="222"/>
      <c r="BQ31" s="222"/>
      <c r="BR31" s="222"/>
      <c r="BS31" s="222"/>
      <c r="BT31" s="222"/>
      <c r="BU31" s="222"/>
      <c r="BV31" s="222"/>
      <c r="BW31" s="222">
        <v>6.38</v>
      </c>
      <c r="BX31" s="222"/>
      <c r="BY31" s="222">
        <v>4.6900000000000004</v>
      </c>
      <c r="BZ31" s="222"/>
      <c r="CA31" s="222">
        <v>5</v>
      </c>
      <c r="CB31" s="222">
        <v>5.28</v>
      </c>
      <c r="CC31" s="214" t="s">
        <v>175</v>
      </c>
      <c r="CD31" s="214"/>
      <c r="CE31" s="214" t="s">
        <v>175</v>
      </c>
      <c r="CF31" s="214"/>
      <c r="CG31" s="214" t="s">
        <v>175</v>
      </c>
      <c r="CH31" s="222"/>
      <c r="CI31" s="214"/>
      <c r="CJ31" s="214" t="s">
        <v>175</v>
      </c>
      <c r="CK31" s="214"/>
      <c r="CL31" s="214"/>
      <c r="CM31" s="222">
        <v>4.33</v>
      </c>
      <c r="CN31" s="222"/>
      <c r="CO31" s="222">
        <v>4.33</v>
      </c>
      <c r="CP31" s="214" t="s">
        <v>175</v>
      </c>
      <c r="CQ31" s="217"/>
      <c r="CR31" s="217"/>
      <c r="CS31" s="217"/>
      <c r="CT31" s="217"/>
      <c r="CU31" s="222">
        <v>7.32</v>
      </c>
      <c r="CV31" s="213">
        <v>6.42</v>
      </c>
      <c r="CW31" s="213">
        <v>6.69</v>
      </c>
      <c r="CX31" s="213"/>
      <c r="CY31" s="213">
        <v>5.91</v>
      </c>
      <c r="CZ31" s="213"/>
      <c r="DA31" s="222">
        <v>6.22</v>
      </c>
      <c r="DB31" s="214"/>
      <c r="DC31" s="214"/>
      <c r="DD31" s="222"/>
      <c r="DE31" s="222"/>
      <c r="DF31" s="222"/>
      <c r="DG31" s="222">
        <v>5.04</v>
      </c>
      <c r="DH31" s="222"/>
      <c r="DI31" s="222">
        <v>5.71</v>
      </c>
      <c r="DJ31" s="222"/>
      <c r="DK31" s="222">
        <v>7.72</v>
      </c>
      <c r="DL31" s="214"/>
      <c r="DM31" s="213">
        <v>7.44</v>
      </c>
      <c r="DN31" s="222">
        <v>7.17</v>
      </c>
      <c r="DO31" s="213">
        <v>9.33</v>
      </c>
      <c r="DP31" s="222">
        <v>7.87</v>
      </c>
      <c r="DQ31" s="222">
        <v>6.85</v>
      </c>
      <c r="DR31" s="222"/>
      <c r="DS31" s="213">
        <v>9.06</v>
      </c>
      <c r="DT31" s="222"/>
      <c r="DU31" s="222"/>
      <c r="DV31" s="213">
        <v>10.51</v>
      </c>
      <c r="DW31" s="213"/>
      <c r="DX31" s="213">
        <v>10.24</v>
      </c>
      <c r="DY31" s="222"/>
      <c r="DZ31" s="222"/>
      <c r="EA31" s="213">
        <v>8.31</v>
      </c>
      <c r="EB31" s="222">
        <v>7.36</v>
      </c>
      <c r="EC31" s="222">
        <v>6.85</v>
      </c>
      <c r="ED31" s="222"/>
      <c r="EE31" s="222"/>
      <c r="EF31" s="222"/>
      <c r="EG31" s="222">
        <v>3.62</v>
      </c>
      <c r="EH31" s="222"/>
      <c r="EI31" s="222"/>
      <c r="EJ31" s="222">
        <v>6.81</v>
      </c>
      <c r="EK31" s="222">
        <v>5.08</v>
      </c>
      <c r="EL31" s="213"/>
      <c r="EM31" s="213"/>
      <c r="EN31" s="214"/>
      <c r="EO31" s="222">
        <v>5.83</v>
      </c>
      <c r="EP31" s="214" t="s">
        <v>175</v>
      </c>
      <c r="EQ31" s="213">
        <v>6.1</v>
      </c>
      <c r="ER31" s="213">
        <v>4.0599999999999996</v>
      </c>
      <c r="ES31" s="213">
        <v>10.75</v>
      </c>
      <c r="ET31" s="214" t="s">
        <v>175</v>
      </c>
      <c r="EU31" s="213">
        <v>5.16</v>
      </c>
      <c r="EV31" s="213"/>
      <c r="EW31" s="213">
        <v>5.67</v>
      </c>
      <c r="EX31" s="213"/>
      <c r="EY31" s="213">
        <v>6.38</v>
      </c>
      <c r="EZ31" s="213"/>
      <c r="FA31" s="213">
        <v>8.07</v>
      </c>
      <c r="FB31" s="213"/>
      <c r="FC31" s="222">
        <v>5.08</v>
      </c>
      <c r="FD31" s="214" t="s">
        <v>175</v>
      </c>
      <c r="FE31" s="222"/>
      <c r="FF31" s="222"/>
      <c r="FG31" s="214" t="s">
        <v>175</v>
      </c>
      <c r="FH31" s="214"/>
      <c r="FI31" s="214"/>
      <c r="FJ31" s="222"/>
      <c r="FK31" s="222"/>
      <c r="FL31" s="214" t="s">
        <v>175</v>
      </c>
      <c r="FM31" s="214" t="s">
        <v>175</v>
      </c>
      <c r="FN31" s="214"/>
      <c r="FO31" s="214" t="s">
        <v>175</v>
      </c>
      <c r="FP31" s="214" t="s">
        <v>175</v>
      </c>
      <c r="FQ31" s="214" t="s">
        <v>175</v>
      </c>
      <c r="FR31" s="214"/>
      <c r="FS31" s="214" t="s">
        <v>175</v>
      </c>
      <c r="FT31" s="222"/>
      <c r="FU31" s="213"/>
      <c r="FV31" s="213">
        <v>7.72</v>
      </c>
      <c r="FW31" s="213">
        <v>10.79</v>
      </c>
      <c r="FX31" s="213">
        <v>15</v>
      </c>
      <c r="FY31" s="213">
        <v>9.49</v>
      </c>
      <c r="FZ31" s="213">
        <v>11.26</v>
      </c>
      <c r="GA31" s="213"/>
      <c r="GB31" s="213"/>
      <c r="GC31" s="213"/>
      <c r="GD31" s="222">
        <v>5.55</v>
      </c>
      <c r="GE31" s="222"/>
      <c r="GF31" s="214" t="s">
        <v>175</v>
      </c>
      <c r="GG31" s="222"/>
      <c r="GH31" s="213">
        <v>6.06</v>
      </c>
      <c r="GI31" s="222"/>
      <c r="GJ31" s="222">
        <v>7.8</v>
      </c>
      <c r="GK31" s="214" t="s">
        <v>175</v>
      </c>
      <c r="GL31" s="213">
        <v>8.39</v>
      </c>
      <c r="GM31" s="222">
        <v>9.76</v>
      </c>
      <c r="GN31" s="222"/>
      <c r="GO31" s="222"/>
      <c r="GP31" s="222"/>
      <c r="GQ31" s="222"/>
      <c r="GR31" s="222"/>
      <c r="GS31" s="222"/>
      <c r="GT31" s="222"/>
      <c r="GU31" s="213">
        <v>10.43</v>
      </c>
      <c r="GV31" s="222"/>
      <c r="GW31" s="222">
        <v>12.44</v>
      </c>
      <c r="GX31" s="222">
        <v>8.43</v>
      </c>
      <c r="GY31" s="214" t="s">
        <v>175</v>
      </c>
      <c r="GZ31" s="213">
        <v>9.7200000000000006</v>
      </c>
      <c r="HA31" s="213">
        <v>7.56</v>
      </c>
      <c r="HB31" s="222">
        <v>7.36</v>
      </c>
      <c r="HC31" s="222"/>
      <c r="HD31" s="213">
        <v>14.25</v>
      </c>
      <c r="HE31" s="213"/>
      <c r="HF31" s="213"/>
      <c r="HG31" s="214" t="s">
        <v>175</v>
      </c>
      <c r="HH31" s="214" t="s">
        <v>175</v>
      </c>
      <c r="HI31" s="222"/>
      <c r="HJ31" s="213">
        <v>7.99</v>
      </c>
      <c r="HK31" s="213"/>
      <c r="HL31" s="222"/>
      <c r="HM31" s="222">
        <v>6.42</v>
      </c>
      <c r="HN31" s="214" t="s">
        <v>175</v>
      </c>
      <c r="HO31" s="214"/>
      <c r="HP31" s="222">
        <v>6.34</v>
      </c>
      <c r="HQ31" s="222">
        <v>6.85</v>
      </c>
      <c r="HR31" s="222"/>
      <c r="HS31" s="222"/>
      <c r="HT31" s="222"/>
      <c r="HU31" s="213"/>
      <c r="HV31" s="213">
        <v>7.68</v>
      </c>
      <c r="HW31" s="213">
        <v>8.43</v>
      </c>
      <c r="HX31" s="213"/>
      <c r="HY31" s="214"/>
      <c r="HZ31" s="222">
        <v>8.58</v>
      </c>
      <c r="IA31" s="213">
        <v>5.79</v>
      </c>
      <c r="IB31" s="222">
        <v>5.79</v>
      </c>
      <c r="IC31" s="222">
        <v>4.33</v>
      </c>
      <c r="ID31" s="213">
        <v>3.46</v>
      </c>
      <c r="IE31" s="222">
        <v>6.22</v>
      </c>
      <c r="IF31" s="222">
        <v>5.51</v>
      </c>
      <c r="IG31" s="222">
        <v>4.8</v>
      </c>
      <c r="IH31" s="222"/>
      <c r="II31" s="213">
        <v>7.72</v>
      </c>
      <c r="IJ31" s="213"/>
      <c r="IK31" s="222">
        <v>11.1</v>
      </c>
      <c r="IL31" s="213">
        <v>9.2100000000000009</v>
      </c>
      <c r="IM31" s="213"/>
      <c r="IN31" s="213">
        <v>7.6</v>
      </c>
      <c r="IO31" s="213">
        <v>11.5</v>
      </c>
      <c r="IP31" s="213"/>
      <c r="IQ31" s="222">
        <v>11.46</v>
      </c>
      <c r="IR31" s="222"/>
      <c r="IS31" s="216" t="s">
        <v>175</v>
      </c>
      <c r="IT31" s="214"/>
      <c r="IU31" s="213"/>
      <c r="IV31" s="213"/>
      <c r="IW31" s="213"/>
      <c r="IX31" s="213"/>
      <c r="IY31" s="213"/>
      <c r="IZ31" s="213"/>
      <c r="JA31" s="213"/>
      <c r="JB31" s="222">
        <v>7.28</v>
      </c>
      <c r="JC31" s="222">
        <v>7.68</v>
      </c>
      <c r="JD31" s="216" t="s">
        <v>175</v>
      </c>
      <c r="JE31" s="213">
        <v>7.01</v>
      </c>
      <c r="JF31" s="213">
        <v>7.8</v>
      </c>
      <c r="JG31" s="222"/>
      <c r="JH31" s="213"/>
      <c r="JI31" s="222"/>
      <c r="JJ31" s="213"/>
      <c r="JK31" s="222">
        <v>5.83</v>
      </c>
      <c r="JL31" s="213">
        <v>6.06</v>
      </c>
      <c r="JM31" s="222">
        <v>6.1</v>
      </c>
      <c r="JN31" s="222">
        <v>4.76</v>
      </c>
      <c r="JO31" s="222"/>
      <c r="JP31" s="213">
        <v>6.61</v>
      </c>
      <c r="JQ31" s="216" t="s">
        <v>175</v>
      </c>
      <c r="JR31" s="214"/>
      <c r="JS31" s="213"/>
      <c r="JT31" s="222"/>
      <c r="JU31" s="222">
        <v>7.09</v>
      </c>
      <c r="JV31" s="214"/>
      <c r="JW31" s="213">
        <v>5.31</v>
      </c>
      <c r="JX31" s="222">
        <v>4.57</v>
      </c>
      <c r="JY31" s="222"/>
    </row>
    <row r="32" spans="1:286">
      <c r="A32" s="212">
        <v>1993</v>
      </c>
      <c r="B32" s="213">
        <v>37.44</v>
      </c>
      <c r="C32" s="222">
        <v>19.57</v>
      </c>
      <c r="D32" s="222"/>
      <c r="E32" s="213">
        <v>26.85</v>
      </c>
      <c r="F32" s="213">
        <v>25.71</v>
      </c>
      <c r="G32" s="213">
        <v>24.25</v>
      </c>
      <c r="H32" s="222">
        <v>16.3</v>
      </c>
      <c r="I32" s="222">
        <v>32.049999999999997</v>
      </c>
      <c r="J32" s="222"/>
      <c r="K32" s="222">
        <v>11.93</v>
      </c>
      <c r="L32" s="222">
        <v>10.75</v>
      </c>
      <c r="M32" s="222"/>
      <c r="N32" s="222">
        <v>11.02</v>
      </c>
      <c r="O32" s="222">
        <v>13.43</v>
      </c>
      <c r="P32" s="222">
        <v>10.87</v>
      </c>
      <c r="Q32" s="222"/>
      <c r="R32" s="222">
        <v>12.64</v>
      </c>
      <c r="S32" s="222"/>
      <c r="T32" s="222">
        <v>12.83</v>
      </c>
      <c r="U32" s="222"/>
      <c r="V32" s="222">
        <v>12.05</v>
      </c>
      <c r="W32" s="222"/>
      <c r="X32" s="222">
        <v>12.87</v>
      </c>
      <c r="Y32" s="222"/>
      <c r="Z32" s="222"/>
      <c r="AA32" s="222"/>
      <c r="AB32" s="222"/>
      <c r="AC32" s="222"/>
      <c r="AD32" s="222">
        <v>12.4</v>
      </c>
      <c r="AE32" s="222">
        <v>13.74</v>
      </c>
      <c r="AF32" s="222"/>
      <c r="AG32" s="222"/>
      <c r="AH32" s="222"/>
      <c r="AI32" s="222">
        <v>12.4</v>
      </c>
      <c r="AJ32" s="222"/>
      <c r="AK32" s="222">
        <v>12.01</v>
      </c>
      <c r="AL32" s="222"/>
      <c r="AM32" s="222">
        <v>12.28</v>
      </c>
      <c r="AN32" s="222"/>
      <c r="AO32" s="222"/>
      <c r="AP32" s="222">
        <v>11.77</v>
      </c>
      <c r="AQ32" s="222">
        <v>14.41</v>
      </c>
      <c r="AR32" s="213"/>
      <c r="AS32" s="222"/>
      <c r="AT32" s="222"/>
      <c r="AU32" s="222">
        <v>24.21</v>
      </c>
      <c r="AV32" s="222">
        <v>26.06</v>
      </c>
      <c r="AW32" s="222">
        <v>35.79</v>
      </c>
      <c r="AX32" s="222">
        <v>28.82</v>
      </c>
      <c r="AY32" s="222">
        <v>23.19</v>
      </c>
      <c r="AZ32" s="222">
        <v>19.329999999999998</v>
      </c>
      <c r="BA32" s="222">
        <v>21.06</v>
      </c>
      <c r="BB32" s="222">
        <v>22.91</v>
      </c>
      <c r="BC32" s="222">
        <v>19.920000000000002</v>
      </c>
      <c r="BD32" s="222"/>
      <c r="BE32" s="222"/>
      <c r="BF32" s="222"/>
      <c r="BG32" s="222"/>
      <c r="BH32" s="222"/>
      <c r="BI32" s="222">
        <v>11.06</v>
      </c>
      <c r="BJ32" s="222"/>
      <c r="BK32" s="214" t="s">
        <v>175</v>
      </c>
      <c r="BL32" s="214" t="s">
        <v>175</v>
      </c>
      <c r="BM32" s="222">
        <v>16.22</v>
      </c>
      <c r="BN32" s="222">
        <v>29.69</v>
      </c>
      <c r="BO32" s="222"/>
      <c r="BP32" s="222"/>
      <c r="BQ32" s="222"/>
      <c r="BR32" s="222"/>
      <c r="BS32" s="222"/>
      <c r="BT32" s="222"/>
      <c r="BU32" s="222"/>
      <c r="BV32" s="222"/>
      <c r="BW32" s="222">
        <v>10.98</v>
      </c>
      <c r="BX32" s="222"/>
      <c r="BY32" s="222">
        <v>8.5</v>
      </c>
      <c r="BZ32" s="222"/>
      <c r="CA32" s="222">
        <v>5.55</v>
      </c>
      <c r="CB32" s="214" t="s">
        <v>175</v>
      </c>
      <c r="CC32" s="213">
        <v>13.66</v>
      </c>
      <c r="CD32" s="213"/>
      <c r="CE32" s="214"/>
      <c r="CF32" s="214"/>
      <c r="CG32" s="214"/>
      <c r="CH32" s="222"/>
      <c r="CI32" s="214"/>
      <c r="CJ32" s="214"/>
      <c r="CK32" s="214"/>
      <c r="CL32" s="214"/>
      <c r="CM32" s="222">
        <v>13.39</v>
      </c>
      <c r="CN32" s="222"/>
      <c r="CO32" s="222">
        <v>12.17</v>
      </c>
      <c r="CP32" s="222">
        <v>19.72</v>
      </c>
      <c r="CU32" s="222">
        <v>12.91</v>
      </c>
      <c r="CV32" s="213">
        <v>12.24</v>
      </c>
      <c r="CW32" s="213">
        <v>13.46</v>
      </c>
      <c r="CX32" s="213"/>
      <c r="CY32" s="213">
        <v>9.1300000000000008</v>
      </c>
      <c r="CZ32" s="222"/>
      <c r="DA32" s="222">
        <v>11.26</v>
      </c>
      <c r="DB32" s="222"/>
      <c r="DC32" s="222"/>
      <c r="DD32" s="222"/>
      <c r="DE32" s="222"/>
      <c r="DF32" s="222"/>
      <c r="DG32" s="222">
        <v>11.57</v>
      </c>
      <c r="DH32" s="222"/>
      <c r="DI32" s="222">
        <v>10.47</v>
      </c>
      <c r="DJ32" s="222"/>
      <c r="DK32" s="222">
        <v>11.14</v>
      </c>
      <c r="DL32" s="222"/>
      <c r="DM32" s="222">
        <v>12.64</v>
      </c>
      <c r="DN32" s="214" t="s">
        <v>175</v>
      </c>
      <c r="DO32" s="214" t="s">
        <v>175</v>
      </c>
      <c r="DP32" s="222">
        <v>13.43</v>
      </c>
      <c r="DQ32" s="222">
        <v>13.03</v>
      </c>
      <c r="DR32" s="222"/>
      <c r="DS32" s="214" t="s">
        <v>175</v>
      </c>
      <c r="DT32" s="222"/>
      <c r="DU32" s="222"/>
      <c r="DV32" s="213">
        <v>16.34</v>
      </c>
      <c r="DW32" s="213"/>
      <c r="DX32" s="213">
        <v>20.59</v>
      </c>
      <c r="DY32" s="222"/>
      <c r="DZ32" s="222"/>
      <c r="EA32" s="213">
        <v>9.5299999999999994</v>
      </c>
      <c r="EB32" s="222">
        <v>9.7200000000000006</v>
      </c>
      <c r="EC32" s="222">
        <v>8.98</v>
      </c>
      <c r="ED32" s="222"/>
      <c r="EE32" s="222"/>
      <c r="EF32" s="222"/>
      <c r="EG32" s="222">
        <v>10.119999999999999</v>
      </c>
      <c r="EH32" s="222"/>
      <c r="EI32" s="222"/>
      <c r="EJ32" s="222">
        <v>10.67</v>
      </c>
      <c r="EK32" s="214" t="s">
        <v>175</v>
      </c>
      <c r="EL32" s="213"/>
      <c r="EM32" s="213"/>
      <c r="EN32" s="222"/>
      <c r="EO32" s="222">
        <v>11.34</v>
      </c>
      <c r="EP32" s="214" t="s">
        <v>175</v>
      </c>
      <c r="EQ32" s="214" t="s">
        <v>175</v>
      </c>
      <c r="ER32" s="213">
        <v>17.36</v>
      </c>
      <c r="ES32" s="213">
        <v>16.100000000000001</v>
      </c>
      <c r="ET32" s="214"/>
      <c r="EU32" s="213">
        <v>9.49</v>
      </c>
      <c r="EV32" s="213"/>
      <c r="EW32" s="213">
        <v>12.52</v>
      </c>
      <c r="EX32" s="213"/>
      <c r="EY32" s="213">
        <v>11.97</v>
      </c>
      <c r="EZ32" s="213"/>
      <c r="FA32" s="213">
        <v>15.94</v>
      </c>
      <c r="FB32" s="213"/>
      <c r="FC32" s="214" t="s">
        <v>175</v>
      </c>
      <c r="FD32" s="222"/>
      <c r="FE32" s="222"/>
      <c r="FF32" s="222"/>
      <c r="FG32" s="222"/>
      <c r="FH32" s="222"/>
      <c r="FI32" s="222"/>
      <c r="FJ32" s="222"/>
      <c r="FK32" s="222"/>
      <c r="FL32" s="222"/>
      <c r="FM32" s="222"/>
      <c r="FN32" s="222"/>
      <c r="FO32" s="222"/>
      <c r="FP32" s="222"/>
      <c r="FQ32" s="222"/>
      <c r="FR32" s="222"/>
      <c r="FS32" s="222"/>
      <c r="FT32" s="222"/>
      <c r="FU32" s="222"/>
      <c r="FV32" s="213">
        <v>16.18</v>
      </c>
      <c r="FW32" s="213">
        <v>21.38</v>
      </c>
      <c r="FX32" s="213">
        <v>26.02</v>
      </c>
      <c r="FY32" s="213">
        <v>24.41</v>
      </c>
      <c r="FZ32" s="213">
        <v>20.87</v>
      </c>
      <c r="GA32" s="222"/>
      <c r="GB32" s="222"/>
      <c r="GC32" s="222"/>
      <c r="GD32" s="222">
        <v>11.26</v>
      </c>
      <c r="GE32" s="222"/>
      <c r="GF32" s="213">
        <v>13.07</v>
      </c>
      <c r="GG32" s="222"/>
      <c r="GH32" s="213">
        <v>12.91</v>
      </c>
      <c r="GI32" s="222"/>
      <c r="GJ32" s="222">
        <v>11.69</v>
      </c>
      <c r="GK32" s="222"/>
      <c r="GL32" s="213">
        <v>12.05</v>
      </c>
      <c r="GM32" s="214" t="s">
        <v>175</v>
      </c>
      <c r="GN32" s="222"/>
      <c r="GO32" s="222"/>
      <c r="GP32" s="222"/>
      <c r="GQ32" s="222"/>
      <c r="GR32" s="222"/>
      <c r="GS32" s="222"/>
      <c r="GT32" s="222"/>
      <c r="GU32" s="214" t="s">
        <v>175</v>
      </c>
      <c r="GV32" s="222"/>
      <c r="GW32" s="214" t="s">
        <v>175</v>
      </c>
      <c r="GX32" s="222">
        <v>9.2899999999999991</v>
      </c>
      <c r="GY32" s="222">
        <v>10.47</v>
      </c>
      <c r="GZ32" s="222">
        <v>13.43</v>
      </c>
      <c r="HA32" s="222">
        <v>20.309999999999999</v>
      </c>
      <c r="HB32" s="214" t="s">
        <v>175</v>
      </c>
      <c r="HC32" s="214"/>
      <c r="HD32" s="222">
        <v>32.99</v>
      </c>
      <c r="HE32" s="214"/>
      <c r="HF32" s="213"/>
      <c r="HG32" s="222"/>
      <c r="HH32" s="222"/>
      <c r="HI32" s="222"/>
      <c r="HJ32" s="222">
        <v>13.62</v>
      </c>
      <c r="HK32" s="222"/>
      <c r="HL32" s="222"/>
      <c r="HM32" s="222">
        <v>13.82</v>
      </c>
      <c r="HN32" s="222">
        <v>19.53</v>
      </c>
      <c r="HO32" s="222"/>
      <c r="HP32" s="222">
        <v>11.85</v>
      </c>
      <c r="HQ32" s="222">
        <v>11.65</v>
      </c>
      <c r="HR32" s="222"/>
      <c r="HS32" s="222"/>
      <c r="HT32" s="222"/>
      <c r="HU32" s="213"/>
      <c r="HV32" s="213">
        <v>10.91</v>
      </c>
      <c r="HW32" s="222">
        <v>13.11</v>
      </c>
      <c r="HX32" s="222"/>
      <c r="HY32" s="222"/>
      <c r="HZ32" s="216" t="s">
        <v>175</v>
      </c>
      <c r="IA32" s="216" t="s">
        <v>175</v>
      </c>
      <c r="IB32" s="222">
        <v>8.58</v>
      </c>
      <c r="IC32" s="222">
        <v>14.17</v>
      </c>
      <c r="ID32" s="213">
        <v>14.76</v>
      </c>
      <c r="IE32" s="222">
        <v>12.8</v>
      </c>
      <c r="IF32" s="222">
        <v>13.54</v>
      </c>
      <c r="IG32" s="216" t="s">
        <v>175</v>
      </c>
      <c r="IH32" s="214"/>
      <c r="II32" s="213">
        <v>17.36</v>
      </c>
      <c r="IJ32" s="213"/>
      <c r="IK32" s="222">
        <v>11.89</v>
      </c>
      <c r="IL32" s="213">
        <v>15.51</v>
      </c>
      <c r="IM32" s="213"/>
      <c r="IN32" s="222">
        <v>17.05</v>
      </c>
      <c r="IO32" s="222">
        <v>21.73</v>
      </c>
      <c r="IP32" s="222"/>
      <c r="IQ32" s="222">
        <v>21.38</v>
      </c>
      <c r="IR32" s="222"/>
      <c r="IS32" s="222"/>
      <c r="IT32" s="222"/>
      <c r="IU32" s="222"/>
      <c r="IV32" s="222"/>
      <c r="IW32" s="222"/>
      <c r="IX32" s="222"/>
      <c r="IY32" s="222"/>
      <c r="IZ32" s="222"/>
      <c r="JA32" s="222"/>
      <c r="JB32" s="222">
        <v>14.84</v>
      </c>
      <c r="JC32" s="222">
        <v>16.38</v>
      </c>
      <c r="JD32" s="222"/>
      <c r="JE32" s="222">
        <v>13.62</v>
      </c>
      <c r="JF32" s="222">
        <v>15</v>
      </c>
      <c r="JG32" s="222"/>
      <c r="JH32" s="222"/>
      <c r="JI32" s="222"/>
      <c r="JJ32" s="213"/>
      <c r="JK32" s="222">
        <v>12.56</v>
      </c>
      <c r="JL32" s="213">
        <v>9.61</v>
      </c>
      <c r="JM32" s="216" t="s">
        <v>175</v>
      </c>
      <c r="JN32" s="222">
        <v>10.28</v>
      </c>
      <c r="JO32" s="222"/>
      <c r="JP32" s="222">
        <v>14.72</v>
      </c>
      <c r="JQ32" s="214"/>
      <c r="JR32" s="214"/>
      <c r="JS32" s="213"/>
      <c r="JT32" s="222"/>
      <c r="JU32" s="214" t="s">
        <v>175</v>
      </c>
      <c r="JV32" s="222"/>
      <c r="JW32" s="213">
        <v>12.95</v>
      </c>
      <c r="JX32" s="222">
        <v>11.3</v>
      </c>
      <c r="JY32" s="222"/>
    </row>
    <row r="33" spans="1:287">
      <c r="A33" s="212">
        <v>1992</v>
      </c>
      <c r="B33" s="213">
        <v>32.520000000000003</v>
      </c>
      <c r="C33" s="214" t="s">
        <v>175</v>
      </c>
      <c r="D33" s="222"/>
      <c r="E33" s="214" t="s">
        <v>175</v>
      </c>
      <c r="F33" s="214" t="s">
        <v>175</v>
      </c>
      <c r="G33" s="214" t="s">
        <v>175</v>
      </c>
      <c r="H33" s="214" t="s">
        <v>175</v>
      </c>
      <c r="I33" s="222">
        <v>31.93</v>
      </c>
      <c r="J33" s="222"/>
      <c r="K33" s="222">
        <v>13.74</v>
      </c>
      <c r="L33" s="222">
        <v>13.94</v>
      </c>
      <c r="M33" s="222"/>
      <c r="N33" s="222">
        <v>14.06</v>
      </c>
      <c r="O33" s="222">
        <v>14.76</v>
      </c>
      <c r="P33" s="222">
        <v>14.06</v>
      </c>
      <c r="Q33" s="222"/>
      <c r="R33" s="222">
        <v>15.2</v>
      </c>
      <c r="S33" s="222"/>
      <c r="T33" s="222">
        <v>16.3</v>
      </c>
      <c r="U33" s="222"/>
      <c r="V33" s="222">
        <v>18.350000000000001</v>
      </c>
      <c r="W33" s="222"/>
      <c r="X33" s="222">
        <v>17.13</v>
      </c>
      <c r="Y33" s="222"/>
      <c r="Z33" s="222"/>
      <c r="AA33" s="222"/>
      <c r="AB33" s="222"/>
      <c r="AC33" s="222"/>
      <c r="AD33" s="222">
        <v>16.38</v>
      </c>
      <c r="AE33" s="222">
        <v>16.100000000000001</v>
      </c>
      <c r="AF33" s="222"/>
      <c r="AG33" s="222"/>
      <c r="AH33" s="222"/>
      <c r="AI33" s="222">
        <v>13.5</v>
      </c>
      <c r="AJ33" s="222"/>
      <c r="AK33" s="222">
        <v>16.61</v>
      </c>
      <c r="AL33" s="222"/>
      <c r="AM33" s="222">
        <v>16.5</v>
      </c>
      <c r="AN33" s="222"/>
      <c r="AO33" s="222"/>
      <c r="AP33" s="222">
        <v>13.39</v>
      </c>
      <c r="AQ33" s="222">
        <v>15.59</v>
      </c>
      <c r="AR33" s="213"/>
      <c r="AS33" s="222"/>
      <c r="AT33" s="214"/>
      <c r="AU33" s="213">
        <v>22.68</v>
      </c>
      <c r="AV33" s="222">
        <v>23.03</v>
      </c>
      <c r="AW33" s="222">
        <v>33.35</v>
      </c>
      <c r="AX33" s="222">
        <v>22.48</v>
      </c>
      <c r="AY33" s="222">
        <v>21.42</v>
      </c>
      <c r="AZ33" s="222">
        <v>20.2</v>
      </c>
      <c r="BA33" s="222">
        <v>18.7</v>
      </c>
      <c r="BB33" s="222">
        <v>21.06</v>
      </c>
      <c r="BC33" s="222">
        <v>22.44</v>
      </c>
      <c r="BD33" s="222"/>
      <c r="BE33" s="222"/>
      <c r="BF33" s="222"/>
      <c r="BG33" s="222"/>
      <c r="BH33" s="222"/>
      <c r="BI33" s="222">
        <v>9.33</v>
      </c>
      <c r="BJ33" s="222"/>
      <c r="BK33" s="222"/>
      <c r="BL33" s="222"/>
      <c r="BM33" s="222">
        <v>17.32</v>
      </c>
      <c r="BN33" s="214" t="s">
        <v>175</v>
      </c>
      <c r="BO33" s="214"/>
      <c r="BP33" s="222"/>
      <c r="BQ33" s="222"/>
      <c r="BR33" s="222"/>
      <c r="BS33" s="222"/>
      <c r="BT33" s="222"/>
      <c r="BU33" s="222"/>
      <c r="BV33" s="222"/>
      <c r="BW33" s="222">
        <v>9.02</v>
      </c>
      <c r="BX33" s="222"/>
      <c r="BY33" s="214" t="s">
        <v>175</v>
      </c>
      <c r="BZ33" s="222"/>
      <c r="CA33" s="222">
        <v>6.89</v>
      </c>
      <c r="CB33" s="222"/>
      <c r="CC33" s="222">
        <v>10.199999999999999</v>
      </c>
      <c r="CD33" s="222"/>
      <c r="CE33" s="222"/>
      <c r="CF33" s="222"/>
      <c r="CG33" s="222"/>
      <c r="CH33" s="222"/>
      <c r="CI33" s="222"/>
      <c r="CJ33" s="222"/>
      <c r="CK33" s="222"/>
      <c r="CL33" s="222"/>
      <c r="CM33" s="222">
        <v>12.09</v>
      </c>
      <c r="CN33" s="222"/>
      <c r="CO33" s="214" t="s">
        <v>175</v>
      </c>
      <c r="CP33" s="214" t="s">
        <v>175</v>
      </c>
      <c r="CU33" s="222">
        <v>17.87</v>
      </c>
      <c r="CV33" s="213">
        <v>15.16</v>
      </c>
      <c r="CW33" s="213">
        <v>15.47</v>
      </c>
      <c r="CX33" s="213"/>
      <c r="CY33" s="213">
        <v>14.69</v>
      </c>
      <c r="CZ33" s="222"/>
      <c r="DA33" s="222">
        <v>15.28</v>
      </c>
      <c r="DB33" s="222"/>
      <c r="DC33" s="222"/>
      <c r="DD33" s="222"/>
      <c r="DE33" s="222"/>
      <c r="DF33" s="222"/>
      <c r="DG33" s="222">
        <v>13.39</v>
      </c>
      <c r="DH33" s="222"/>
      <c r="DI33" s="222">
        <v>11.85</v>
      </c>
      <c r="DJ33" s="222"/>
      <c r="DK33" s="222">
        <v>13.98</v>
      </c>
      <c r="DL33" s="222"/>
      <c r="DM33" s="222">
        <v>14.65</v>
      </c>
      <c r="DN33" s="222"/>
      <c r="DO33" s="222"/>
      <c r="DP33" s="222">
        <v>17.95</v>
      </c>
      <c r="DQ33" s="222">
        <v>17.600000000000001</v>
      </c>
      <c r="DR33" s="222"/>
      <c r="DS33" s="222"/>
      <c r="DT33" s="222"/>
      <c r="DU33" s="222"/>
      <c r="DV33" s="222">
        <v>19.37</v>
      </c>
      <c r="DW33" s="222"/>
      <c r="DX33" s="222">
        <v>16.89</v>
      </c>
      <c r="DY33" s="222"/>
      <c r="DZ33" s="222"/>
      <c r="EA33" s="222">
        <v>7.28</v>
      </c>
      <c r="EB33" s="222">
        <v>8.11</v>
      </c>
      <c r="EC33" s="213">
        <v>7.28</v>
      </c>
      <c r="ED33" s="213"/>
      <c r="EE33" s="213"/>
      <c r="EF33" s="213"/>
      <c r="EG33" s="222">
        <v>7.09</v>
      </c>
      <c r="EH33" s="222"/>
      <c r="EI33" s="222"/>
      <c r="EJ33" s="222">
        <v>16.14</v>
      </c>
      <c r="EK33" s="222"/>
      <c r="EL33" s="222"/>
      <c r="EM33" s="222"/>
      <c r="EN33" s="214"/>
      <c r="EO33" s="222">
        <v>9.33</v>
      </c>
      <c r="EP33" s="222"/>
      <c r="EQ33" s="222"/>
      <c r="ER33" s="222">
        <v>10.59</v>
      </c>
      <c r="ES33" s="214" t="s">
        <v>175</v>
      </c>
      <c r="ET33" s="222"/>
      <c r="EU33" s="222">
        <v>11.42</v>
      </c>
      <c r="EV33" s="222"/>
      <c r="EW33" s="222">
        <v>13.03</v>
      </c>
      <c r="EX33" s="222"/>
      <c r="EY33" s="222">
        <v>15.83</v>
      </c>
      <c r="EZ33" s="222"/>
      <c r="FA33" s="222">
        <v>14.88</v>
      </c>
      <c r="FB33" s="214"/>
      <c r="FC33" s="222"/>
      <c r="FD33" s="222"/>
      <c r="FE33" s="222"/>
      <c r="FF33" s="222"/>
      <c r="FG33" s="222"/>
      <c r="FH33" s="222"/>
      <c r="FI33" s="222"/>
      <c r="FJ33" s="222"/>
      <c r="FK33" s="222"/>
      <c r="FL33" s="222"/>
      <c r="FM33" s="222"/>
      <c r="FN33" s="222"/>
      <c r="FO33" s="222"/>
      <c r="FP33" s="222"/>
      <c r="FQ33" s="222"/>
      <c r="FR33" s="222"/>
      <c r="FS33" s="222"/>
      <c r="FT33" s="222"/>
      <c r="FU33" s="222"/>
      <c r="FV33" s="214" t="s">
        <v>175</v>
      </c>
      <c r="FW33" s="213">
        <v>18.98</v>
      </c>
      <c r="FX33" s="213">
        <v>26.69</v>
      </c>
      <c r="FY33" s="213">
        <v>22.09</v>
      </c>
      <c r="FZ33" s="213">
        <v>19.68</v>
      </c>
      <c r="GA33" s="222"/>
      <c r="GB33" s="222"/>
      <c r="GC33" s="222"/>
      <c r="GD33" s="222">
        <v>11.26</v>
      </c>
      <c r="GE33" s="222"/>
      <c r="GF33" s="214" t="s">
        <v>175</v>
      </c>
      <c r="GG33" s="222"/>
      <c r="GH33" s="213">
        <v>13.39</v>
      </c>
      <c r="GI33" s="222"/>
      <c r="GJ33" s="222">
        <v>14.3</v>
      </c>
      <c r="GK33" s="222"/>
      <c r="GL33" s="213">
        <v>14.76</v>
      </c>
      <c r="GM33" s="222">
        <v>16.34</v>
      </c>
      <c r="GN33" s="222"/>
      <c r="GO33" s="222"/>
      <c r="GP33" s="222"/>
      <c r="GQ33" s="222"/>
      <c r="GR33" s="222"/>
      <c r="GS33" s="222"/>
      <c r="GT33" s="222"/>
      <c r="GU33" s="222"/>
      <c r="GV33" s="222"/>
      <c r="GW33" s="222"/>
      <c r="GX33" s="222">
        <v>14.61</v>
      </c>
      <c r="GY33" s="222">
        <v>12.09</v>
      </c>
      <c r="GZ33" s="222">
        <v>13.43</v>
      </c>
      <c r="HA33" s="222">
        <v>17.64</v>
      </c>
      <c r="HB33" s="222"/>
      <c r="HC33" s="222"/>
      <c r="HD33" s="214" t="s">
        <v>175</v>
      </c>
      <c r="HE33" s="222"/>
      <c r="HF33" s="222"/>
      <c r="HG33" s="222"/>
      <c r="HH33" s="222"/>
      <c r="HI33" s="222"/>
      <c r="HJ33" s="222">
        <v>15.94</v>
      </c>
      <c r="HK33" s="222"/>
      <c r="HL33" s="222"/>
      <c r="HM33" s="222">
        <v>14.02</v>
      </c>
      <c r="HN33" s="222">
        <v>19.72</v>
      </c>
      <c r="HO33" s="222"/>
      <c r="HP33" s="222">
        <v>11.06</v>
      </c>
      <c r="HQ33" s="222">
        <v>13.58</v>
      </c>
      <c r="HR33" s="222"/>
      <c r="HS33" s="222"/>
      <c r="HT33" s="222"/>
      <c r="HU33" s="213"/>
      <c r="HV33" s="216" t="s">
        <v>175</v>
      </c>
      <c r="HW33" s="222">
        <v>13.39</v>
      </c>
      <c r="HX33" s="222"/>
      <c r="HY33" s="222"/>
      <c r="HZ33" s="222"/>
      <c r="IA33" s="222">
        <v>12.95</v>
      </c>
      <c r="IB33" s="222">
        <v>6.65</v>
      </c>
      <c r="IC33" s="216" t="s">
        <v>175</v>
      </c>
      <c r="ID33" s="213">
        <v>12.48</v>
      </c>
      <c r="IE33" s="216" t="s">
        <v>175</v>
      </c>
      <c r="IF33" s="216" t="s">
        <v>175</v>
      </c>
      <c r="IG33" s="213"/>
      <c r="IH33" s="213"/>
      <c r="II33" s="213">
        <v>13.27</v>
      </c>
      <c r="IJ33" s="213"/>
      <c r="IK33" s="222">
        <v>11.54</v>
      </c>
      <c r="IL33" s="213">
        <v>16.38</v>
      </c>
      <c r="IM33" s="213"/>
      <c r="IN33" s="222">
        <v>17.989999999999998</v>
      </c>
      <c r="IO33" s="222">
        <v>19.09</v>
      </c>
      <c r="IP33" s="222"/>
      <c r="IQ33" s="222">
        <v>22.24</v>
      </c>
      <c r="IR33" s="222"/>
      <c r="IS33" s="222"/>
      <c r="IT33" s="222"/>
      <c r="IU33" s="222"/>
      <c r="IV33" s="222"/>
      <c r="IW33" s="222"/>
      <c r="IX33" s="222"/>
      <c r="IY33" s="222"/>
      <c r="IZ33" s="222"/>
      <c r="JA33" s="222"/>
      <c r="JB33" s="222">
        <v>16.77</v>
      </c>
      <c r="JC33" s="222">
        <v>17.2</v>
      </c>
      <c r="JD33" s="222"/>
      <c r="JE33" s="222">
        <v>16.02</v>
      </c>
      <c r="JF33" s="216" t="s">
        <v>175</v>
      </c>
      <c r="JG33" s="222"/>
      <c r="JH33" s="222"/>
      <c r="JI33" s="222"/>
      <c r="JJ33" s="222"/>
      <c r="JK33" s="222">
        <v>9.02</v>
      </c>
      <c r="JL33" s="222">
        <v>12.2</v>
      </c>
      <c r="JM33" s="222"/>
      <c r="JN33" s="222">
        <v>10.51</v>
      </c>
      <c r="JO33" s="222"/>
      <c r="JP33" s="222">
        <v>13.7</v>
      </c>
      <c r="JQ33" s="222"/>
      <c r="JR33" s="222"/>
      <c r="JS33" s="222"/>
      <c r="JT33" s="214"/>
      <c r="JU33" s="222"/>
      <c r="JV33" s="222"/>
      <c r="JW33" s="222">
        <v>11.61</v>
      </c>
      <c r="JX33" s="222">
        <v>9.9600000000000009</v>
      </c>
      <c r="JY33" s="222"/>
    </row>
    <row r="34" spans="1:287">
      <c r="A34" s="212">
        <v>1991</v>
      </c>
      <c r="B34" s="222">
        <v>26.46</v>
      </c>
      <c r="C34" s="222">
        <v>8.43</v>
      </c>
      <c r="D34" s="222"/>
      <c r="E34" s="222">
        <v>11.77</v>
      </c>
      <c r="F34" s="222"/>
      <c r="G34" s="222">
        <v>5.98</v>
      </c>
      <c r="H34" s="214" t="s">
        <v>175</v>
      </c>
      <c r="I34" s="222">
        <v>20.239999999999998</v>
      </c>
      <c r="J34" s="222"/>
      <c r="K34" s="222">
        <v>3.43</v>
      </c>
      <c r="L34" s="214" t="s">
        <v>175</v>
      </c>
      <c r="M34" s="222"/>
      <c r="N34" s="214" t="s">
        <v>175</v>
      </c>
      <c r="O34" s="222">
        <v>4.6900000000000004</v>
      </c>
      <c r="P34" s="222">
        <v>3.94</v>
      </c>
      <c r="Q34" s="222"/>
      <c r="R34" s="214" t="s">
        <v>175</v>
      </c>
      <c r="S34" s="222"/>
      <c r="T34" s="222">
        <v>4.72</v>
      </c>
      <c r="U34" s="222"/>
      <c r="V34" s="222">
        <v>5.16</v>
      </c>
      <c r="W34" s="222"/>
      <c r="X34" s="214" t="s">
        <v>175</v>
      </c>
      <c r="Y34" s="222"/>
      <c r="Z34" s="222"/>
      <c r="AA34" s="222"/>
      <c r="AB34" s="222"/>
      <c r="AC34" s="222"/>
      <c r="AD34" s="222">
        <v>6.02</v>
      </c>
      <c r="AE34" s="222">
        <v>5.75</v>
      </c>
      <c r="AF34" s="222"/>
      <c r="AG34" s="222"/>
      <c r="AH34" s="222"/>
      <c r="AI34" s="214" t="s">
        <v>175</v>
      </c>
      <c r="AJ34" s="214"/>
      <c r="AK34" s="214" t="s">
        <v>175</v>
      </c>
      <c r="AL34" s="222"/>
      <c r="AM34" s="214" t="s">
        <v>175</v>
      </c>
      <c r="AN34" s="222"/>
      <c r="AO34" s="222"/>
      <c r="AP34" s="222">
        <v>5.35</v>
      </c>
      <c r="AQ34" s="214" t="s">
        <v>175</v>
      </c>
      <c r="AR34" s="222"/>
      <c r="AS34" s="222"/>
      <c r="AT34" s="222"/>
      <c r="AU34" s="222">
        <v>15.98</v>
      </c>
      <c r="AV34" s="222">
        <v>10.43</v>
      </c>
      <c r="AW34" s="222">
        <v>16.14</v>
      </c>
      <c r="AX34" s="222">
        <v>12.87</v>
      </c>
      <c r="AY34" s="222">
        <v>15.47</v>
      </c>
      <c r="AZ34" s="222">
        <v>16.14</v>
      </c>
      <c r="BA34" s="222">
        <v>11.69</v>
      </c>
      <c r="BB34" s="222">
        <v>13.9</v>
      </c>
      <c r="BC34" s="222">
        <v>12.68</v>
      </c>
      <c r="BD34" s="222"/>
      <c r="BE34" s="222"/>
      <c r="BF34" s="222"/>
      <c r="BG34" s="222"/>
      <c r="BH34" s="222"/>
      <c r="BI34" s="222">
        <v>5.51</v>
      </c>
      <c r="BJ34" s="222"/>
      <c r="BK34" s="222"/>
      <c r="BL34" s="222"/>
      <c r="BM34" s="222">
        <v>10.55</v>
      </c>
      <c r="BN34" s="222">
        <v>12.87</v>
      </c>
      <c r="BO34" s="222"/>
      <c r="BP34" s="222"/>
      <c r="BQ34" s="222"/>
      <c r="BR34" s="222"/>
      <c r="BS34" s="222"/>
      <c r="BT34" s="222"/>
      <c r="BU34" s="222"/>
      <c r="BV34" s="222"/>
      <c r="BW34" s="222">
        <v>4.21</v>
      </c>
      <c r="BX34" s="222"/>
      <c r="BY34" s="222">
        <v>4.53</v>
      </c>
      <c r="BZ34" s="222"/>
      <c r="CA34" s="222">
        <v>4.72</v>
      </c>
      <c r="CB34" s="222"/>
      <c r="CC34" s="222">
        <v>5.55</v>
      </c>
      <c r="CD34" s="222"/>
      <c r="CE34" s="222"/>
      <c r="CF34" s="222"/>
      <c r="CG34" s="222"/>
      <c r="CH34" s="222"/>
      <c r="CI34" s="222"/>
      <c r="CJ34" s="222"/>
      <c r="CK34" s="222"/>
      <c r="CL34" s="222"/>
      <c r="CM34" s="222">
        <v>4.76</v>
      </c>
      <c r="CN34" s="222"/>
      <c r="CO34" s="222">
        <v>5.2</v>
      </c>
      <c r="CP34" s="222">
        <v>3.35</v>
      </c>
      <c r="CU34" s="214" t="s">
        <v>175</v>
      </c>
      <c r="CV34" s="214" t="s">
        <v>175</v>
      </c>
      <c r="CW34" s="214" t="s">
        <v>175</v>
      </c>
      <c r="CX34" s="213"/>
      <c r="CY34" s="214" t="s">
        <v>175</v>
      </c>
      <c r="CZ34" s="222"/>
      <c r="DA34" s="222">
        <v>6.18</v>
      </c>
      <c r="DB34" s="222"/>
      <c r="DC34" s="222"/>
      <c r="DD34" s="222"/>
      <c r="DE34" s="222"/>
      <c r="DF34" s="222"/>
      <c r="DG34" s="222">
        <v>6.77</v>
      </c>
      <c r="DH34" s="222"/>
      <c r="DI34" s="222">
        <v>5.87</v>
      </c>
      <c r="DJ34" s="222"/>
      <c r="DK34" s="222">
        <v>6.42</v>
      </c>
      <c r="DL34" s="222"/>
      <c r="DM34" s="222">
        <v>6.14</v>
      </c>
      <c r="DN34" s="222"/>
      <c r="DO34" s="222"/>
      <c r="DP34" s="222">
        <v>6.85</v>
      </c>
      <c r="DQ34" s="222">
        <v>7.87</v>
      </c>
      <c r="DR34" s="222"/>
      <c r="DS34" s="222"/>
      <c r="DT34" s="222"/>
      <c r="DU34" s="222"/>
      <c r="DV34" s="222">
        <v>9.5299999999999994</v>
      </c>
      <c r="DW34" s="222"/>
      <c r="DX34" s="222">
        <v>10.98</v>
      </c>
      <c r="DY34" s="222"/>
      <c r="DZ34" s="222"/>
      <c r="EA34" s="222">
        <v>5.08</v>
      </c>
      <c r="EB34" s="222">
        <v>4.53</v>
      </c>
      <c r="EC34" s="222">
        <v>3.15</v>
      </c>
      <c r="ED34" s="222"/>
      <c r="EE34" s="222"/>
      <c r="EF34" s="222"/>
      <c r="EG34" s="222">
        <v>4.72</v>
      </c>
      <c r="EH34" s="222"/>
      <c r="EI34" s="222"/>
      <c r="EJ34" s="222">
        <v>9.2899999999999991</v>
      </c>
      <c r="EK34" s="222"/>
      <c r="EL34" s="222"/>
      <c r="EM34" s="222"/>
      <c r="EN34" s="222"/>
      <c r="EO34" s="222">
        <v>7.56</v>
      </c>
      <c r="EP34" s="222"/>
      <c r="EQ34" s="222"/>
      <c r="ER34" s="222">
        <v>7.32</v>
      </c>
      <c r="ES34" s="222"/>
      <c r="ET34" s="222"/>
      <c r="EU34" s="222">
        <v>7.72</v>
      </c>
      <c r="EV34" s="222"/>
      <c r="EW34" s="222">
        <v>6.34</v>
      </c>
      <c r="EX34" s="222"/>
      <c r="EY34" s="222">
        <v>7.91</v>
      </c>
      <c r="EZ34" s="222"/>
      <c r="FA34" s="222">
        <v>8.5</v>
      </c>
      <c r="FB34" s="222"/>
      <c r="FC34" s="222"/>
      <c r="FD34" s="222"/>
      <c r="FE34" s="222"/>
      <c r="FF34" s="222"/>
      <c r="FG34" s="222"/>
      <c r="FH34" s="222"/>
      <c r="FI34" s="222"/>
      <c r="FJ34" s="222"/>
      <c r="FK34" s="222"/>
      <c r="FL34" s="222"/>
      <c r="FM34" s="222"/>
      <c r="FN34" s="222"/>
      <c r="FO34" s="222"/>
      <c r="FP34" s="222"/>
      <c r="FQ34" s="222"/>
      <c r="FR34" s="222"/>
      <c r="FS34" s="222"/>
      <c r="FT34" s="222"/>
      <c r="FU34" s="222"/>
      <c r="FV34" s="222">
        <v>8.6199999999999992</v>
      </c>
      <c r="FW34" s="222">
        <v>14.17</v>
      </c>
      <c r="FX34" s="222">
        <v>15.71</v>
      </c>
      <c r="FY34" s="222">
        <v>15.87</v>
      </c>
      <c r="FZ34" s="222">
        <v>14.69</v>
      </c>
      <c r="GA34" s="222"/>
      <c r="GB34" s="222"/>
      <c r="GC34" s="222"/>
      <c r="GD34" s="222">
        <v>4.6100000000000003</v>
      </c>
      <c r="GE34" s="222"/>
      <c r="GF34" s="222"/>
      <c r="GG34" s="222"/>
      <c r="GH34" s="213">
        <v>5.51</v>
      </c>
      <c r="GI34" s="214"/>
      <c r="GJ34" s="222">
        <v>6.3</v>
      </c>
      <c r="GK34" s="222"/>
      <c r="GL34" s="214" t="s">
        <v>175</v>
      </c>
      <c r="GM34" s="222">
        <v>7.56</v>
      </c>
      <c r="GN34" s="222"/>
      <c r="GO34" s="222"/>
      <c r="GP34" s="222"/>
      <c r="GQ34" s="222"/>
      <c r="GR34" s="222"/>
      <c r="GS34" s="222"/>
      <c r="GT34" s="222"/>
      <c r="GU34" s="222"/>
      <c r="GV34" s="222"/>
      <c r="GW34" s="222"/>
      <c r="GX34" s="222">
        <v>4.6900000000000004</v>
      </c>
      <c r="GY34" s="222">
        <v>6.54</v>
      </c>
      <c r="GZ34" s="222">
        <v>6.3</v>
      </c>
      <c r="HA34" s="222">
        <v>8.98</v>
      </c>
      <c r="HB34" s="222"/>
      <c r="HC34" s="222"/>
      <c r="HD34" s="222">
        <v>19.61</v>
      </c>
      <c r="HE34" s="222"/>
      <c r="HF34" s="222"/>
      <c r="HG34" s="222"/>
      <c r="HH34" s="222"/>
      <c r="HI34" s="222"/>
      <c r="HJ34" s="222">
        <v>6.22</v>
      </c>
      <c r="HK34" s="222"/>
      <c r="HL34" s="214"/>
      <c r="HM34" s="222">
        <v>7.09</v>
      </c>
      <c r="HN34" s="222">
        <v>10.43</v>
      </c>
      <c r="HO34" s="222"/>
      <c r="HP34" s="222">
        <v>4.17</v>
      </c>
      <c r="HQ34" s="214" t="s">
        <v>175</v>
      </c>
      <c r="HR34" s="222"/>
      <c r="HS34" s="222"/>
      <c r="HT34" s="222"/>
      <c r="HU34" s="213"/>
      <c r="HV34" s="213">
        <v>5.24</v>
      </c>
      <c r="HW34" s="222">
        <v>5.04</v>
      </c>
      <c r="HX34" s="222"/>
      <c r="HY34" s="222"/>
      <c r="HZ34" s="222"/>
      <c r="IA34" s="222">
        <v>4.92</v>
      </c>
      <c r="IB34" s="222">
        <v>4.6100000000000003</v>
      </c>
      <c r="IC34" s="222"/>
      <c r="ID34" s="222">
        <v>6.1</v>
      </c>
      <c r="IE34" s="222"/>
      <c r="IF34" s="222"/>
      <c r="IG34" s="222"/>
      <c r="IH34" s="222"/>
      <c r="II34" s="222">
        <v>8.23</v>
      </c>
      <c r="IJ34" s="222"/>
      <c r="IK34" s="222">
        <v>6.85</v>
      </c>
      <c r="IL34" s="213">
        <v>7.64</v>
      </c>
      <c r="IM34" s="213"/>
      <c r="IN34" s="222">
        <v>10.35</v>
      </c>
      <c r="IO34" s="222">
        <v>12.2</v>
      </c>
      <c r="IP34" s="222"/>
      <c r="IQ34" s="222">
        <v>10.83</v>
      </c>
      <c r="IR34" s="222"/>
      <c r="IS34" s="222"/>
      <c r="IT34" s="222"/>
      <c r="IU34" s="222"/>
      <c r="IV34" s="222"/>
      <c r="IW34" s="222"/>
      <c r="IX34" s="222"/>
      <c r="IY34" s="222"/>
      <c r="IZ34" s="222"/>
      <c r="JA34" s="222"/>
      <c r="JB34" s="222">
        <v>7.87</v>
      </c>
      <c r="JC34" s="222">
        <v>10.28</v>
      </c>
      <c r="JD34" s="222"/>
      <c r="JE34" s="222">
        <v>6.5</v>
      </c>
      <c r="JF34" s="222">
        <v>7.52</v>
      </c>
      <c r="JG34" s="222"/>
      <c r="JH34" s="222"/>
      <c r="JI34" s="222"/>
      <c r="JJ34" s="222"/>
      <c r="JK34" s="222">
        <v>5.94</v>
      </c>
      <c r="JL34" s="222">
        <v>4.92</v>
      </c>
      <c r="JM34" s="222"/>
      <c r="JN34" s="222">
        <v>4.72</v>
      </c>
      <c r="JO34" s="222"/>
      <c r="JP34" s="222">
        <v>5.39</v>
      </c>
      <c r="JQ34" s="222"/>
      <c r="JR34" s="222"/>
      <c r="JS34" s="222"/>
      <c r="JT34" s="222"/>
      <c r="JU34" s="222"/>
      <c r="JV34" s="222"/>
      <c r="JW34" s="222">
        <v>5.39</v>
      </c>
      <c r="JX34" s="222">
        <v>4.8</v>
      </c>
      <c r="JY34" s="222"/>
    </row>
    <row r="35" spans="1:287">
      <c r="A35" s="212">
        <v>1990</v>
      </c>
      <c r="B35" s="222">
        <v>18.579999999999998</v>
      </c>
      <c r="C35" s="214" t="s">
        <v>175</v>
      </c>
      <c r="D35" s="222"/>
      <c r="E35" s="222">
        <v>11.34</v>
      </c>
      <c r="F35" s="222"/>
      <c r="G35" s="222">
        <v>5.04</v>
      </c>
      <c r="H35" s="214" t="s">
        <v>175</v>
      </c>
      <c r="I35" s="214" t="s">
        <v>175</v>
      </c>
      <c r="J35" s="214"/>
      <c r="K35" s="222">
        <v>10.79</v>
      </c>
      <c r="L35" s="222"/>
      <c r="M35" s="222"/>
      <c r="N35" s="222"/>
      <c r="O35" s="214" t="s">
        <v>175</v>
      </c>
      <c r="P35" s="214" t="s">
        <v>175</v>
      </c>
      <c r="Q35" s="222"/>
      <c r="R35" s="222"/>
      <c r="S35" s="222"/>
      <c r="T35" s="222">
        <v>8.27</v>
      </c>
      <c r="U35" s="222"/>
      <c r="V35" s="222">
        <v>9.76</v>
      </c>
      <c r="W35" s="222"/>
      <c r="X35" s="222"/>
      <c r="Y35" s="222"/>
      <c r="Z35" s="222"/>
      <c r="AA35" s="222"/>
      <c r="AB35" s="222"/>
      <c r="AC35" s="222"/>
      <c r="AD35" s="222">
        <v>6.93</v>
      </c>
      <c r="AE35" s="222">
        <v>11.5</v>
      </c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14" t="s">
        <v>175</v>
      </c>
      <c r="AQ35" s="222"/>
      <c r="AR35" s="222"/>
      <c r="AS35" s="222"/>
      <c r="AT35" s="214"/>
      <c r="AU35" s="213">
        <v>16.260000000000002</v>
      </c>
      <c r="AV35" s="222">
        <v>13.11</v>
      </c>
      <c r="AW35" s="222">
        <v>15.59</v>
      </c>
      <c r="AX35" s="222">
        <v>8.6199999999999992</v>
      </c>
      <c r="AY35" s="222">
        <v>13.54</v>
      </c>
      <c r="AZ35" s="222">
        <v>13.11</v>
      </c>
      <c r="BA35" s="222">
        <v>11.42</v>
      </c>
      <c r="BB35" s="222">
        <v>15</v>
      </c>
      <c r="BC35" s="222">
        <v>12.36</v>
      </c>
      <c r="BD35" s="222"/>
      <c r="BE35" s="222"/>
      <c r="BF35" s="222"/>
      <c r="BG35" s="222"/>
      <c r="BH35" s="222"/>
      <c r="BI35" s="222">
        <v>4.84</v>
      </c>
      <c r="BJ35" s="222"/>
      <c r="BK35" s="222"/>
      <c r="BL35" s="222"/>
      <c r="BM35" s="222">
        <v>10.119999999999999</v>
      </c>
      <c r="BN35" s="214" t="s">
        <v>175</v>
      </c>
      <c r="BO35" s="214"/>
      <c r="BP35" s="222"/>
      <c r="BQ35" s="222"/>
      <c r="BR35" s="222"/>
      <c r="BS35" s="222"/>
      <c r="BT35" s="222"/>
      <c r="BU35" s="222"/>
      <c r="BV35" s="222"/>
      <c r="BW35" s="214" t="s">
        <v>175</v>
      </c>
      <c r="BX35" s="214"/>
      <c r="BY35" s="213">
        <v>3.62</v>
      </c>
      <c r="BZ35" s="213"/>
      <c r="CA35" s="222">
        <v>6.02</v>
      </c>
      <c r="CB35" s="222"/>
      <c r="CC35" s="222">
        <v>7.68</v>
      </c>
      <c r="CD35" s="222"/>
      <c r="CE35" s="222"/>
      <c r="CF35" s="222"/>
      <c r="CG35" s="222"/>
      <c r="CH35" s="222"/>
      <c r="CI35" s="222"/>
      <c r="CJ35" s="222"/>
      <c r="CK35" s="222"/>
      <c r="CL35" s="222"/>
      <c r="CM35" s="222">
        <v>6.65</v>
      </c>
      <c r="CN35" s="222"/>
      <c r="CO35" s="222">
        <v>6.1</v>
      </c>
      <c r="CP35" s="222">
        <v>8.19</v>
      </c>
      <c r="CU35" s="222"/>
      <c r="CV35" s="222"/>
      <c r="CW35" s="222"/>
      <c r="CX35" s="213"/>
      <c r="CY35" s="213"/>
      <c r="CZ35" s="214"/>
      <c r="DA35" s="213">
        <v>6.57</v>
      </c>
      <c r="DB35" s="222"/>
      <c r="DC35" s="222"/>
      <c r="DD35" s="222"/>
      <c r="DE35" s="222"/>
      <c r="DF35" s="222"/>
      <c r="DG35" s="222">
        <v>6.73</v>
      </c>
      <c r="DH35" s="222"/>
      <c r="DI35" s="222">
        <v>6.1</v>
      </c>
      <c r="DJ35" s="222"/>
      <c r="DK35" s="222">
        <v>9.76</v>
      </c>
      <c r="DL35" s="222"/>
      <c r="DM35" s="222">
        <v>9.69</v>
      </c>
      <c r="DN35" s="222"/>
      <c r="DO35" s="222"/>
      <c r="DP35" s="222">
        <v>8.5399999999999991</v>
      </c>
      <c r="DQ35" s="222">
        <v>6.42</v>
      </c>
      <c r="DR35" s="222"/>
      <c r="DS35" s="222"/>
      <c r="DT35" s="222"/>
      <c r="DU35" s="222"/>
      <c r="DV35" s="222">
        <v>9.09</v>
      </c>
      <c r="DW35" s="222"/>
      <c r="DX35" s="222">
        <v>11.42</v>
      </c>
      <c r="DY35" s="222"/>
      <c r="DZ35" s="214"/>
      <c r="EA35" s="222">
        <v>7.68</v>
      </c>
      <c r="EB35" s="222">
        <v>7.09</v>
      </c>
      <c r="EC35" s="222">
        <v>4.72</v>
      </c>
      <c r="ED35" s="222"/>
      <c r="EE35" s="222"/>
      <c r="EF35" s="222"/>
      <c r="EG35" s="222">
        <v>3.07</v>
      </c>
      <c r="EH35" s="222"/>
      <c r="EI35" s="222"/>
      <c r="EJ35" s="222">
        <v>10.98</v>
      </c>
      <c r="EK35" s="222"/>
      <c r="EL35" s="222"/>
      <c r="EM35" s="222"/>
      <c r="EN35" s="222"/>
      <c r="EO35" s="222">
        <v>8.74</v>
      </c>
      <c r="EP35" s="222"/>
      <c r="EQ35" s="222"/>
      <c r="ER35" s="222">
        <v>5.04</v>
      </c>
      <c r="ES35" s="222"/>
      <c r="ET35" s="222"/>
      <c r="EU35" s="222">
        <v>8.5399999999999991</v>
      </c>
      <c r="EV35" s="222"/>
      <c r="EW35" s="222">
        <v>8.0299999999999994</v>
      </c>
      <c r="EX35" s="222"/>
      <c r="EY35" s="222">
        <v>6.26</v>
      </c>
      <c r="EZ35" s="222"/>
      <c r="FA35" s="222">
        <v>8.98</v>
      </c>
      <c r="FB35" s="222"/>
      <c r="FC35" s="222"/>
      <c r="FD35" s="222"/>
      <c r="FE35" s="222"/>
      <c r="FF35" s="222"/>
      <c r="FG35" s="222"/>
      <c r="FH35" s="222"/>
      <c r="FI35" s="222"/>
      <c r="FJ35" s="222"/>
      <c r="FK35" s="222"/>
      <c r="FL35" s="222"/>
      <c r="FM35" s="222"/>
      <c r="FN35" s="222"/>
      <c r="FO35" s="222"/>
      <c r="FP35" s="222"/>
      <c r="FQ35" s="222"/>
      <c r="FR35" s="222"/>
      <c r="FS35" s="222"/>
      <c r="FT35" s="222"/>
      <c r="FU35" s="222"/>
      <c r="FV35" s="214" t="s">
        <v>175</v>
      </c>
      <c r="FW35" s="222">
        <v>10.83</v>
      </c>
      <c r="FX35" s="222">
        <v>19.13</v>
      </c>
      <c r="FY35" s="222">
        <v>16.100000000000001</v>
      </c>
      <c r="FZ35" s="222">
        <v>15.91</v>
      </c>
      <c r="GA35" s="222"/>
      <c r="GB35" s="222"/>
      <c r="GC35" s="222"/>
      <c r="GD35" s="222">
        <v>6.18</v>
      </c>
      <c r="GE35" s="222"/>
      <c r="GF35" s="222"/>
      <c r="GG35" s="222"/>
      <c r="GH35" s="213">
        <v>8.27</v>
      </c>
      <c r="GI35" s="222"/>
      <c r="GJ35" s="222">
        <v>10.91</v>
      </c>
      <c r="GK35" s="222"/>
      <c r="GL35" s="222"/>
      <c r="GM35" s="214" t="s">
        <v>175</v>
      </c>
      <c r="GN35" s="222"/>
      <c r="GO35" s="222"/>
      <c r="GP35" s="222"/>
      <c r="GQ35" s="222"/>
      <c r="GR35" s="222"/>
      <c r="GS35" s="222"/>
      <c r="GT35" s="222"/>
      <c r="GU35" s="222"/>
      <c r="GV35" s="222"/>
      <c r="GW35" s="222"/>
      <c r="GX35" s="214" t="s">
        <v>175</v>
      </c>
      <c r="GY35" s="214" t="s">
        <v>175</v>
      </c>
      <c r="GZ35" s="222">
        <v>9.61</v>
      </c>
      <c r="HA35" s="222">
        <v>11.65</v>
      </c>
      <c r="HB35" s="222"/>
      <c r="HC35" s="222"/>
      <c r="HD35" s="214" t="s">
        <v>175</v>
      </c>
      <c r="HE35" s="222"/>
      <c r="HF35" s="222"/>
      <c r="HG35" s="222"/>
      <c r="HH35" s="222"/>
      <c r="HI35" s="222"/>
      <c r="HJ35" s="222">
        <v>14.09</v>
      </c>
      <c r="HK35" s="222"/>
      <c r="HL35" s="222"/>
      <c r="HM35" s="214" t="s">
        <v>175</v>
      </c>
      <c r="HN35" s="222">
        <v>13.78</v>
      </c>
      <c r="HO35" s="222"/>
      <c r="HP35" s="214" t="s">
        <v>175</v>
      </c>
      <c r="HQ35" s="222"/>
      <c r="HR35" s="222"/>
      <c r="HS35" s="222"/>
      <c r="HT35" s="222"/>
      <c r="HU35" s="213"/>
      <c r="HV35" s="213">
        <v>8.74</v>
      </c>
      <c r="HW35" s="213">
        <v>9.02</v>
      </c>
      <c r="HX35" s="214"/>
      <c r="HY35" s="222"/>
      <c r="HZ35" s="222"/>
      <c r="IA35" s="222">
        <v>8.9</v>
      </c>
      <c r="IB35" s="216" t="s">
        <v>175</v>
      </c>
      <c r="IC35" s="222"/>
      <c r="ID35" s="222">
        <v>4.37</v>
      </c>
      <c r="IE35" s="222"/>
      <c r="IF35" s="222"/>
      <c r="IG35" s="222"/>
      <c r="IH35" s="222"/>
      <c r="II35" s="222">
        <v>7.32</v>
      </c>
      <c r="IJ35" s="222"/>
      <c r="IK35" s="216" t="s">
        <v>175</v>
      </c>
      <c r="IL35" s="213">
        <v>9.2100000000000009</v>
      </c>
      <c r="IM35" s="213"/>
      <c r="IN35" s="216" t="s">
        <v>175</v>
      </c>
      <c r="IO35" s="216" t="s">
        <v>175</v>
      </c>
      <c r="IP35" s="214"/>
      <c r="IQ35" s="213">
        <v>12.72</v>
      </c>
      <c r="IR35" s="214"/>
      <c r="IS35" s="214"/>
      <c r="IT35" s="214"/>
      <c r="IU35" s="214"/>
      <c r="IV35" s="214"/>
      <c r="IW35" s="214"/>
      <c r="IX35" s="214"/>
      <c r="IY35" s="214"/>
      <c r="IZ35" s="214"/>
      <c r="JA35" s="214"/>
      <c r="JB35" s="222">
        <v>7.48</v>
      </c>
      <c r="JC35" s="222">
        <v>10.79</v>
      </c>
      <c r="JD35" s="222"/>
      <c r="JE35" s="222">
        <v>7.91</v>
      </c>
      <c r="JF35" s="222">
        <v>7.32</v>
      </c>
      <c r="JG35" s="222"/>
      <c r="JH35" s="214"/>
      <c r="JI35" s="222"/>
      <c r="JJ35" s="222"/>
      <c r="JK35" s="222">
        <v>8.7799999999999994</v>
      </c>
      <c r="JL35" s="222">
        <v>6.97</v>
      </c>
      <c r="JM35" s="222"/>
      <c r="JN35" s="222">
        <v>7.83</v>
      </c>
      <c r="JO35" s="222"/>
      <c r="JP35" s="222">
        <v>8.9</v>
      </c>
      <c r="JQ35" s="222"/>
      <c r="JR35" s="222"/>
      <c r="JS35" s="214"/>
      <c r="JT35" s="222"/>
      <c r="JU35" s="222"/>
      <c r="JV35" s="222"/>
      <c r="JW35" s="214" t="s">
        <v>175</v>
      </c>
      <c r="JX35" s="222">
        <v>5.63</v>
      </c>
      <c r="JY35" s="222"/>
    </row>
    <row r="36" spans="1:287">
      <c r="A36" s="212">
        <v>1989</v>
      </c>
      <c r="B36" s="222">
        <v>11.54</v>
      </c>
      <c r="C36" s="222">
        <v>10.39</v>
      </c>
      <c r="D36" s="222"/>
      <c r="E36" s="222">
        <v>10.16</v>
      </c>
      <c r="F36" s="222"/>
      <c r="G36" s="222">
        <v>3.58</v>
      </c>
      <c r="H36" s="214" t="s">
        <v>175</v>
      </c>
      <c r="I36" s="222">
        <v>12.17</v>
      </c>
      <c r="J36" s="222"/>
      <c r="K36" s="222">
        <v>4.68</v>
      </c>
      <c r="L36" s="222"/>
      <c r="M36" s="222"/>
      <c r="N36" s="222"/>
      <c r="O36" s="222"/>
      <c r="P36" s="222"/>
      <c r="Q36" s="222"/>
      <c r="R36" s="222"/>
      <c r="S36" s="222"/>
      <c r="T36" s="214" t="s">
        <v>175</v>
      </c>
      <c r="U36" s="222"/>
      <c r="V36" s="214" t="s">
        <v>175</v>
      </c>
      <c r="W36" s="222"/>
      <c r="X36" s="222"/>
      <c r="Y36" s="222"/>
      <c r="Z36" s="222"/>
      <c r="AA36" s="222"/>
      <c r="AB36" s="222"/>
      <c r="AC36" s="222"/>
      <c r="AD36" s="214" t="s">
        <v>175</v>
      </c>
      <c r="AE36" s="222">
        <v>5.55</v>
      </c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14"/>
      <c r="AU36" s="213">
        <v>9.49</v>
      </c>
      <c r="AV36" s="222">
        <v>9.8800000000000008</v>
      </c>
      <c r="AW36" s="222">
        <v>9.5299999999999994</v>
      </c>
      <c r="AX36" s="222">
        <v>7.24</v>
      </c>
      <c r="AY36" s="222">
        <v>8.9</v>
      </c>
      <c r="AZ36" s="222">
        <v>10.39</v>
      </c>
      <c r="BA36" s="222">
        <v>7.36</v>
      </c>
      <c r="BB36" s="222">
        <v>10.94</v>
      </c>
      <c r="BC36" s="222">
        <v>8.07</v>
      </c>
      <c r="BD36" s="222"/>
      <c r="BE36" s="222"/>
      <c r="BF36" s="222"/>
      <c r="BG36" s="222"/>
      <c r="BH36" s="222"/>
      <c r="BI36" s="222">
        <v>1.54</v>
      </c>
      <c r="BJ36" s="222"/>
      <c r="BK36" s="222"/>
      <c r="BL36" s="222"/>
      <c r="BM36" s="222">
        <v>12.36</v>
      </c>
      <c r="BN36" s="214" t="s">
        <v>175</v>
      </c>
      <c r="BO36" s="214"/>
      <c r="BP36" s="222"/>
      <c r="BQ36" s="222"/>
      <c r="BR36" s="222"/>
      <c r="BS36" s="222"/>
      <c r="BT36" s="222"/>
      <c r="BU36" s="222"/>
      <c r="BV36" s="222"/>
      <c r="BW36" s="222"/>
      <c r="BX36" s="222"/>
      <c r="BY36" s="214" t="s">
        <v>175</v>
      </c>
      <c r="BZ36" s="214"/>
      <c r="CA36" s="222">
        <v>3.19</v>
      </c>
      <c r="CB36" s="222"/>
      <c r="CC36" s="214" t="s">
        <v>175</v>
      </c>
      <c r="CD36" s="214"/>
      <c r="CE36" s="222"/>
      <c r="CF36" s="222"/>
      <c r="CG36" s="222"/>
      <c r="CH36" s="222"/>
      <c r="CI36" s="222"/>
      <c r="CJ36" s="222"/>
      <c r="CK36" s="222"/>
      <c r="CL36" s="222"/>
      <c r="CM36" s="222">
        <v>3.78</v>
      </c>
      <c r="CN36" s="222"/>
      <c r="CO36" s="222">
        <v>3.5</v>
      </c>
      <c r="CP36" s="222">
        <v>4.09</v>
      </c>
      <c r="CU36" s="222"/>
      <c r="CV36" s="222"/>
      <c r="CW36" s="222"/>
      <c r="CX36" s="213"/>
      <c r="CY36" s="222"/>
      <c r="CZ36" s="222"/>
      <c r="DA36" s="214" t="s">
        <v>175</v>
      </c>
      <c r="DB36" s="222"/>
      <c r="DC36" s="222"/>
      <c r="DD36" s="222"/>
      <c r="DE36" s="222"/>
      <c r="DF36" s="222"/>
      <c r="DG36" s="214" t="s">
        <v>175</v>
      </c>
      <c r="DH36" s="214"/>
      <c r="DI36" s="214" t="s">
        <v>175</v>
      </c>
      <c r="DJ36" s="214"/>
      <c r="DK36" s="214" t="s">
        <v>175</v>
      </c>
      <c r="DL36" s="222"/>
      <c r="DM36" s="222">
        <v>3.94</v>
      </c>
      <c r="DN36" s="222"/>
      <c r="DO36" s="222"/>
      <c r="DP36" s="222">
        <v>5.39</v>
      </c>
      <c r="DQ36" s="222">
        <v>5.83</v>
      </c>
      <c r="DR36" s="222"/>
      <c r="DS36" s="222"/>
      <c r="DT36" s="214"/>
      <c r="DU36" s="214"/>
      <c r="DV36" s="222">
        <v>5.87</v>
      </c>
      <c r="DW36" s="222"/>
      <c r="DX36" s="222">
        <v>4.88</v>
      </c>
      <c r="DY36" s="222"/>
      <c r="DZ36" s="222"/>
      <c r="EA36" s="222">
        <v>4.21</v>
      </c>
      <c r="EB36" s="222">
        <v>3.98</v>
      </c>
      <c r="EC36" s="222">
        <v>5.28</v>
      </c>
      <c r="ED36" s="222"/>
      <c r="EE36" s="222"/>
      <c r="EF36" s="222"/>
      <c r="EG36" s="222">
        <v>3.15</v>
      </c>
      <c r="EH36" s="222"/>
      <c r="EI36" s="222"/>
      <c r="EJ36" s="214" t="s">
        <v>175</v>
      </c>
      <c r="EK36" s="222"/>
      <c r="EL36" s="222"/>
      <c r="EM36" s="222"/>
      <c r="EN36" s="222"/>
      <c r="EO36" s="222">
        <v>4.13</v>
      </c>
      <c r="EP36" s="222"/>
      <c r="EQ36" s="222"/>
      <c r="ER36" s="222">
        <v>5.91</v>
      </c>
      <c r="ES36" s="222"/>
      <c r="ET36" s="222"/>
      <c r="EU36" s="214" t="s">
        <v>175</v>
      </c>
      <c r="EV36" s="214"/>
      <c r="EW36" s="222">
        <v>4.41</v>
      </c>
      <c r="EX36" s="222"/>
      <c r="EY36" s="222">
        <v>5.59</v>
      </c>
      <c r="EZ36" s="222"/>
      <c r="FA36" s="222">
        <v>6.34</v>
      </c>
      <c r="FB36" s="222"/>
      <c r="FC36" s="222"/>
      <c r="FD36" s="222"/>
      <c r="FE36" s="222"/>
      <c r="FF36" s="222"/>
      <c r="FG36" s="222"/>
      <c r="FH36" s="222"/>
      <c r="FI36" s="222"/>
      <c r="FJ36" s="222"/>
      <c r="FK36" s="222"/>
      <c r="FL36" s="222"/>
      <c r="FM36" s="222"/>
      <c r="FN36" s="222"/>
      <c r="FO36" s="222"/>
      <c r="FP36" s="222"/>
      <c r="FQ36" s="222"/>
      <c r="FR36" s="222"/>
      <c r="FS36" s="222"/>
      <c r="FT36" s="222"/>
      <c r="FU36" s="222"/>
      <c r="FV36" s="214" t="s">
        <v>175</v>
      </c>
      <c r="FW36" s="213">
        <v>10.119999999999999</v>
      </c>
      <c r="FX36" s="222">
        <v>6.85</v>
      </c>
      <c r="FY36" s="214" t="s">
        <v>175</v>
      </c>
      <c r="FZ36" s="222">
        <v>9.3699999999999992</v>
      </c>
      <c r="GA36" s="222"/>
      <c r="GB36" s="222"/>
      <c r="GC36" s="222"/>
      <c r="GD36" s="222">
        <v>6.02</v>
      </c>
      <c r="GE36" s="222"/>
      <c r="GF36" s="222"/>
      <c r="GG36" s="222"/>
      <c r="GH36" s="214" t="s">
        <v>175</v>
      </c>
      <c r="GI36" s="222"/>
      <c r="GJ36" s="222">
        <v>5.04</v>
      </c>
      <c r="GK36" s="222"/>
      <c r="GL36" s="222"/>
      <c r="GM36" s="222"/>
      <c r="GN36" s="222"/>
      <c r="GO36" s="222"/>
      <c r="GP36" s="222"/>
      <c r="GQ36" s="222"/>
      <c r="GR36" s="222"/>
      <c r="GS36" s="222"/>
      <c r="GT36" s="222"/>
      <c r="GU36" s="222"/>
      <c r="GV36" s="222"/>
      <c r="GW36" s="222"/>
      <c r="GX36" s="222"/>
      <c r="GY36" s="222"/>
      <c r="GZ36" s="222">
        <v>7.13</v>
      </c>
      <c r="HA36" s="222">
        <v>9.76</v>
      </c>
      <c r="HB36" s="222"/>
      <c r="HC36" s="222"/>
      <c r="HD36" s="214" t="s">
        <v>175</v>
      </c>
      <c r="HE36" s="222"/>
      <c r="HF36" s="222"/>
      <c r="HG36" s="222"/>
      <c r="HH36" s="222"/>
      <c r="HI36" s="222"/>
      <c r="HJ36" s="222">
        <v>7.24</v>
      </c>
      <c r="HK36" s="222"/>
      <c r="HL36" s="222"/>
      <c r="HM36" s="222"/>
      <c r="HN36" s="222">
        <v>7.95</v>
      </c>
      <c r="HO36" s="222"/>
      <c r="HP36" s="222"/>
      <c r="HQ36" s="222"/>
      <c r="HR36" s="222"/>
      <c r="HS36" s="222"/>
      <c r="HT36" s="222"/>
      <c r="HU36" s="213"/>
      <c r="HV36" s="216" t="s">
        <v>175</v>
      </c>
      <c r="HW36" s="222">
        <v>5.51</v>
      </c>
      <c r="HX36" s="222"/>
      <c r="HY36" s="222"/>
      <c r="HZ36" s="222"/>
      <c r="IA36" s="216" t="s">
        <v>175</v>
      </c>
      <c r="IB36" s="222"/>
      <c r="IC36" s="222"/>
      <c r="ID36" s="222">
        <v>2.0099999999999998</v>
      </c>
      <c r="IE36" s="222"/>
      <c r="IF36" s="222"/>
      <c r="IG36" s="222"/>
      <c r="IH36" s="222"/>
      <c r="II36" s="222">
        <v>6.18</v>
      </c>
      <c r="IJ36" s="222"/>
      <c r="IK36" s="222"/>
      <c r="IL36" s="213">
        <v>7.44</v>
      </c>
      <c r="IM36" s="213"/>
      <c r="IN36" s="222"/>
      <c r="IO36" s="222"/>
      <c r="IP36" s="222"/>
      <c r="IQ36" s="216" t="s">
        <v>175</v>
      </c>
      <c r="IR36" s="214"/>
      <c r="IS36" s="222"/>
      <c r="IT36" s="222"/>
      <c r="IU36" s="222"/>
      <c r="IV36" s="222"/>
      <c r="IW36" s="222"/>
      <c r="IX36" s="222"/>
      <c r="IY36" s="222"/>
      <c r="IZ36" s="222"/>
      <c r="JA36" s="222"/>
      <c r="JB36" s="222">
        <v>5</v>
      </c>
      <c r="JC36" s="222">
        <v>7.01</v>
      </c>
      <c r="JD36" s="222"/>
      <c r="JE36" s="222">
        <v>5</v>
      </c>
      <c r="JF36" s="222">
        <v>3.98</v>
      </c>
      <c r="JG36" s="222"/>
      <c r="JH36" s="222"/>
      <c r="JI36" s="222"/>
      <c r="JJ36" s="222"/>
      <c r="JK36" s="216" t="s">
        <v>175</v>
      </c>
      <c r="JL36" s="222">
        <v>3.82</v>
      </c>
      <c r="JM36" s="222"/>
      <c r="JN36" s="222">
        <v>4.09</v>
      </c>
      <c r="JO36" s="222"/>
      <c r="JP36" s="213">
        <v>4.0199999999999996</v>
      </c>
      <c r="JQ36" s="222"/>
      <c r="JR36" s="222"/>
      <c r="JS36" s="222"/>
      <c r="JT36" s="222"/>
      <c r="JU36" s="222"/>
      <c r="JV36" s="222"/>
      <c r="JW36" s="222">
        <v>4.72</v>
      </c>
      <c r="JX36" s="222">
        <v>2.8</v>
      </c>
      <c r="JY36" s="214"/>
    </row>
    <row r="37" spans="1:287">
      <c r="A37" s="212">
        <v>1988</v>
      </c>
      <c r="B37" s="214" t="s">
        <v>175</v>
      </c>
      <c r="C37" s="214" t="s">
        <v>175</v>
      </c>
      <c r="D37" s="214"/>
      <c r="E37" s="214" t="s">
        <v>175</v>
      </c>
      <c r="F37" s="214"/>
      <c r="G37" s="214" t="s">
        <v>175</v>
      </c>
      <c r="H37" s="214"/>
      <c r="I37" s="214" t="s">
        <v>175</v>
      </c>
      <c r="J37" s="222"/>
      <c r="K37" s="213">
        <v>7.37</v>
      </c>
      <c r="L37" s="214"/>
      <c r="M37" s="214"/>
      <c r="N37" s="214"/>
      <c r="O37" s="214"/>
      <c r="P37" s="214"/>
      <c r="Q37" s="214"/>
      <c r="R37" s="214"/>
      <c r="S37" s="214"/>
      <c r="T37" s="214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14" t="s">
        <v>175</v>
      </c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14"/>
      <c r="AR37" s="214"/>
      <c r="AS37" s="222"/>
      <c r="AT37" s="214"/>
      <c r="AU37" s="214" t="s">
        <v>175</v>
      </c>
      <c r="AV37" s="214" t="s">
        <v>175</v>
      </c>
      <c r="AW37" s="214" t="s">
        <v>175</v>
      </c>
      <c r="AX37" s="214" t="s">
        <v>175</v>
      </c>
      <c r="AY37" s="214" t="s">
        <v>175</v>
      </c>
      <c r="AZ37" s="214" t="s">
        <v>175</v>
      </c>
      <c r="BA37" s="214" t="s">
        <v>175</v>
      </c>
      <c r="BB37" s="214" t="s">
        <v>175</v>
      </c>
      <c r="BC37" s="214" t="s">
        <v>175</v>
      </c>
      <c r="BD37" s="214"/>
      <c r="BE37" s="214"/>
      <c r="BF37" s="222"/>
      <c r="BG37" s="222"/>
      <c r="BH37" s="222"/>
      <c r="BI37" s="214" t="s">
        <v>175</v>
      </c>
      <c r="BJ37" s="214"/>
      <c r="BK37" s="214"/>
      <c r="BL37" s="222"/>
      <c r="BM37" s="214" t="s">
        <v>175</v>
      </c>
      <c r="BN37" s="214" t="s">
        <v>175</v>
      </c>
      <c r="BO37" s="214"/>
      <c r="BP37" s="214"/>
      <c r="BQ37" s="214"/>
      <c r="BR37" s="214"/>
      <c r="BS37" s="214"/>
      <c r="BT37" s="214"/>
      <c r="BU37" s="214"/>
      <c r="BV37" s="214"/>
      <c r="BW37" s="214"/>
      <c r="BX37" s="214"/>
      <c r="BY37" s="214"/>
      <c r="BZ37" s="214"/>
      <c r="CA37" s="214" t="s">
        <v>175</v>
      </c>
      <c r="CB37" s="214"/>
      <c r="CC37" s="214" t="s">
        <v>175</v>
      </c>
      <c r="CD37" s="214"/>
      <c r="CE37" s="214"/>
      <c r="CF37" s="214"/>
      <c r="CG37" s="214"/>
      <c r="CH37" s="214"/>
      <c r="CI37" s="214"/>
      <c r="CJ37" s="214"/>
      <c r="CK37" s="214"/>
      <c r="CL37" s="214"/>
      <c r="CM37" s="214" t="s">
        <v>175</v>
      </c>
      <c r="CN37" s="214"/>
      <c r="CO37" s="214" t="s">
        <v>175</v>
      </c>
      <c r="CP37" s="214" t="s">
        <v>175</v>
      </c>
      <c r="CU37" s="222"/>
      <c r="CV37" s="222"/>
      <c r="CW37" s="222"/>
      <c r="CX37" s="214"/>
      <c r="CY37" s="214"/>
      <c r="CZ37" s="214"/>
      <c r="DA37" s="214"/>
      <c r="DB37" s="222"/>
      <c r="DC37" s="222"/>
      <c r="DD37" s="214"/>
      <c r="DE37" s="214"/>
      <c r="DF37" s="222"/>
      <c r="DG37" s="222"/>
      <c r="DH37" s="222"/>
      <c r="DI37" s="222"/>
      <c r="DJ37" s="222"/>
      <c r="DK37" s="222"/>
      <c r="DL37" s="222"/>
      <c r="DM37" s="214" t="s">
        <v>175</v>
      </c>
      <c r="DN37" s="214"/>
      <c r="DO37" s="214"/>
      <c r="DP37" s="214" t="s">
        <v>175</v>
      </c>
      <c r="DQ37" s="214" t="s">
        <v>175</v>
      </c>
      <c r="DR37" s="214"/>
      <c r="DS37" s="214"/>
      <c r="DT37" s="214"/>
      <c r="DU37" s="214"/>
      <c r="DV37" s="214" t="s">
        <v>175</v>
      </c>
      <c r="DW37" s="214"/>
      <c r="DX37" s="214" t="s">
        <v>175</v>
      </c>
      <c r="DY37" s="222"/>
      <c r="DZ37" s="214"/>
      <c r="EA37" s="214" t="s">
        <v>175</v>
      </c>
      <c r="EB37" s="214" t="s">
        <v>175</v>
      </c>
      <c r="EC37" s="214" t="s">
        <v>175</v>
      </c>
      <c r="ED37" s="214"/>
      <c r="EE37" s="214"/>
      <c r="EF37" s="214"/>
      <c r="EG37" s="214" t="s">
        <v>175</v>
      </c>
      <c r="EH37" s="222"/>
      <c r="EI37" s="222"/>
      <c r="EJ37" s="214"/>
      <c r="EK37" s="214"/>
      <c r="EL37" s="214"/>
      <c r="EM37" s="214"/>
      <c r="EN37" s="214"/>
      <c r="EO37" s="214" t="s">
        <v>175</v>
      </c>
      <c r="EP37" s="214"/>
      <c r="EQ37" s="214"/>
      <c r="ER37" s="214" t="s">
        <v>175</v>
      </c>
      <c r="ES37" s="214"/>
      <c r="ET37" s="214"/>
      <c r="EU37" s="214"/>
      <c r="EV37" s="214"/>
      <c r="EW37" s="214" t="s">
        <v>175</v>
      </c>
      <c r="EX37" s="214"/>
      <c r="EY37" s="214" t="s">
        <v>175</v>
      </c>
      <c r="EZ37" s="214"/>
      <c r="FA37" s="214" t="s">
        <v>175</v>
      </c>
      <c r="FB37" s="214"/>
      <c r="FC37" s="214"/>
      <c r="FD37" s="214"/>
      <c r="FE37" s="214"/>
      <c r="FF37" s="214"/>
      <c r="FG37" s="214"/>
      <c r="FH37" s="214"/>
      <c r="FI37" s="214"/>
      <c r="FJ37" s="222"/>
      <c r="FK37" s="222"/>
      <c r="FL37" s="222"/>
      <c r="FM37" s="222"/>
      <c r="FN37" s="222"/>
      <c r="FO37" s="222"/>
      <c r="FP37" s="222"/>
      <c r="FQ37" s="222"/>
      <c r="FR37" s="222"/>
      <c r="FS37" s="222"/>
      <c r="FT37" s="222"/>
      <c r="FU37" s="222"/>
      <c r="FV37" s="214" t="s">
        <v>175</v>
      </c>
      <c r="FW37" s="214" t="s">
        <v>175</v>
      </c>
      <c r="FX37" s="214" t="s">
        <v>175</v>
      </c>
      <c r="FY37" s="214" t="s">
        <v>175</v>
      </c>
      <c r="FZ37" s="214" t="s">
        <v>175</v>
      </c>
      <c r="GA37" s="222"/>
      <c r="GB37" s="222"/>
      <c r="GC37" s="222"/>
      <c r="GD37" s="214" t="s">
        <v>175</v>
      </c>
      <c r="GE37" s="222"/>
      <c r="GF37" s="222"/>
      <c r="GG37" s="222"/>
      <c r="GH37" s="214" t="s">
        <v>175</v>
      </c>
      <c r="GI37" s="214"/>
      <c r="GJ37" s="214" t="s">
        <v>175</v>
      </c>
      <c r="GK37" s="222"/>
      <c r="GL37" s="222"/>
      <c r="GM37" s="222"/>
      <c r="GN37" s="222"/>
      <c r="GO37" s="222"/>
      <c r="GP37" s="222"/>
      <c r="GQ37" s="222"/>
      <c r="GR37" s="222"/>
      <c r="GS37" s="222"/>
      <c r="GT37" s="222"/>
      <c r="GU37" s="222"/>
      <c r="GV37" s="222"/>
      <c r="GW37" s="214"/>
      <c r="GX37" s="222"/>
      <c r="GY37" s="214"/>
      <c r="GZ37" s="214" t="s">
        <v>175</v>
      </c>
      <c r="HA37" s="214" t="s">
        <v>175</v>
      </c>
      <c r="HB37" s="214"/>
      <c r="HC37" s="214"/>
      <c r="HD37" s="214" t="s">
        <v>175</v>
      </c>
      <c r="HE37" s="214"/>
      <c r="HF37" s="214"/>
      <c r="HG37" s="222"/>
      <c r="HH37" s="222"/>
      <c r="HI37" s="222"/>
      <c r="HJ37" s="214" t="s">
        <v>175</v>
      </c>
      <c r="HK37" s="214"/>
      <c r="HL37" s="214"/>
      <c r="HM37" s="214"/>
      <c r="HN37" s="214" t="s">
        <v>175</v>
      </c>
      <c r="HO37" s="214"/>
      <c r="HP37" s="222"/>
      <c r="HQ37" s="222"/>
      <c r="HR37" s="222"/>
      <c r="HS37" s="222"/>
      <c r="HT37" s="222"/>
      <c r="HU37" s="214"/>
      <c r="HV37" s="214"/>
      <c r="HW37" s="216" t="s">
        <v>175</v>
      </c>
      <c r="HX37" s="214"/>
      <c r="HY37" s="222"/>
      <c r="HZ37" s="222"/>
      <c r="IA37" s="214"/>
      <c r="IB37" s="214"/>
      <c r="IC37" s="214"/>
      <c r="ID37" s="216" t="s">
        <v>175</v>
      </c>
      <c r="IE37" s="214"/>
      <c r="IF37" s="214"/>
      <c r="IG37" s="214"/>
      <c r="IH37" s="214"/>
      <c r="II37" s="216" t="s">
        <v>175</v>
      </c>
      <c r="IJ37" s="214"/>
      <c r="IK37" s="214"/>
      <c r="IL37" s="216" t="s">
        <v>175</v>
      </c>
      <c r="IM37" s="214"/>
      <c r="IN37" s="214"/>
      <c r="IO37" s="214"/>
      <c r="IP37" s="214"/>
      <c r="IQ37" s="214"/>
      <c r="IR37" s="214"/>
      <c r="IS37" s="214"/>
      <c r="IT37" s="214"/>
      <c r="IU37" s="214"/>
      <c r="IV37" s="214"/>
      <c r="IW37" s="214"/>
      <c r="IX37" s="214"/>
      <c r="IY37" s="214"/>
      <c r="IZ37" s="214"/>
      <c r="JA37" s="214"/>
      <c r="JB37" s="216" t="s">
        <v>175</v>
      </c>
      <c r="JC37" s="216" t="s">
        <v>175</v>
      </c>
      <c r="JD37" s="222"/>
      <c r="JE37" s="216" t="s">
        <v>175</v>
      </c>
      <c r="JF37" s="216" t="s">
        <v>175</v>
      </c>
      <c r="JG37" s="214"/>
      <c r="JH37" s="214"/>
      <c r="JI37" s="214"/>
      <c r="JJ37" s="214"/>
      <c r="JK37" s="214"/>
      <c r="JL37" s="216" t="s">
        <v>175</v>
      </c>
      <c r="JM37" s="214"/>
      <c r="JN37" s="216" t="s">
        <v>175</v>
      </c>
      <c r="JO37" s="214"/>
      <c r="JP37" s="214"/>
      <c r="JQ37" s="214"/>
      <c r="JR37" s="214"/>
      <c r="JS37" s="214"/>
      <c r="JT37" s="214"/>
      <c r="JU37" s="222"/>
      <c r="JV37" s="222"/>
      <c r="JW37" s="214" t="s">
        <v>175</v>
      </c>
      <c r="JX37" s="214" t="s">
        <v>175</v>
      </c>
      <c r="JY37" s="214"/>
    </row>
    <row r="38" spans="1:287">
      <c r="A38" s="212">
        <v>1987</v>
      </c>
      <c r="B38" s="214" t="s">
        <v>175</v>
      </c>
      <c r="C38" s="213">
        <v>11.89</v>
      </c>
      <c r="D38" s="213"/>
      <c r="E38" s="222">
        <v>4.6500000000000004</v>
      </c>
      <c r="F38" s="222"/>
      <c r="G38" s="214" t="s">
        <v>175</v>
      </c>
      <c r="H38" s="222"/>
      <c r="I38" s="214" t="s">
        <v>175</v>
      </c>
      <c r="J38" s="222"/>
      <c r="K38" s="222">
        <v>7.41</v>
      </c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>
        <v>4.8</v>
      </c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13"/>
      <c r="AS38" s="222"/>
      <c r="AT38" s="222"/>
      <c r="AU38" s="222">
        <v>8.31</v>
      </c>
      <c r="AV38" s="214" t="s">
        <v>175</v>
      </c>
      <c r="AW38" s="214" t="s">
        <v>175</v>
      </c>
      <c r="AX38" s="213">
        <v>11.81</v>
      </c>
      <c r="AY38" s="213">
        <v>8.98</v>
      </c>
      <c r="AZ38" s="213">
        <v>10.39</v>
      </c>
      <c r="BA38" s="222">
        <v>12.72</v>
      </c>
      <c r="BB38" s="222"/>
      <c r="BC38" s="222">
        <v>12.44</v>
      </c>
      <c r="BD38" s="214"/>
      <c r="BE38" s="222"/>
      <c r="BF38" s="222"/>
      <c r="BG38" s="222"/>
      <c r="BH38" s="222"/>
      <c r="BI38" s="222">
        <v>3.23</v>
      </c>
      <c r="BJ38" s="222"/>
      <c r="BK38" s="222"/>
      <c r="BL38" s="222"/>
      <c r="BM38" s="214" t="s">
        <v>175</v>
      </c>
      <c r="BN38" s="214" t="s">
        <v>175</v>
      </c>
      <c r="BO38" s="214"/>
      <c r="BP38" s="214"/>
      <c r="BQ38" s="214"/>
      <c r="BR38" s="214"/>
      <c r="BS38" s="214"/>
      <c r="BT38" s="214"/>
      <c r="BU38" s="214"/>
      <c r="BV38" s="214"/>
      <c r="BW38" s="214"/>
      <c r="BX38" s="214"/>
      <c r="BY38" s="214"/>
      <c r="BZ38" s="214"/>
      <c r="CA38" s="213">
        <v>4.6500000000000004</v>
      </c>
      <c r="CB38" s="213"/>
      <c r="CC38" s="213">
        <v>7.4</v>
      </c>
      <c r="CD38" s="213"/>
      <c r="CE38" s="213"/>
      <c r="CF38" s="213"/>
      <c r="CG38" s="222"/>
      <c r="CH38" s="214"/>
      <c r="CI38" s="213"/>
      <c r="CJ38" s="213"/>
      <c r="CK38" s="213"/>
      <c r="CL38" s="213"/>
      <c r="CM38" s="213">
        <v>5.12</v>
      </c>
      <c r="CN38" s="213"/>
      <c r="CO38" s="213">
        <v>7.72</v>
      </c>
      <c r="CP38" s="213">
        <v>6.16</v>
      </c>
      <c r="CU38" s="222"/>
      <c r="CV38" s="222"/>
      <c r="CW38" s="222"/>
      <c r="CX38" s="213"/>
      <c r="CY38" s="222"/>
      <c r="CZ38" s="222"/>
      <c r="DA38" s="222"/>
      <c r="DB38" s="222"/>
      <c r="DC38" s="222"/>
      <c r="DD38" s="222"/>
      <c r="DE38" s="222"/>
      <c r="DF38" s="222"/>
      <c r="DG38" s="222"/>
      <c r="DH38" s="222"/>
      <c r="DI38" s="222"/>
      <c r="DJ38" s="222"/>
      <c r="DK38" s="222"/>
      <c r="DL38" s="222"/>
      <c r="DM38" s="222">
        <v>5.51</v>
      </c>
      <c r="DN38" s="222"/>
      <c r="DO38" s="222"/>
      <c r="DP38" s="222">
        <v>5.98</v>
      </c>
      <c r="DQ38" s="222"/>
      <c r="DR38" s="222"/>
      <c r="DS38" s="222"/>
      <c r="DT38" s="222"/>
      <c r="DU38" s="222"/>
      <c r="DV38" s="222">
        <v>8.6199999999999992</v>
      </c>
      <c r="DW38" s="222"/>
      <c r="DX38" s="222">
        <v>5.91</v>
      </c>
      <c r="DY38" s="222"/>
      <c r="DZ38" s="222"/>
      <c r="EA38" s="222">
        <v>5.28</v>
      </c>
      <c r="EB38" s="222">
        <v>4.6100000000000003</v>
      </c>
      <c r="EC38" s="214" t="s">
        <v>175</v>
      </c>
      <c r="ED38" s="213"/>
      <c r="EE38" s="213"/>
      <c r="EF38" s="213"/>
      <c r="EG38" s="214"/>
      <c r="EH38" s="222"/>
      <c r="EI38" s="222"/>
      <c r="EJ38" s="222"/>
      <c r="EK38" s="222"/>
      <c r="EL38" s="222"/>
      <c r="EM38" s="222"/>
      <c r="EN38" s="213"/>
      <c r="EO38" s="222">
        <v>5.2</v>
      </c>
      <c r="EP38" s="222"/>
      <c r="EQ38" s="222"/>
      <c r="ER38" s="222">
        <v>6.5</v>
      </c>
      <c r="ES38" s="222"/>
      <c r="ET38" s="222"/>
      <c r="EU38" s="222"/>
      <c r="EV38" s="222"/>
      <c r="EW38" s="222">
        <v>8.86</v>
      </c>
      <c r="EX38" s="222"/>
      <c r="EY38" s="222">
        <v>6.61</v>
      </c>
      <c r="EZ38" s="222"/>
      <c r="FA38" s="222">
        <v>8.43</v>
      </c>
      <c r="FB38" s="222"/>
      <c r="FC38" s="222"/>
      <c r="FD38" s="222"/>
      <c r="FE38" s="222"/>
      <c r="FF38" s="222"/>
      <c r="FG38" s="222"/>
      <c r="FH38" s="222"/>
      <c r="FI38" s="222"/>
      <c r="FJ38" s="222"/>
      <c r="FK38" s="222"/>
      <c r="FL38" s="222"/>
      <c r="FM38" s="222"/>
      <c r="FN38" s="222"/>
      <c r="FO38" s="222"/>
      <c r="FP38" s="222"/>
      <c r="FQ38" s="222"/>
      <c r="FR38" s="222"/>
      <c r="FS38" s="222"/>
      <c r="FT38" s="222"/>
      <c r="FU38" s="222"/>
      <c r="FV38" s="222">
        <v>3.11</v>
      </c>
      <c r="FW38" s="222">
        <v>11.38</v>
      </c>
      <c r="FX38" s="222">
        <v>14.57</v>
      </c>
      <c r="FY38" s="214" t="s">
        <v>175</v>
      </c>
      <c r="FZ38" s="222">
        <v>8.5</v>
      </c>
      <c r="GA38" s="222"/>
      <c r="GB38" s="222"/>
      <c r="GC38" s="222"/>
      <c r="GD38" s="222">
        <v>7.56</v>
      </c>
      <c r="GE38" s="222"/>
      <c r="GF38" s="222"/>
      <c r="GG38" s="222"/>
      <c r="GH38" s="214" t="s">
        <v>175</v>
      </c>
      <c r="GI38" s="222"/>
      <c r="GJ38" s="222">
        <v>5.2</v>
      </c>
      <c r="GK38" s="222"/>
      <c r="GL38" s="222"/>
      <c r="GM38" s="222"/>
      <c r="GN38" s="222"/>
      <c r="GO38" s="222"/>
      <c r="GP38" s="222"/>
      <c r="GQ38" s="222"/>
      <c r="GR38" s="222"/>
      <c r="GS38" s="222"/>
      <c r="GT38" s="222"/>
      <c r="GU38" s="222"/>
      <c r="GV38" s="222"/>
      <c r="GW38" s="214"/>
      <c r="GX38" s="222"/>
      <c r="GY38" s="214"/>
      <c r="GZ38" s="213">
        <v>3.94</v>
      </c>
      <c r="HA38" s="222">
        <v>8.5</v>
      </c>
      <c r="HB38" s="222"/>
      <c r="HC38" s="222"/>
      <c r="HD38" s="222">
        <v>13.9</v>
      </c>
      <c r="HE38" s="222"/>
      <c r="HF38" s="222"/>
      <c r="HG38" s="222"/>
      <c r="HH38" s="222"/>
      <c r="HI38" s="222"/>
      <c r="HJ38" s="222">
        <v>4.0599999999999996</v>
      </c>
      <c r="HK38" s="222"/>
      <c r="HL38" s="222"/>
      <c r="HM38" s="222"/>
      <c r="HN38" s="214" t="s">
        <v>175</v>
      </c>
      <c r="HO38" s="214"/>
      <c r="HP38" s="222"/>
      <c r="HQ38" s="222"/>
      <c r="HR38" s="222"/>
      <c r="HS38" s="222"/>
      <c r="HT38" s="222"/>
      <c r="HU38" s="213"/>
      <c r="HV38" s="222"/>
      <c r="HW38" s="222">
        <v>5.2</v>
      </c>
      <c r="HX38" s="222"/>
      <c r="HY38" s="222"/>
      <c r="HZ38" s="222"/>
      <c r="IA38" s="222"/>
      <c r="IB38" s="222"/>
      <c r="IC38" s="214"/>
      <c r="ID38" s="213">
        <v>0.98</v>
      </c>
      <c r="IE38" s="213"/>
      <c r="IF38" s="213"/>
      <c r="IG38" s="213"/>
      <c r="IH38" s="213"/>
      <c r="II38" s="213">
        <v>7.05</v>
      </c>
      <c r="IJ38" s="213"/>
      <c r="IK38" s="222"/>
      <c r="IL38" s="213">
        <v>4.41</v>
      </c>
      <c r="IM38" s="213"/>
      <c r="IN38" s="222"/>
      <c r="IO38" s="222"/>
      <c r="IP38" s="222"/>
      <c r="IQ38" s="222"/>
      <c r="IR38" s="222"/>
      <c r="IS38" s="222"/>
      <c r="IT38" s="222"/>
      <c r="IU38" s="214"/>
      <c r="IV38" s="214"/>
      <c r="IW38" s="222"/>
      <c r="IX38" s="222"/>
      <c r="IY38" s="222"/>
      <c r="IZ38" s="222"/>
      <c r="JA38" s="222"/>
      <c r="JB38" s="222"/>
      <c r="JC38" s="222">
        <v>7.36</v>
      </c>
      <c r="JD38" s="222"/>
      <c r="JE38" s="222">
        <v>5.63</v>
      </c>
      <c r="JF38" s="222">
        <v>6.38</v>
      </c>
      <c r="JG38" s="222"/>
      <c r="JH38" s="222"/>
      <c r="JI38" s="222"/>
      <c r="JJ38" s="222"/>
      <c r="JK38" s="222"/>
      <c r="JL38" s="222">
        <v>5.24</v>
      </c>
      <c r="JM38" s="222"/>
      <c r="JN38" s="222"/>
      <c r="JO38" s="222"/>
      <c r="JP38" s="214"/>
      <c r="JQ38" s="222"/>
      <c r="JR38" s="222"/>
      <c r="JS38" s="222"/>
      <c r="JT38" s="214"/>
      <c r="JU38" s="222"/>
      <c r="JV38" s="222"/>
      <c r="JW38" s="222">
        <v>5.71</v>
      </c>
      <c r="JX38" s="222">
        <v>3.86</v>
      </c>
      <c r="JY38" s="222"/>
    </row>
    <row r="39" spans="1:287">
      <c r="A39" s="212">
        <v>1986</v>
      </c>
      <c r="B39" s="214" t="s">
        <v>175</v>
      </c>
      <c r="C39" s="213">
        <v>11.02</v>
      </c>
      <c r="D39" s="213"/>
      <c r="E39" s="222">
        <v>4.79</v>
      </c>
      <c r="F39" s="222"/>
      <c r="G39" s="222">
        <v>8.32</v>
      </c>
      <c r="H39" s="222"/>
      <c r="I39" s="214" t="s">
        <v>175</v>
      </c>
      <c r="J39" s="222"/>
      <c r="K39" s="222">
        <v>8.16</v>
      </c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>
        <v>7.32</v>
      </c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14" t="s">
        <v>175</v>
      </c>
      <c r="AV39" s="222">
        <v>15.63</v>
      </c>
      <c r="AW39" s="222"/>
      <c r="AX39" s="222">
        <v>15.51</v>
      </c>
      <c r="AY39" s="222">
        <v>12.95</v>
      </c>
      <c r="AZ39" s="222">
        <v>14.65</v>
      </c>
      <c r="BA39" s="222">
        <v>17.36</v>
      </c>
      <c r="BB39" s="222"/>
      <c r="BC39" s="222">
        <v>19.649999999999999</v>
      </c>
      <c r="BD39" s="214"/>
      <c r="BE39" s="214"/>
      <c r="BF39" s="222"/>
      <c r="BG39" s="222"/>
      <c r="BH39" s="222"/>
      <c r="BI39" s="214" t="s">
        <v>175</v>
      </c>
      <c r="BJ39" s="214"/>
      <c r="BK39" s="214"/>
      <c r="BL39" s="222"/>
      <c r="BM39" s="214" t="s">
        <v>175</v>
      </c>
      <c r="BN39" s="213">
        <v>12.95</v>
      </c>
      <c r="BO39" s="213"/>
      <c r="BP39" s="214"/>
      <c r="BQ39" s="214"/>
      <c r="BR39" s="214"/>
      <c r="BS39" s="214"/>
      <c r="BT39" s="214"/>
      <c r="BU39" s="214"/>
      <c r="BV39" s="214"/>
      <c r="BW39" s="214"/>
      <c r="BX39" s="214"/>
      <c r="BY39" s="214"/>
      <c r="BZ39" s="214"/>
      <c r="CA39" s="213">
        <v>7.52</v>
      </c>
      <c r="CB39" s="213"/>
      <c r="CC39" s="213">
        <v>8.6199999999999992</v>
      </c>
      <c r="CD39" s="213"/>
      <c r="CE39" s="213"/>
      <c r="CF39" s="213"/>
      <c r="CG39" s="222"/>
      <c r="CH39" s="214"/>
      <c r="CI39" s="213"/>
      <c r="CJ39" s="213"/>
      <c r="CK39" s="213"/>
      <c r="CL39" s="213"/>
      <c r="CM39" s="213">
        <v>9.06</v>
      </c>
      <c r="CN39" s="213"/>
      <c r="CO39" s="213">
        <v>13.07</v>
      </c>
      <c r="CP39" s="213">
        <v>11.83</v>
      </c>
      <c r="CU39" s="222"/>
      <c r="CV39" s="222"/>
      <c r="CW39" s="222"/>
      <c r="CX39" s="213"/>
      <c r="CY39" s="222"/>
      <c r="CZ39" s="222"/>
      <c r="DA39" s="222"/>
      <c r="DB39" s="222"/>
      <c r="DC39" s="222"/>
      <c r="DD39" s="222"/>
      <c r="DE39" s="222"/>
      <c r="DF39" s="222"/>
      <c r="DG39" s="222"/>
      <c r="DH39" s="222"/>
      <c r="DI39" s="222"/>
      <c r="DJ39" s="222"/>
      <c r="DK39" s="222"/>
      <c r="DL39" s="222"/>
      <c r="DM39" s="222">
        <v>7.76</v>
      </c>
      <c r="DN39" s="222"/>
      <c r="DO39" s="222"/>
      <c r="DP39" s="222">
        <v>10.39</v>
      </c>
      <c r="DQ39" s="222"/>
      <c r="DR39" s="222"/>
      <c r="DS39" s="222"/>
      <c r="DT39" s="222"/>
      <c r="DU39" s="222"/>
      <c r="DV39" s="222">
        <v>10.79</v>
      </c>
      <c r="DW39" s="222"/>
      <c r="DX39" s="222">
        <v>9.06</v>
      </c>
      <c r="DY39" s="222"/>
      <c r="DZ39" s="222"/>
      <c r="EA39" s="222">
        <v>7.2</v>
      </c>
      <c r="EB39" s="222">
        <v>5.31</v>
      </c>
      <c r="EC39" s="213">
        <v>10.119999999999999</v>
      </c>
      <c r="ED39" s="213"/>
      <c r="EE39" s="213"/>
      <c r="EF39" s="213"/>
      <c r="EG39" s="214"/>
      <c r="EH39" s="222"/>
      <c r="EI39" s="222"/>
      <c r="EJ39" s="222"/>
      <c r="EK39" s="222"/>
      <c r="EL39" s="222"/>
      <c r="EM39" s="222"/>
      <c r="EN39" s="213"/>
      <c r="EO39" s="222">
        <v>7.44</v>
      </c>
      <c r="EP39" s="222"/>
      <c r="EQ39" s="222"/>
      <c r="ER39" s="222">
        <v>8.6999999999999993</v>
      </c>
      <c r="ES39" s="222"/>
      <c r="ET39" s="222"/>
      <c r="EU39" s="222"/>
      <c r="EV39" s="222"/>
      <c r="EW39" s="214" t="s">
        <v>175</v>
      </c>
      <c r="EX39" s="214"/>
      <c r="EY39" s="213">
        <v>14.57</v>
      </c>
      <c r="EZ39" s="213"/>
      <c r="FA39" s="222">
        <v>15.75</v>
      </c>
      <c r="FB39" s="222"/>
      <c r="FC39" s="222"/>
      <c r="FD39" s="222"/>
      <c r="FE39" s="222"/>
      <c r="FF39" s="222"/>
      <c r="FG39" s="222"/>
      <c r="FH39" s="222"/>
      <c r="FI39" s="222"/>
      <c r="FJ39" s="222"/>
      <c r="FK39" s="222"/>
      <c r="FL39" s="222"/>
      <c r="FM39" s="222"/>
      <c r="FN39" s="222"/>
      <c r="FO39" s="222"/>
      <c r="FP39" s="222"/>
      <c r="FQ39" s="222"/>
      <c r="FR39" s="222"/>
      <c r="FS39" s="222"/>
      <c r="FT39" s="222"/>
      <c r="FU39" s="222"/>
      <c r="FV39" s="222">
        <v>6.18</v>
      </c>
      <c r="FW39" s="222">
        <v>13.74</v>
      </c>
      <c r="FX39" s="222">
        <v>22.76</v>
      </c>
      <c r="FY39" s="214" t="s">
        <v>175</v>
      </c>
      <c r="FZ39" s="222">
        <v>18.54</v>
      </c>
      <c r="GA39" s="222"/>
      <c r="GB39" s="222"/>
      <c r="GC39" s="222"/>
      <c r="GD39" s="222">
        <v>11.3</v>
      </c>
      <c r="GE39" s="222"/>
      <c r="GF39" s="222"/>
      <c r="GG39" s="222"/>
      <c r="GH39" s="214" t="s">
        <v>175</v>
      </c>
      <c r="GI39" s="222"/>
      <c r="GJ39" s="222">
        <v>8.19</v>
      </c>
      <c r="GK39" s="222"/>
      <c r="GL39" s="222"/>
      <c r="GM39" s="222"/>
      <c r="GN39" s="222"/>
      <c r="GO39" s="222"/>
      <c r="GP39" s="222"/>
      <c r="GQ39" s="222"/>
      <c r="GR39" s="222"/>
      <c r="GS39" s="222"/>
      <c r="GT39" s="222"/>
      <c r="GU39" s="222"/>
      <c r="GV39" s="222"/>
      <c r="GW39" s="214"/>
      <c r="GX39" s="222"/>
      <c r="GY39" s="222"/>
      <c r="GZ39" s="214" t="s">
        <v>175</v>
      </c>
      <c r="HA39" s="222">
        <v>12.2</v>
      </c>
      <c r="HB39" s="222"/>
      <c r="HC39" s="222"/>
      <c r="HD39" s="222">
        <v>19.25</v>
      </c>
      <c r="HE39" s="222"/>
      <c r="HF39" s="222"/>
      <c r="HG39" s="222"/>
      <c r="HH39" s="222"/>
      <c r="HI39" s="222"/>
      <c r="HJ39" s="222">
        <v>8.74</v>
      </c>
      <c r="HK39" s="222"/>
      <c r="HL39" s="222"/>
      <c r="HM39" s="222"/>
      <c r="HN39" s="222">
        <v>11.65</v>
      </c>
      <c r="HO39" s="222"/>
      <c r="HP39" s="222"/>
      <c r="HQ39" s="222"/>
      <c r="HR39" s="222"/>
      <c r="HS39" s="222"/>
      <c r="HT39" s="222"/>
      <c r="HU39" s="213"/>
      <c r="HV39" s="222"/>
      <c r="HW39" s="222">
        <v>6.93</v>
      </c>
      <c r="HX39" s="222"/>
      <c r="HY39" s="222"/>
      <c r="HZ39" s="222"/>
      <c r="IA39" s="222"/>
      <c r="IB39" s="222"/>
      <c r="IC39" s="222"/>
      <c r="ID39" s="222">
        <v>4.37</v>
      </c>
      <c r="IE39" s="222"/>
      <c r="IF39" s="222"/>
      <c r="IG39" s="222"/>
      <c r="IH39" s="222"/>
      <c r="II39" s="222">
        <v>15.36</v>
      </c>
      <c r="IJ39" s="222"/>
      <c r="IK39" s="222"/>
      <c r="IL39" s="213">
        <v>7.52</v>
      </c>
      <c r="IM39" s="213"/>
      <c r="IN39" s="222"/>
      <c r="IO39" s="222"/>
      <c r="IP39" s="222"/>
      <c r="IQ39" s="222"/>
      <c r="IR39" s="222"/>
      <c r="IS39" s="222"/>
      <c r="IT39" s="222"/>
      <c r="IU39" s="214"/>
      <c r="IV39" s="214"/>
      <c r="IW39" s="222"/>
      <c r="IX39" s="222"/>
      <c r="IY39" s="222"/>
      <c r="IZ39" s="222"/>
      <c r="JA39" s="222"/>
      <c r="JB39" s="222"/>
      <c r="JC39" s="222">
        <v>11.1</v>
      </c>
      <c r="JD39" s="222"/>
      <c r="JE39" s="222">
        <v>8.23</v>
      </c>
      <c r="JF39" s="222">
        <v>10.47</v>
      </c>
      <c r="JG39" s="222"/>
      <c r="JH39" s="222"/>
      <c r="JI39" s="214"/>
      <c r="JJ39" s="222"/>
      <c r="JK39" s="222"/>
      <c r="JL39" s="222">
        <v>7.68</v>
      </c>
      <c r="JM39" s="222"/>
      <c r="JN39" s="222"/>
      <c r="JO39" s="222"/>
      <c r="JP39" s="214"/>
      <c r="JQ39" s="222"/>
      <c r="JR39" s="222"/>
      <c r="JS39" s="214"/>
      <c r="JT39" s="222"/>
      <c r="JU39" s="222"/>
      <c r="JV39" s="222"/>
      <c r="JW39" s="214" t="s">
        <v>175</v>
      </c>
      <c r="JX39" s="214" t="s">
        <v>175</v>
      </c>
      <c r="JY39" s="222"/>
    </row>
    <row r="40" spans="1:287">
      <c r="A40" s="212">
        <v>1985</v>
      </c>
      <c r="B40" s="213">
        <v>27.6</v>
      </c>
      <c r="C40" s="213">
        <v>14.17</v>
      </c>
      <c r="D40" s="213"/>
      <c r="E40" s="222">
        <v>18.670000000000002</v>
      </c>
      <c r="F40" s="222"/>
      <c r="G40" s="222">
        <v>9.02</v>
      </c>
      <c r="H40" s="222"/>
      <c r="I40" s="214" t="s">
        <v>175</v>
      </c>
      <c r="J40" s="222"/>
      <c r="K40" s="222">
        <v>6.97</v>
      </c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14" t="s">
        <v>175</v>
      </c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14"/>
      <c r="AS40" s="222"/>
      <c r="AT40" s="222"/>
      <c r="AU40" s="222">
        <v>12.32</v>
      </c>
      <c r="AV40" s="222">
        <v>13.58</v>
      </c>
      <c r="AW40" s="222"/>
      <c r="AX40" s="222">
        <v>12.95</v>
      </c>
      <c r="AY40" s="214" t="s">
        <v>175</v>
      </c>
      <c r="AZ40" s="222">
        <v>14.92</v>
      </c>
      <c r="BA40" s="222">
        <v>13.19</v>
      </c>
      <c r="BB40" s="222"/>
      <c r="BC40" s="222">
        <v>14.76</v>
      </c>
      <c r="BD40" s="214"/>
      <c r="BE40" s="222"/>
      <c r="BF40" s="222"/>
      <c r="BG40" s="222"/>
      <c r="BH40" s="222"/>
      <c r="BI40" s="214" t="s">
        <v>175</v>
      </c>
      <c r="BJ40" s="214"/>
      <c r="BK40" s="214"/>
      <c r="BL40" s="222"/>
      <c r="BM40" s="214" t="s">
        <v>175</v>
      </c>
      <c r="BN40" s="213">
        <v>13.98</v>
      </c>
      <c r="BO40" s="213"/>
      <c r="BP40" s="214"/>
      <c r="BQ40" s="214"/>
      <c r="BR40" s="214"/>
      <c r="BS40" s="214"/>
      <c r="BT40" s="214"/>
      <c r="BU40" s="214"/>
      <c r="BV40" s="214"/>
      <c r="BW40" s="214"/>
      <c r="BX40" s="214"/>
      <c r="BY40" s="214"/>
      <c r="BZ40" s="214"/>
      <c r="CA40" s="213">
        <v>4.53</v>
      </c>
      <c r="CB40" s="213"/>
      <c r="CC40" s="213">
        <v>3.43</v>
      </c>
      <c r="CD40" s="213"/>
      <c r="CE40" s="213"/>
      <c r="CF40" s="213"/>
      <c r="CG40" s="222"/>
      <c r="CH40" s="214"/>
      <c r="CI40" s="213"/>
      <c r="CJ40" s="213"/>
      <c r="CK40" s="213"/>
      <c r="CL40" s="213"/>
      <c r="CM40" s="213">
        <v>5.08</v>
      </c>
      <c r="CN40" s="213"/>
      <c r="CO40" s="213">
        <v>4.49</v>
      </c>
      <c r="CP40" s="213">
        <v>9.5500000000000007</v>
      </c>
      <c r="CU40" s="222"/>
      <c r="CV40" s="222"/>
      <c r="CW40" s="222"/>
      <c r="CX40" s="213"/>
      <c r="CY40" s="222"/>
      <c r="CZ40" s="222"/>
      <c r="DA40" s="222"/>
      <c r="DB40" s="222"/>
      <c r="DC40" s="222"/>
      <c r="DD40" s="222"/>
      <c r="DE40" s="214"/>
      <c r="DF40" s="222"/>
      <c r="DG40" s="222"/>
      <c r="DH40" s="222"/>
      <c r="DI40" s="222"/>
      <c r="DJ40" s="222"/>
      <c r="DK40" s="222"/>
      <c r="DL40" s="222"/>
      <c r="DM40" s="222">
        <v>8.23</v>
      </c>
      <c r="DN40" s="222"/>
      <c r="DO40" s="222"/>
      <c r="DP40" s="214" t="s">
        <v>175</v>
      </c>
      <c r="DQ40" s="214"/>
      <c r="DR40" s="214"/>
      <c r="DS40" s="222"/>
      <c r="DT40" s="222"/>
      <c r="DU40" s="222"/>
      <c r="DV40" s="222">
        <v>11.5</v>
      </c>
      <c r="DW40" s="222"/>
      <c r="DX40" s="222">
        <v>9.65</v>
      </c>
      <c r="DY40" s="222"/>
      <c r="DZ40" s="222"/>
      <c r="EA40" s="222">
        <v>6.34</v>
      </c>
      <c r="EB40" s="222">
        <v>5.71</v>
      </c>
      <c r="EC40" s="213">
        <v>7.02</v>
      </c>
      <c r="ED40" s="213"/>
      <c r="EE40" s="213"/>
      <c r="EF40" s="213"/>
      <c r="EG40" s="214"/>
      <c r="EH40" s="222"/>
      <c r="EI40" s="222"/>
      <c r="EJ40" s="222"/>
      <c r="EK40" s="222"/>
      <c r="EL40" s="222"/>
      <c r="EM40" s="222"/>
      <c r="EN40" s="213"/>
      <c r="EO40" s="222">
        <v>6.02</v>
      </c>
      <c r="EP40" s="222"/>
      <c r="EQ40" s="222"/>
      <c r="ER40" s="222">
        <v>6.02</v>
      </c>
      <c r="ES40" s="222"/>
      <c r="ET40" s="222"/>
      <c r="EU40" s="222"/>
      <c r="EV40" s="222"/>
      <c r="EW40" s="222"/>
      <c r="EX40" s="222"/>
      <c r="EY40" s="222">
        <v>7.72</v>
      </c>
      <c r="EZ40" s="222"/>
      <c r="FA40" s="222">
        <v>10.199999999999999</v>
      </c>
      <c r="FB40" s="222"/>
      <c r="FC40" s="222"/>
      <c r="FD40" s="222"/>
      <c r="FE40" s="222"/>
      <c r="FF40" s="222"/>
      <c r="FG40" s="222"/>
      <c r="FH40" s="222"/>
      <c r="FI40" s="222"/>
      <c r="FJ40" s="222"/>
      <c r="FK40" s="222"/>
      <c r="FL40" s="222"/>
      <c r="FM40" s="222"/>
      <c r="FN40" s="222"/>
      <c r="FO40" s="222"/>
      <c r="FP40" s="222"/>
      <c r="FQ40" s="222"/>
      <c r="FR40" s="222"/>
      <c r="FS40" s="222"/>
      <c r="FT40" s="222"/>
      <c r="FU40" s="222"/>
      <c r="FV40" s="222">
        <v>6.61</v>
      </c>
      <c r="FW40" s="222">
        <v>13.94</v>
      </c>
      <c r="FX40" s="222">
        <v>17.989999999999998</v>
      </c>
      <c r="FY40" s="214" t="s">
        <v>175</v>
      </c>
      <c r="FZ40" s="213">
        <v>14.84</v>
      </c>
      <c r="GA40" s="222"/>
      <c r="GB40" s="222"/>
      <c r="GC40" s="222"/>
      <c r="GD40" s="214" t="s">
        <v>175</v>
      </c>
      <c r="GE40" s="222"/>
      <c r="GF40" s="222"/>
      <c r="GG40" s="222"/>
      <c r="GH40" s="213">
        <v>4.41</v>
      </c>
      <c r="GI40" s="222"/>
      <c r="GJ40" s="222">
        <v>8.43</v>
      </c>
      <c r="GK40" s="222"/>
      <c r="GL40" s="222"/>
      <c r="GM40" s="222"/>
      <c r="GN40" s="222"/>
      <c r="GO40" s="222"/>
      <c r="GP40" s="222"/>
      <c r="GQ40" s="222"/>
      <c r="GR40" s="222"/>
      <c r="GS40" s="222"/>
      <c r="GT40" s="222"/>
      <c r="GU40" s="222"/>
      <c r="GV40" s="222"/>
      <c r="GW40" s="214"/>
      <c r="GX40" s="222"/>
      <c r="GY40" s="222"/>
      <c r="GZ40" s="222"/>
      <c r="HA40" s="222">
        <v>12.83</v>
      </c>
      <c r="HB40" s="222"/>
      <c r="HC40" s="222"/>
      <c r="HD40" s="222">
        <v>21.18</v>
      </c>
      <c r="HE40" s="222"/>
      <c r="HF40" s="222"/>
      <c r="HG40" s="222"/>
      <c r="HH40" s="222"/>
      <c r="HI40" s="222"/>
      <c r="HJ40" s="222">
        <v>8.11</v>
      </c>
      <c r="HK40" s="222"/>
      <c r="HL40" s="222"/>
      <c r="HM40" s="222"/>
      <c r="HN40" s="222">
        <v>12.56</v>
      </c>
      <c r="HO40" s="222"/>
      <c r="HP40" s="222"/>
      <c r="HQ40" s="222"/>
      <c r="HR40" s="222"/>
      <c r="HS40" s="222"/>
      <c r="HT40" s="222"/>
      <c r="HU40" s="213"/>
      <c r="HV40" s="222"/>
      <c r="HW40" s="222">
        <v>6.02</v>
      </c>
      <c r="HX40" s="222"/>
      <c r="HY40" s="222"/>
      <c r="HZ40" s="222"/>
      <c r="IA40" s="222"/>
      <c r="IB40" s="222"/>
      <c r="IC40" s="222"/>
      <c r="ID40" s="222">
        <v>5.43</v>
      </c>
      <c r="IE40" s="222"/>
      <c r="IF40" s="222"/>
      <c r="IG40" s="222"/>
      <c r="IH40" s="222"/>
      <c r="II40" s="216" t="s">
        <v>175</v>
      </c>
      <c r="IJ40" s="214"/>
      <c r="IK40" s="222"/>
      <c r="IL40" s="213">
        <v>4.6900000000000004</v>
      </c>
      <c r="IM40" s="213"/>
      <c r="IN40" s="222"/>
      <c r="IO40" s="222"/>
      <c r="IP40" s="222"/>
      <c r="IQ40" s="222"/>
      <c r="IR40" s="222"/>
      <c r="IS40" s="222"/>
      <c r="IT40" s="222"/>
      <c r="IU40" s="214"/>
      <c r="IV40" s="214"/>
      <c r="IW40" s="222"/>
      <c r="IX40" s="222"/>
      <c r="IY40" s="222"/>
      <c r="IZ40" s="222"/>
      <c r="JA40" s="222"/>
      <c r="JB40" s="222"/>
      <c r="JC40" s="216" t="s">
        <v>175</v>
      </c>
      <c r="JD40" s="222"/>
      <c r="JE40" s="222">
        <v>9.7200000000000006</v>
      </c>
      <c r="JF40" s="222">
        <v>13.94</v>
      </c>
      <c r="JG40" s="214"/>
      <c r="JH40" s="222"/>
      <c r="JI40" s="222"/>
      <c r="JJ40" s="222"/>
      <c r="JK40" s="222"/>
      <c r="JL40" s="222">
        <v>5.2</v>
      </c>
      <c r="JM40" s="222"/>
      <c r="JN40" s="222"/>
      <c r="JO40" s="222"/>
      <c r="JP40" s="213"/>
      <c r="JQ40" s="222"/>
      <c r="JR40" s="222"/>
      <c r="JS40" s="222"/>
      <c r="JT40" s="222"/>
      <c r="JU40" s="222"/>
      <c r="JV40" s="222"/>
      <c r="JW40" s="222"/>
      <c r="JX40" s="222"/>
      <c r="JY40" s="222"/>
    </row>
    <row r="41" spans="1:287">
      <c r="A41" s="212">
        <v>1984</v>
      </c>
      <c r="B41" s="213">
        <v>23.74</v>
      </c>
      <c r="C41" s="222">
        <v>13.5</v>
      </c>
      <c r="D41" s="213"/>
      <c r="E41" s="213">
        <v>6.87</v>
      </c>
      <c r="F41" s="213"/>
      <c r="G41" s="213">
        <v>8.68</v>
      </c>
      <c r="H41" s="222"/>
      <c r="I41" s="214" t="s">
        <v>175</v>
      </c>
      <c r="J41" s="222"/>
      <c r="K41" s="222">
        <v>8.8699999999999992</v>
      </c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14" t="s">
        <v>175</v>
      </c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13"/>
      <c r="AS41" s="222"/>
      <c r="AT41" s="214"/>
      <c r="AU41" s="213">
        <v>8.15</v>
      </c>
      <c r="AV41" s="222">
        <v>9.76</v>
      </c>
      <c r="AW41" s="222"/>
      <c r="AX41" s="222">
        <v>10.39</v>
      </c>
      <c r="AY41" s="214" t="s">
        <v>175</v>
      </c>
      <c r="AZ41" s="222">
        <v>14.61</v>
      </c>
      <c r="BA41" s="222">
        <v>11.85</v>
      </c>
      <c r="BB41" s="222"/>
      <c r="BC41" s="222">
        <v>11.97</v>
      </c>
      <c r="BD41" s="222"/>
      <c r="BE41" s="213"/>
      <c r="BF41" s="222"/>
      <c r="BG41" s="222"/>
      <c r="BH41" s="222"/>
      <c r="BI41" s="214" t="s">
        <v>175</v>
      </c>
      <c r="BJ41" s="214"/>
      <c r="BK41" s="214"/>
      <c r="BL41" s="222"/>
      <c r="BM41" s="222"/>
      <c r="BN41" s="214" t="s">
        <v>175</v>
      </c>
      <c r="BO41" s="214"/>
      <c r="BP41" s="222"/>
      <c r="BQ41" s="222"/>
      <c r="BR41" s="222"/>
      <c r="BS41" s="222"/>
      <c r="BT41" s="222"/>
      <c r="BU41" s="222"/>
      <c r="BV41" s="222"/>
      <c r="BW41" s="222"/>
      <c r="BX41" s="222"/>
      <c r="BY41" s="222"/>
      <c r="BZ41" s="222"/>
      <c r="CA41" s="214" t="s">
        <v>175</v>
      </c>
      <c r="CB41" s="214"/>
      <c r="CC41" s="213">
        <v>6.89</v>
      </c>
      <c r="CD41" s="213"/>
      <c r="CE41" s="214"/>
      <c r="CF41" s="214"/>
      <c r="CG41" s="214"/>
      <c r="CH41" s="222"/>
      <c r="CI41" s="214"/>
      <c r="CJ41" s="214"/>
      <c r="CK41" s="214"/>
      <c r="CL41" s="214"/>
      <c r="CM41" s="213">
        <v>4.25</v>
      </c>
      <c r="CN41" s="213"/>
      <c r="CO41" s="213">
        <v>5.98</v>
      </c>
      <c r="CP41" s="213">
        <v>8.1300000000000008</v>
      </c>
      <c r="CU41" s="222"/>
      <c r="CV41" s="222"/>
      <c r="CW41" s="222"/>
      <c r="CX41" s="214"/>
      <c r="CY41" s="214"/>
      <c r="CZ41" s="222"/>
      <c r="DA41" s="222"/>
      <c r="DB41" s="222"/>
      <c r="DC41" s="222"/>
      <c r="DD41" s="222"/>
      <c r="DE41" s="214"/>
      <c r="DF41" s="222"/>
      <c r="DG41" s="222"/>
      <c r="DH41" s="222"/>
      <c r="DI41" s="222"/>
      <c r="DJ41" s="222"/>
      <c r="DK41" s="222"/>
      <c r="DL41" s="222"/>
      <c r="DM41" s="222">
        <v>9.61</v>
      </c>
      <c r="DN41" s="222"/>
      <c r="DO41" s="214"/>
      <c r="DP41" s="214" t="s">
        <v>175</v>
      </c>
      <c r="DQ41" s="214"/>
      <c r="DR41" s="214"/>
      <c r="DS41" s="214"/>
      <c r="DT41" s="214"/>
      <c r="DU41" s="214"/>
      <c r="DV41" s="213">
        <v>10.199999999999999</v>
      </c>
      <c r="DW41" s="213"/>
      <c r="DX41" s="213">
        <v>8.39</v>
      </c>
      <c r="DY41" s="222"/>
      <c r="DZ41" s="214"/>
      <c r="EA41" s="213">
        <v>13.11</v>
      </c>
      <c r="EB41" s="222">
        <v>6.69</v>
      </c>
      <c r="EC41" s="222">
        <v>8.99</v>
      </c>
      <c r="ED41" s="222"/>
      <c r="EE41" s="222"/>
      <c r="EF41" s="222"/>
      <c r="EG41" s="222"/>
      <c r="EH41" s="222"/>
      <c r="EI41" s="222"/>
      <c r="EJ41" s="214"/>
      <c r="EK41" s="214"/>
      <c r="EL41" s="213"/>
      <c r="EM41" s="213"/>
      <c r="EN41" s="213"/>
      <c r="EO41" s="214" t="s">
        <v>175</v>
      </c>
      <c r="EP41" s="214"/>
      <c r="EQ41" s="214"/>
      <c r="ER41" s="213">
        <v>3.62</v>
      </c>
      <c r="ES41" s="213"/>
      <c r="ET41" s="214"/>
      <c r="EU41" s="214"/>
      <c r="EV41" s="214"/>
      <c r="EW41" s="214"/>
      <c r="EX41" s="214"/>
      <c r="EY41" s="213">
        <v>6.22</v>
      </c>
      <c r="EZ41" s="213"/>
      <c r="FA41" s="213">
        <v>7.6</v>
      </c>
      <c r="FB41" s="213"/>
      <c r="FC41" s="213"/>
      <c r="FD41" s="222"/>
      <c r="FE41" s="222"/>
      <c r="FF41" s="222"/>
      <c r="FG41" s="222"/>
      <c r="FH41" s="222"/>
      <c r="FI41" s="222"/>
      <c r="FJ41" s="222"/>
      <c r="FK41" s="222"/>
      <c r="FL41" s="222"/>
      <c r="FM41" s="222"/>
      <c r="FN41" s="222"/>
      <c r="FO41" s="222"/>
      <c r="FP41" s="222"/>
      <c r="FQ41" s="222"/>
      <c r="FR41" s="222"/>
      <c r="FS41" s="222"/>
      <c r="FT41" s="222"/>
      <c r="FU41" s="222"/>
      <c r="FV41" s="214" t="s">
        <v>175</v>
      </c>
      <c r="FW41" s="213">
        <v>12.32</v>
      </c>
      <c r="FX41" s="213">
        <v>18.23</v>
      </c>
      <c r="FY41" s="214" t="s">
        <v>175</v>
      </c>
      <c r="FZ41" s="213">
        <v>10.31</v>
      </c>
      <c r="GA41" s="222"/>
      <c r="GB41" s="222"/>
      <c r="GC41" s="222"/>
      <c r="GD41" s="222"/>
      <c r="GE41" s="222"/>
      <c r="GF41" s="222"/>
      <c r="GG41" s="222"/>
      <c r="GH41" s="213">
        <v>10.91</v>
      </c>
      <c r="GI41" s="222"/>
      <c r="GJ41" s="222">
        <v>7.01</v>
      </c>
      <c r="GK41" s="222"/>
      <c r="GL41" s="222"/>
      <c r="GM41" s="222"/>
      <c r="GN41" s="222"/>
      <c r="GO41" s="222"/>
      <c r="GP41" s="222"/>
      <c r="GQ41" s="222"/>
      <c r="GR41" s="222"/>
      <c r="GS41" s="222"/>
      <c r="GT41" s="222"/>
      <c r="GU41" s="222"/>
      <c r="GV41" s="222"/>
      <c r="GW41" s="222"/>
      <c r="GX41" s="222"/>
      <c r="GY41" s="222"/>
      <c r="GZ41" s="222"/>
      <c r="HA41" s="222">
        <v>8.31</v>
      </c>
      <c r="HB41" s="222"/>
      <c r="HC41" s="222"/>
      <c r="HD41" s="214" t="s">
        <v>175</v>
      </c>
      <c r="HE41" s="214"/>
      <c r="HF41" s="213"/>
      <c r="HG41" s="222"/>
      <c r="HH41" s="222"/>
      <c r="HI41" s="222"/>
      <c r="HJ41" s="222">
        <v>9.61</v>
      </c>
      <c r="HK41" s="222"/>
      <c r="HL41" s="222"/>
      <c r="HM41" s="222"/>
      <c r="HN41" s="222">
        <v>8.66</v>
      </c>
      <c r="HO41" s="222"/>
      <c r="HP41" s="222"/>
      <c r="HQ41" s="222"/>
      <c r="HR41" s="222"/>
      <c r="HS41" s="222"/>
      <c r="HT41" s="222"/>
      <c r="HU41" s="214"/>
      <c r="HV41" s="222"/>
      <c r="HW41" s="216" t="s">
        <v>175</v>
      </c>
      <c r="HX41" s="222"/>
      <c r="HY41" s="222"/>
      <c r="HZ41" s="222"/>
      <c r="IA41" s="213"/>
      <c r="IB41" s="214"/>
      <c r="IC41" s="213"/>
      <c r="ID41" s="213">
        <v>4.53</v>
      </c>
      <c r="IE41" s="213"/>
      <c r="IF41" s="213"/>
      <c r="IG41" s="213"/>
      <c r="IH41" s="213"/>
      <c r="II41" s="216" t="s">
        <v>175</v>
      </c>
      <c r="IJ41" s="213"/>
      <c r="IK41" s="222"/>
      <c r="IL41" s="216" t="s">
        <v>175</v>
      </c>
      <c r="IM41" s="214"/>
      <c r="IN41" s="222"/>
      <c r="IO41" s="222"/>
      <c r="IP41" s="222"/>
      <c r="IQ41" s="222"/>
      <c r="IR41" s="222"/>
      <c r="IS41" s="222"/>
      <c r="IT41" s="222"/>
      <c r="IU41" s="214"/>
      <c r="IV41" s="214"/>
      <c r="IW41" s="222"/>
      <c r="IX41" s="222"/>
      <c r="IY41" s="222"/>
      <c r="IZ41" s="222"/>
      <c r="JA41" s="222"/>
      <c r="JB41" s="222"/>
      <c r="JC41" s="222"/>
      <c r="JD41" s="222"/>
      <c r="JE41" s="222">
        <v>6.93</v>
      </c>
      <c r="JF41" s="214" t="s">
        <v>175</v>
      </c>
      <c r="JG41" s="222"/>
      <c r="JH41" s="222"/>
      <c r="JI41" s="213"/>
      <c r="JJ41" s="213"/>
      <c r="JK41" s="213"/>
      <c r="JL41" s="213">
        <v>7.4</v>
      </c>
      <c r="JM41" s="213"/>
      <c r="JN41" s="213"/>
      <c r="JO41" s="222"/>
      <c r="JP41" s="213"/>
      <c r="JQ41" s="214"/>
      <c r="JR41" s="214"/>
      <c r="JS41" s="214"/>
      <c r="JT41" s="213"/>
      <c r="JU41" s="222"/>
      <c r="JV41" s="222"/>
      <c r="JW41" s="214"/>
      <c r="JX41" s="213"/>
      <c r="JY41" s="213"/>
    </row>
    <row r="42" spans="1:287">
      <c r="A42" s="212">
        <v>1983</v>
      </c>
      <c r="B42" s="214" t="s">
        <v>175</v>
      </c>
      <c r="C42" s="222">
        <v>19.8</v>
      </c>
      <c r="D42" s="222"/>
      <c r="E42" s="213">
        <v>26.85</v>
      </c>
      <c r="F42" s="214"/>
      <c r="G42" s="214" t="s">
        <v>175</v>
      </c>
      <c r="H42" s="222"/>
      <c r="I42" s="214" t="s">
        <v>175</v>
      </c>
      <c r="J42" s="222"/>
      <c r="K42" s="222">
        <v>11.32</v>
      </c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14"/>
      <c r="AR42" s="213"/>
      <c r="AS42" s="222"/>
      <c r="AT42" s="222"/>
      <c r="AU42" s="222">
        <v>24.41</v>
      </c>
      <c r="AV42" s="214" t="s">
        <v>175</v>
      </c>
      <c r="AW42" s="214"/>
      <c r="AX42" s="213">
        <v>25.28</v>
      </c>
      <c r="AY42" s="213">
        <v>16.46</v>
      </c>
      <c r="AZ42" s="213">
        <v>20.59</v>
      </c>
      <c r="BA42" s="222">
        <v>19.25</v>
      </c>
      <c r="BB42" s="222"/>
      <c r="BC42" s="214" t="s">
        <v>175</v>
      </c>
      <c r="BD42" s="222"/>
      <c r="BE42" s="222"/>
      <c r="BF42" s="222"/>
      <c r="BG42" s="222"/>
      <c r="BH42" s="222"/>
      <c r="BI42" s="222"/>
      <c r="BJ42" s="222"/>
      <c r="BK42" s="222"/>
      <c r="BL42" s="222"/>
      <c r="BM42" s="222"/>
      <c r="BN42" s="214" t="s">
        <v>175</v>
      </c>
      <c r="BO42" s="222"/>
      <c r="BP42" s="222"/>
      <c r="BQ42" s="222"/>
      <c r="BR42" s="222"/>
      <c r="BS42" s="222"/>
      <c r="BT42" s="222"/>
      <c r="BU42" s="222"/>
      <c r="BV42" s="222"/>
      <c r="BW42" s="222"/>
      <c r="BX42" s="222"/>
      <c r="BY42" s="222"/>
      <c r="BZ42" s="222"/>
      <c r="CA42" s="222"/>
      <c r="CB42" s="222"/>
      <c r="CC42" s="222">
        <v>13.23</v>
      </c>
      <c r="CD42" s="222"/>
      <c r="CE42" s="222"/>
      <c r="CF42" s="222"/>
      <c r="CG42" s="222"/>
      <c r="CH42" s="222"/>
      <c r="CI42" s="222"/>
      <c r="CJ42" s="222"/>
      <c r="CK42" s="222"/>
      <c r="CL42" s="222"/>
      <c r="CM42" s="222">
        <v>14.72</v>
      </c>
      <c r="CN42" s="222"/>
      <c r="CO42" s="222">
        <v>10.039999999999999</v>
      </c>
      <c r="CP42" s="222">
        <v>16.649999999999999</v>
      </c>
      <c r="CU42" s="222"/>
      <c r="CV42" s="222"/>
      <c r="CW42" s="222"/>
      <c r="CX42" s="222"/>
      <c r="CY42" s="222"/>
      <c r="CZ42" s="222"/>
      <c r="DA42" s="222"/>
      <c r="DB42" s="222"/>
      <c r="DC42" s="222"/>
      <c r="DD42" s="222"/>
      <c r="DE42" s="222"/>
      <c r="DF42" s="222"/>
      <c r="DG42" s="222"/>
      <c r="DH42" s="222"/>
      <c r="DI42" s="222"/>
      <c r="DJ42" s="222"/>
      <c r="DK42" s="222"/>
      <c r="DL42" s="222"/>
      <c r="DM42" s="222">
        <v>11.69</v>
      </c>
      <c r="DN42" s="222"/>
      <c r="DO42" s="222"/>
      <c r="DP42" s="222"/>
      <c r="DQ42" s="222"/>
      <c r="DR42" s="222"/>
      <c r="DS42" s="222"/>
      <c r="DT42" s="222"/>
      <c r="DU42" s="222"/>
      <c r="DV42" s="222">
        <v>10.59</v>
      </c>
      <c r="DW42" s="222"/>
      <c r="DX42" s="222">
        <v>12.4</v>
      </c>
      <c r="DY42" s="222"/>
      <c r="DZ42" s="222"/>
      <c r="EA42" s="214" t="s">
        <v>175</v>
      </c>
      <c r="EB42" s="222">
        <v>7.6</v>
      </c>
      <c r="EC42" s="222">
        <v>13.41</v>
      </c>
      <c r="ED42" s="222"/>
      <c r="EE42" s="222"/>
      <c r="EF42" s="222"/>
      <c r="EG42" s="222"/>
      <c r="EH42" s="222"/>
      <c r="EI42" s="222"/>
      <c r="EJ42" s="222"/>
      <c r="EK42" s="222"/>
      <c r="EL42" s="214"/>
      <c r="EM42" s="214"/>
      <c r="EN42" s="222"/>
      <c r="EO42" s="214" t="s">
        <v>175</v>
      </c>
      <c r="EP42" s="214"/>
      <c r="EQ42" s="214"/>
      <c r="ER42" s="213">
        <v>14.33</v>
      </c>
      <c r="ES42" s="213"/>
      <c r="ET42" s="214"/>
      <c r="EU42" s="214"/>
      <c r="EV42" s="214"/>
      <c r="EW42" s="214"/>
      <c r="EX42" s="214"/>
      <c r="EY42" s="213">
        <v>13.74</v>
      </c>
      <c r="EZ42" s="213"/>
      <c r="FA42" s="213">
        <v>13.27</v>
      </c>
      <c r="FB42" s="213"/>
      <c r="FC42" s="222"/>
      <c r="FD42" s="222"/>
      <c r="FE42" s="222"/>
      <c r="FF42" s="222"/>
      <c r="FG42" s="222"/>
      <c r="FH42" s="222"/>
      <c r="FI42" s="222"/>
      <c r="FJ42" s="222"/>
      <c r="FK42" s="222"/>
      <c r="FL42" s="222"/>
      <c r="FM42" s="222"/>
      <c r="FN42" s="222"/>
      <c r="FO42" s="222"/>
      <c r="FP42" s="222"/>
      <c r="FQ42" s="222"/>
      <c r="FR42" s="222"/>
      <c r="FS42" s="222"/>
      <c r="FT42" s="222"/>
      <c r="FU42" s="222"/>
      <c r="FV42" s="214"/>
      <c r="FW42" s="213">
        <v>20.98</v>
      </c>
      <c r="FX42" s="214" t="s">
        <v>175</v>
      </c>
      <c r="FY42" s="214"/>
      <c r="FZ42" s="213">
        <v>20.87</v>
      </c>
      <c r="GA42" s="222"/>
      <c r="GB42" s="222"/>
      <c r="GC42" s="222"/>
      <c r="GD42" s="222"/>
      <c r="GE42" s="222"/>
      <c r="GF42" s="222"/>
      <c r="GG42" s="222"/>
      <c r="GH42" s="214" t="s">
        <v>175</v>
      </c>
      <c r="GI42" s="222"/>
      <c r="GJ42" s="222">
        <v>12.13</v>
      </c>
      <c r="GK42" s="222"/>
      <c r="GL42" s="222"/>
      <c r="GM42" s="222"/>
      <c r="GN42" s="222"/>
      <c r="GO42" s="222"/>
      <c r="GP42" s="222"/>
      <c r="GQ42" s="222"/>
      <c r="GR42" s="222"/>
      <c r="GS42" s="222"/>
      <c r="GT42" s="222"/>
      <c r="GU42" s="222"/>
      <c r="GV42" s="222"/>
      <c r="GW42" s="222"/>
      <c r="GX42" s="222"/>
      <c r="GY42" s="222"/>
      <c r="GZ42" s="222"/>
      <c r="HA42" s="222">
        <v>21.61</v>
      </c>
      <c r="HB42" s="222"/>
      <c r="HC42" s="222"/>
      <c r="HD42" s="222"/>
      <c r="HE42" s="222"/>
      <c r="HF42" s="222"/>
      <c r="HG42" s="222"/>
      <c r="HH42" s="222"/>
      <c r="HI42" s="222"/>
      <c r="HJ42" s="214" t="s">
        <v>175</v>
      </c>
      <c r="HK42" s="214"/>
      <c r="HL42" s="214"/>
      <c r="HM42" s="214"/>
      <c r="HN42" s="222">
        <v>17.95</v>
      </c>
      <c r="HO42" s="222"/>
      <c r="HP42" s="222"/>
      <c r="HQ42" s="222"/>
      <c r="HR42" s="222"/>
      <c r="HS42" s="222"/>
      <c r="HT42" s="222"/>
      <c r="HU42" s="222"/>
      <c r="HV42" s="222"/>
      <c r="HW42" s="222">
        <v>13.5</v>
      </c>
      <c r="HX42" s="222"/>
      <c r="HY42" s="222"/>
      <c r="HZ42" s="222"/>
      <c r="IA42" s="222"/>
      <c r="IB42" s="222"/>
      <c r="IC42" s="214"/>
      <c r="ID42" s="216" t="s">
        <v>175</v>
      </c>
      <c r="IE42" s="214"/>
      <c r="IF42" s="214"/>
      <c r="IG42" s="214"/>
      <c r="IH42" s="214"/>
      <c r="II42" s="213">
        <v>16.61</v>
      </c>
      <c r="IJ42" s="213"/>
      <c r="IK42" s="222"/>
      <c r="IL42" s="222"/>
      <c r="IM42" s="222"/>
      <c r="IN42" s="222"/>
      <c r="IO42" s="222"/>
      <c r="IP42" s="222"/>
      <c r="IQ42" s="222"/>
      <c r="IR42" s="222"/>
      <c r="IS42" s="222"/>
      <c r="IT42" s="222"/>
      <c r="IU42" s="214"/>
      <c r="IV42" s="214"/>
      <c r="IW42" s="222"/>
      <c r="IX42" s="222"/>
      <c r="IY42" s="222"/>
      <c r="IZ42" s="222"/>
      <c r="JA42" s="222"/>
      <c r="JB42" s="222"/>
      <c r="JC42" s="222"/>
      <c r="JD42" s="222"/>
      <c r="JE42" s="222">
        <v>13.11</v>
      </c>
      <c r="JF42" s="222">
        <v>13.58</v>
      </c>
      <c r="JG42" s="214"/>
      <c r="JH42" s="222"/>
      <c r="JI42" s="222"/>
      <c r="JJ42" s="222"/>
      <c r="JK42" s="222"/>
      <c r="JL42" s="216" t="s">
        <v>175</v>
      </c>
      <c r="JM42" s="214"/>
      <c r="JN42" s="214"/>
      <c r="JO42" s="222"/>
      <c r="JP42" s="214"/>
      <c r="JQ42" s="214"/>
      <c r="JR42" s="214"/>
      <c r="JS42" s="214"/>
      <c r="JT42" s="214"/>
      <c r="JU42" s="222"/>
      <c r="JV42" s="222"/>
      <c r="JW42" s="214"/>
      <c r="JX42" s="222"/>
      <c r="JY42" s="222"/>
    </row>
    <row r="43" spans="1:287">
      <c r="A43" s="212">
        <v>1982</v>
      </c>
      <c r="B43" s="214" t="s">
        <v>175</v>
      </c>
      <c r="C43" s="214" t="s">
        <v>175</v>
      </c>
      <c r="D43" s="214"/>
      <c r="E43" s="214" t="s">
        <v>175</v>
      </c>
      <c r="F43" s="214"/>
      <c r="G43" s="214" t="s">
        <v>175</v>
      </c>
      <c r="H43" s="214"/>
      <c r="I43" s="214"/>
      <c r="J43" s="222"/>
      <c r="K43" s="222">
        <v>5.83</v>
      </c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14"/>
      <c r="AS43" s="222"/>
      <c r="AT43" s="222"/>
      <c r="AU43" s="214" t="s">
        <v>175</v>
      </c>
      <c r="AV43" s="214" t="s">
        <v>175</v>
      </c>
      <c r="AW43" s="214"/>
      <c r="AX43" s="214" t="s">
        <v>175</v>
      </c>
      <c r="AY43" s="214" t="s">
        <v>175</v>
      </c>
      <c r="AZ43" s="214" t="s">
        <v>175</v>
      </c>
      <c r="BA43" s="214" t="s">
        <v>175</v>
      </c>
      <c r="BB43" s="214"/>
      <c r="BC43" s="214"/>
      <c r="BD43" s="222"/>
      <c r="BE43" s="214"/>
      <c r="BF43" s="222"/>
      <c r="BG43" s="222"/>
      <c r="BH43" s="222"/>
      <c r="BI43" s="222"/>
      <c r="BJ43" s="222"/>
      <c r="BK43" s="222"/>
      <c r="BL43" s="222"/>
      <c r="BM43" s="222"/>
      <c r="BN43" s="214" t="s">
        <v>175</v>
      </c>
      <c r="BO43" s="214"/>
      <c r="BP43" s="222"/>
      <c r="BQ43" s="222"/>
      <c r="BR43" s="222"/>
      <c r="BS43" s="222"/>
      <c r="BT43" s="222"/>
      <c r="BU43" s="222"/>
      <c r="BV43" s="222"/>
      <c r="BW43" s="222"/>
      <c r="BX43" s="222"/>
      <c r="BY43" s="222"/>
      <c r="BZ43" s="222"/>
      <c r="CA43" s="222"/>
      <c r="CB43" s="222"/>
      <c r="CC43" s="214" t="s">
        <v>175</v>
      </c>
      <c r="CD43" s="214"/>
      <c r="CE43" s="222"/>
      <c r="CF43" s="222"/>
      <c r="CG43" s="214"/>
      <c r="CH43" s="222"/>
      <c r="CI43" s="222"/>
      <c r="CJ43" s="222"/>
      <c r="CK43" s="222"/>
      <c r="CL43" s="222"/>
      <c r="CM43" s="214" t="s">
        <v>175</v>
      </c>
      <c r="CN43" s="214"/>
      <c r="CO43" s="214" t="s">
        <v>175</v>
      </c>
      <c r="CP43" s="214" t="s">
        <v>175</v>
      </c>
      <c r="CU43" s="222"/>
      <c r="CV43" s="222"/>
      <c r="CW43" s="222"/>
      <c r="CX43" s="222"/>
      <c r="CY43" s="214"/>
      <c r="CZ43" s="214"/>
      <c r="DA43" s="214"/>
      <c r="DB43" s="222"/>
      <c r="DC43" s="222"/>
      <c r="DD43" s="222"/>
      <c r="DE43" s="214"/>
      <c r="DF43" s="222"/>
      <c r="DG43" s="222"/>
      <c r="DH43" s="222"/>
      <c r="DI43" s="222"/>
      <c r="DJ43" s="222"/>
      <c r="DK43" s="222"/>
      <c r="DL43" s="222"/>
      <c r="DM43" s="214" t="s">
        <v>175</v>
      </c>
      <c r="DN43" s="214"/>
      <c r="DO43" s="214"/>
      <c r="DP43" s="214"/>
      <c r="DQ43" s="214"/>
      <c r="DR43" s="214"/>
      <c r="DS43" s="214"/>
      <c r="DT43" s="214"/>
      <c r="DU43" s="214"/>
      <c r="DV43" s="214" t="s">
        <v>175</v>
      </c>
      <c r="DW43" s="214"/>
      <c r="DX43" s="214" t="s">
        <v>175</v>
      </c>
      <c r="DY43" s="222"/>
      <c r="DZ43" s="214"/>
      <c r="EA43" s="214"/>
      <c r="EB43" s="214" t="s">
        <v>175</v>
      </c>
      <c r="EC43" s="214" t="s">
        <v>175</v>
      </c>
      <c r="ED43" s="214"/>
      <c r="EE43" s="214"/>
      <c r="EF43" s="214"/>
      <c r="EG43" s="222"/>
      <c r="EH43" s="222"/>
      <c r="EI43" s="222"/>
      <c r="EJ43" s="214"/>
      <c r="EK43" s="214"/>
      <c r="EL43" s="214"/>
      <c r="EM43" s="214"/>
      <c r="EN43" s="214"/>
      <c r="EO43" s="222"/>
      <c r="EP43" s="222"/>
      <c r="EQ43" s="222"/>
      <c r="ER43" s="214" t="s">
        <v>175</v>
      </c>
      <c r="ES43" s="214"/>
      <c r="ET43" s="222"/>
      <c r="EU43" s="222"/>
      <c r="EV43" s="222"/>
      <c r="EW43" s="222"/>
      <c r="EX43" s="222"/>
      <c r="EY43" s="214" t="s">
        <v>175</v>
      </c>
      <c r="EZ43" s="214"/>
      <c r="FA43" s="214" t="s">
        <v>175</v>
      </c>
      <c r="FB43" s="214"/>
      <c r="FC43" s="214"/>
      <c r="FD43" s="214"/>
      <c r="FE43" s="214"/>
      <c r="FF43" s="214"/>
      <c r="FG43" s="214"/>
      <c r="FH43" s="214"/>
      <c r="FI43" s="214"/>
      <c r="FJ43" s="222"/>
      <c r="FK43" s="222"/>
      <c r="FL43" s="222"/>
      <c r="FM43" s="222"/>
      <c r="FN43" s="222"/>
      <c r="FO43" s="222"/>
      <c r="FP43" s="222"/>
      <c r="FQ43" s="222"/>
      <c r="FR43" s="222"/>
      <c r="FS43" s="222"/>
      <c r="FT43" s="222"/>
      <c r="FU43" s="222"/>
      <c r="FV43" s="222"/>
      <c r="FW43" s="214" t="s">
        <v>175</v>
      </c>
      <c r="FX43" s="214" t="s">
        <v>175</v>
      </c>
      <c r="FY43" s="222"/>
      <c r="FZ43" s="214" t="s">
        <v>175</v>
      </c>
      <c r="GA43" s="222"/>
      <c r="GB43" s="222"/>
      <c r="GC43" s="222"/>
      <c r="GD43" s="222"/>
      <c r="GE43" s="222"/>
      <c r="GF43" s="222"/>
      <c r="GG43" s="222"/>
      <c r="GH43" s="222"/>
      <c r="GI43" s="222"/>
      <c r="GJ43" s="214" t="s">
        <v>175</v>
      </c>
      <c r="GK43" s="222"/>
      <c r="GL43" s="222"/>
      <c r="GM43" s="222"/>
      <c r="GN43" s="222"/>
      <c r="GO43" s="222"/>
      <c r="GP43" s="222"/>
      <c r="GQ43" s="222"/>
      <c r="GR43" s="222"/>
      <c r="GS43" s="222"/>
      <c r="GT43" s="222"/>
      <c r="GU43" s="222"/>
      <c r="GV43" s="222"/>
      <c r="GW43" s="222"/>
      <c r="GX43" s="222"/>
      <c r="GY43" s="214"/>
      <c r="GZ43" s="214"/>
      <c r="HA43" s="214" t="s">
        <v>175</v>
      </c>
      <c r="HB43" s="214"/>
      <c r="HC43" s="214"/>
      <c r="HD43" s="222"/>
      <c r="HE43" s="214"/>
      <c r="HF43" s="214"/>
      <c r="HG43" s="222"/>
      <c r="HH43" s="222"/>
      <c r="HI43" s="222"/>
      <c r="HJ43" s="222"/>
      <c r="HK43" s="222"/>
      <c r="HL43" s="222"/>
      <c r="HM43" s="222"/>
      <c r="HN43" s="214" t="s">
        <v>175</v>
      </c>
      <c r="HO43" s="214"/>
      <c r="HP43" s="222"/>
      <c r="HQ43" s="222"/>
      <c r="HR43" s="222"/>
      <c r="HS43" s="222"/>
      <c r="HT43" s="222"/>
      <c r="HU43" s="222"/>
      <c r="HV43" s="214"/>
      <c r="HW43" s="216" t="s">
        <v>175</v>
      </c>
      <c r="HX43" s="214"/>
      <c r="HY43" s="222"/>
      <c r="HZ43" s="222"/>
      <c r="IA43" s="214"/>
      <c r="IB43" s="214"/>
      <c r="IC43" s="214"/>
      <c r="ID43" s="214"/>
      <c r="IE43" s="214"/>
      <c r="IF43" s="214"/>
      <c r="IG43" s="214"/>
      <c r="IH43" s="214"/>
      <c r="II43" s="216" t="s">
        <v>175</v>
      </c>
      <c r="IJ43" s="214"/>
      <c r="IK43" s="214"/>
      <c r="IL43" s="222"/>
      <c r="IM43" s="222"/>
      <c r="IN43" s="214"/>
      <c r="IO43" s="214"/>
      <c r="IP43" s="214"/>
      <c r="IQ43" s="214"/>
      <c r="IR43" s="214"/>
      <c r="IS43" s="214"/>
      <c r="IT43" s="214"/>
      <c r="IU43" s="214"/>
      <c r="IV43" s="214"/>
      <c r="IW43" s="214"/>
      <c r="IX43" s="214"/>
      <c r="IY43" s="214"/>
      <c r="IZ43" s="214"/>
      <c r="JA43" s="214"/>
      <c r="JB43" s="222"/>
      <c r="JC43" s="222"/>
      <c r="JD43" s="222"/>
      <c r="JE43" s="216" t="s">
        <v>175</v>
      </c>
      <c r="JF43" s="216" t="s">
        <v>175</v>
      </c>
      <c r="JG43" s="214"/>
      <c r="JH43" s="214"/>
      <c r="JI43" s="214"/>
      <c r="JJ43" s="214"/>
      <c r="JK43" s="214"/>
      <c r="JL43" s="214"/>
      <c r="JM43" s="214"/>
      <c r="JN43" s="214"/>
      <c r="JO43" s="214"/>
      <c r="JP43" s="214"/>
      <c r="JQ43" s="222"/>
      <c r="JR43" s="222"/>
      <c r="JS43" s="222"/>
      <c r="JT43" s="214"/>
      <c r="JU43" s="222"/>
      <c r="JV43" s="222"/>
      <c r="JW43" s="222"/>
      <c r="JX43" s="214"/>
      <c r="JY43" s="214"/>
    </row>
    <row r="44" spans="1:287">
      <c r="A44" s="212">
        <v>1981</v>
      </c>
      <c r="B44" s="222"/>
      <c r="C44" s="214" t="s">
        <v>175</v>
      </c>
      <c r="D44" s="222"/>
      <c r="E44" s="214" t="s">
        <v>175</v>
      </c>
      <c r="F44" s="214"/>
      <c r="G44" s="214" t="s">
        <v>175</v>
      </c>
      <c r="H44" s="214"/>
      <c r="I44" s="214"/>
      <c r="J44" s="222"/>
      <c r="K44" s="222">
        <v>4.84</v>
      </c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14"/>
      <c r="AS44" s="222"/>
      <c r="AT44" s="222"/>
      <c r="AU44" s="214" t="s">
        <v>175</v>
      </c>
      <c r="AV44" s="214" t="s">
        <v>175</v>
      </c>
      <c r="AW44" s="214"/>
      <c r="AX44" s="214" t="s">
        <v>175</v>
      </c>
      <c r="AY44" s="214" t="s">
        <v>175</v>
      </c>
      <c r="AZ44" s="214" t="s">
        <v>175</v>
      </c>
      <c r="BA44" s="214" t="s">
        <v>175</v>
      </c>
      <c r="BB44" s="214"/>
      <c r="BC44" s="214"/>
      <c r="BD44" s="222"/>
      <c r="BE44" s="214"/>
      <c r="BF44" s="222"/>
      <c r="BG44" s="222"/>
      <c r="BH44" s="222"/>
      <c r="BI44" s="222"/>
      <c r="BJ44" s="222"/>
      <c r="BK44" s="222"/>
      <c r="BL44" s="222"/>
      <c r="BM44" s="222"/>
      <c r="BN44" s="214"/>
      <c r="BO44" s="214"/>
      <c r="BP44" s="222"/>
      <c r="BQ44" s="222"/>
      <c r="BR44" s="222"/>
      <c r="BS44" s="222"/>
      <c r="BT44" s="222"/>
      <c r="BU44" s="222"/>
      <c r="BV44" s="222"/>
      <c r="BW44" s="222"/>
      <c r="BX44" s="222"/>
      <c r="BY44" s="222"/>
      <c r="BZ44" s="222"/>
      <c r="CA44" s="222"/>
      <c r="CB44" s="222"/>
      <c r="CC44" s="222"/>
      <c r="CD44" s="222"/>
      <c r="CE44" s="222"/>
      <c r="CF44" s="222"/>
      <c r="CG44" s="222"/>
      <c r="CH44" s="222"/>
      <c r="CI44" s="222"/>
      <c r="CJ44" s="222"/>
      <c r="CK44" s="222"/>
      <c r="CL44" s="222"/>
      <c r="CM44" s="222"/>
      <c r="CN44" s="222"/>
      <c r="CO44" s="222"/>
      <c r="CP44" s="214" t="s">
        <v>175</v>
      </c>
      <c r="CU44" s="222"/>
      <c r="CV44" s="222"/>
      <c r="CW44" s="222"/>
      <c r="CX44" s="222"/>
      <c r="CY44" s="214"/>
      <c r="CZ44" s="214"/>
      <c r="DA44" s="214"/>
      <c r="DB44" s="222"/>
      <c r="DC44" s="222"/>
      <c r="DD44" s="222"/>
      <c r="DE44" s="222"/>
      <c r="DF44" s="222"/>
      <c r="DG44" s="222"/>
      <c r="DH44" s="222"/>
      <c r="DI44" s="222"/>
      <c r="DJ44" s="222"/>
      <c r="DK44" s="222"/>
      <c r="DL44" s="222"/>
      <c r="DM44" s="222"/>
      <c r="DN44" s="222"/>
      <c r="DO44" s="222"/>
      <c r="DP44" s="222"/>
      <c r="DQ44" s="222"/>
      <c r="DR44" s="222"/>
      <c r="DS44" s="222"/>
      <c r="DT44" s="222"/>
      <c r="DU44" s="222"/>
      <c r="DV44" s="222"/>
      <c r="DW44" s="222"/>
      <c r="DX44" s="214" t="s">
        <v>175</v>
      </c>
      <c r="DY44" s="222"/>
      <c r="DZ44" s="222"/>
      <c r="EA44" s="222"/>
      <c r="EB44" s="222"/>
      <c r="EC44" s="214" t="s">
        <v>175</v>
      </c>
      <c r="ED44" s="214"/>
      <c r="EE44" s="214"/>
      <c r="EF44" s="214"/>
      <c r="EG44" s="222"/>
      <c r="EH44" s="222"/>
      <c r="EI44" s="222"/>
      <c r="EJ44" s="222"/>
      <c r="EK44" s="222"/>
      <c r="EL44" s="222"/>
      <c r="EM44" s="222"/>
      <c r="EN44" s="214"/>
      <c r="EO44" s="222"/>
      <c r="EP44" s="222"/>
      <c r="EQ44" s="222"/>
      <c r="ER44" s="222"/>
      <c r="ES44" s="222"/>
      <c r="ET44" s="222"/>
      <c r="EU44" s="222"/>
      <c r="EV44" s="222"/>
      <c r="EW44" s="222"/>
      <c r="EX44" s="222"/>
      <c r="EY44" s="214" t="s">
        <v>175</v>
      </c>
      <c r="EZ44" s="214"/>
      <c r="FA44" s="222"/>
      <c r="FB44" s="214"/>
      <c r="FC44" s="214"/>
      <c r="FD44" s="222"/>
      <c r="FE44" s="222"/>
      <c r="FF44" s="222"/>
      <c r="FG44" s="222"/>
      <c r="FH44" s="222"/>
      <c r="FI44" s="222"/>
      <c r="FJ44" s="222"/>
      <c r="FK44" s="222"/>
      <c r="FL44" s="222"/>
      <c r="FM44" s="222"/>
      <c r="FN44" s="222"/>
      <c r="FO44" s="222"/>
      <c r="FP44" s="222"/>
      <c r="FQ44" s="222"/>
      <c r="FR44" s="222"/>
      <c r="FS44" s="222"/>
      <c r="FT44" s="222"/>
      <c r="FU44" s="222"/>
      <c r="FV44" s="222"/>
      <c r="FW44" s="214" t="s">
        <v>175</v>
      </c>
      <c r="FX44" s="214" t="s">
        <v>175</v>
      </c>
      <c r="FY44" s="222"/>
      <c r="FZ44" s="222"/>
      <c r="GA44" s="222"/>
      <c r="GB44" s="222"/>
      <c r="GC44" s="222"/>
      <c r="GD44" s="222"/>
      <c r="GE44" s="222"/>
      <c r="GF44" s="222"/>
      <c r="GG44" s="222"/>
      <c r="GH44" s="222"/>
      <c r="GI44" s="222"/>
      <c r="GJ44" s="222"/>
      <c r="GK44" s="222"/>
      <c r="GL44" s="222"/>
      <c r="GM44" s="222"/>
      <c r="GN44" s="222"/>
      <c r="GO44" s="222"/>
      <c r="GP44" s="222"/>
      <c r="GQ44" s="222"/>
      <c r="GR44" s="222"/>
      <c r="GS44" s="222"/>
      <c r="GT44" s="222"/>
      <c r="GU44" s="222"/>
      <c r="GV44" s="222"/>
      <c r="GW44" s="222"/>
      <c r="GX44" s="222"/>
      <c r="GY44" s="214"/>
      <c r="GZ44" s="214"/>
      <c r="HA44" s="214" t="s">
        <v>175</v>
      </c>
      <c r="HB44" s="214"/>
      <c r="HC44" s="214"/>
      <c r="HD44" s="222"/>
      <c r="HE44" s="222"/>
      <c r="HF44" s="214"/>
      <c r="HG44" s="222"/>
      <c r="HH44" s="222"/>
      <c r="HI44" s="222"/>
      <c r="HJ44" s="222"/>
      <c r="HK44" s="222"/>
      <c r="HL44" s="222"/>
      <c r="HM44" s="222"/>
      <c r="HN44" s="214" t="s">
        <v>175</v>
      </c>
      <c r="HO44" s="214"/>
      <c r="HP44" s="222"/>
      <c r="HQ44" s="222"/>
      <c r="HR44" s="222"/>
      <c r="HS44" s="222"/>
      <c r="HT44" s="222"/>
      <c r="HU44" s="222"/>
      <c r="HV44" s="214"/>
      <c r="HW44" s="214"/>
      <c r="HX44" s="214"/>
      <c r="HY44" s="222"/>
      <c r="HZ44" s="222"/>
      <c r="IA44" s="214"/>
      <c r="IB44" s="222"/>
      <c r="IC44" s="214"/>
      <c r="ID44" s="214"/>
      <c r="IE44" s="214"/>
      <c r="IF44" s="214"/>
      <c r="IG44" s="214"/>
      <c r="IH44" s="214"/>
      <c r="II44" s="214"/>
      <c r="IJ44" s="214"/>
      <c r="IK44" s="222"/>
      <c r="IL44" s="222"/>
      <c r="IM44" s="222"/>
      <c r="IN44" s="214"/>
      <c r="IO44" s="214"/>
      <c r="IP44" s="214"/>
      <c r="IQ44" s="214"/>
      <c r="IR44" s="214"/>
      <c r="IS44" s="214"/>
      <c r="IT44" s="214"/>
      <c r="IU44" s="214"/>
      <c r="IV44" s="214"/>
      <c r="IW44" s="214"/>
      <c r="IX44" s="214"/>
      <c r="IY44" s="214"/>
      <c r="IZ44" s="214"/>
      <c r="JA44" s="214"/>
      <c r="JB44" s="222"/>
      <c r="JC44" s="222"/>
      <c r="JD44" s="222"/>
      <c r="JE44" s="222"/>
      <c r="JF44" s="222"/>
      <c r="JG44" s="214"/>
      <c r="JH44" s="214"/>
      <c r="JI44" s="214"/>
      <c r="JJ44" s="214"/>
      <c r="JK44" s="214"/>
      <c r="JL44" s="214"/>
      <c r="JM44" s="214"/>
      <c r="JN44" s="214"/>
      <c r="JO44" s="222"/>
      <c r="JP44" s="222"/>
      <c r="JQ44" s="222"/>
      <c r="JR44" s="222"/>
      <c r="JS44" s="222"/>
      <c r="JT44" s="214"/>
      <c r="JU44" s="222"/>
      <c r="JV44" s="222"/>
      <c r="JW44" s="222"/>
      <c r="JX44" s="214"/>
      <c r="JY44" s="214"/>
    </row>
    <row r="45" spans="1:287">
      <c r="A45" s="223">
        <v>1980</v>
      </c>
      <c r="B45" s="224"/>
      <c r="C45" s="224"/>
      <c r="D45" s="224"/>
      <c r="E45" s="224"/>
      <c r="F45" s="224"/>
      <c r="G45" s="224"/>
      <c r="H45" s="224"/>
      <c r="I45" s="224"/>
      <c r="J45" s="224"/>
      <c r="K45" s="225" t="s">
        <v>175</v>
      </c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/>
      <c r="AM45" s="224"/>
      <c r="AN45" s="224"/>
      <c r="AO45" s="224"/>
      <c r="AP45" s="224"/>
      <c r="AQ45" s="224"/>
      <c r="AR45" s="224"/>
      <c r="AS45" s="224"/>
      <c r="AT45" s="224"/>
      <c r="AU45" s="224"/>
      <c r="AV45" s="224"/>
      <c r="AW45" s="224"/>
      <c r="AX45" s="224"/>
      <c r="AY45" s="224"/>
      <c r="AZ45" s="224"/>
      <c r="BA45" s="224"/>
      <c r="BB45" s="224"/>
      <c r="BC45" s="224"/>
      <c r="BD45" s="224"/>
      <c r="BE45" s="224"/>
      <c r="BF45" s="224"/>
      <c r="BG45" s="224"/>
      <c r="BH45" s="224"/>
      <c r="BI45" s="224"/>
      <c r="BJ45" s="224"/>
      <c r="BK45" s="224"/>
      <c r="BL45" s="224"/>
      <c r="BM45" s="224"/>
      <c r="BN45" s="224"/>
      <c r="BO45" s="224"/>
      <c r="BP45" s="224"/>
      <c r="BQ45" s="224"/>
      <c r="BR45" s="224"/>
      <c r="BS45" s="224"/>
      <c r="BT45" s="224"/>
      <c r="BU45" s="224"/>
      <c r="BV45" s="224"/>
      <c r="BW45" s="224"/>
      <c r="BX45" s="224"/>
      <c r="BY45" s="224"/>
      <c r="BZ45" s="224"/>
      <c r="CA45" s="224"/>
      <c r="CB45" s="224"/>
      <c r="CC45" s="224"/>
      <c r="CD45" s="224"/>
      <c r="CE45" s="224"/>
      <c r="CF45" s="224"/>
      <c r="CG45" s="224"/>
      <c r="CH45" s="224"/>
      <c r="CI45" s="224"/>
      <c r="CJ45" s="224"/>
      <c r="CK45" s="224"/>
      <c r="CL45" s="224"/>
      <c r="CM45" s="224"/>
      <c r="CN45" s="224"/>
      <c r="CO45" s="224"/>
      <c r="CP45" s="225" t="s">
        <v>175</v>
      </c>
      <c r="CQ45" s="224"/>
      <c r="CR45" s="224"/>
      <c r="CS45" s="224"/>
      <c r="CT45" s="226"/>
      <c r="CU45" s="224"/>
      <c r="CV45" s="224"/>
      <c r="CW45" s="224"/>
      <c r="CX45" s="224"/>
      <c r="CY45" s="224"/>
      <c r="CZ45" s="224"/>
      <c r="DA45" s="224"/>
      <c r="DB45" s="224"/>
      <c r="DC45" s="224"/>
      <c r="DD45" s="224"/>
      <c r="DE45" s="224"/>
      <c r="DF45" s="224"/>
      <c r="DG45" s="224"/>
      <c r="DH45" s="224"/>
      <c r="DI45" s="224"/>
      <c r="DJ45" s="224"/>
      <c r="DK45" s="224"/>
      <c r="DL45" s="224"/>
      <c r="DM45" s="224"/>
      <c r="DN45" s="224"/>
      <c r="DO45" s="224"/>
      <c r="DP45" s="224"/>
      <c r="DQ45" s="224"/>
      <c r="DR45" s="224"/>
      <c r="DS45" s="224"/>
      <c r="DT45" s="224"/>
      <c r="DU45" s="224"/>
      <c r="DV45" s="224"/>
      <c r="DW45" s="224"/>
      <c r="DX45" s="224"/>
      <c r="DY45" s="224"/>
      <c r="DZ45" s="224"/>
      <c r="EA45" s="224"/>
      <c r="EB45" s="224"/>
      <c r="EC45" s="224"/>
      <c r="ED45" s="224"/>
      <c r="EE45" s="224"/>
      <c r="EF45" s="224"/>
      <c r="EG45" s="224"/>
      <c r="EH45" s="224"/>
      <c r="EI45" s="224"/>
      <c r="EJ45" s="224"/>
      <c r="EK45" s="224"/>
      <c r="EL45" s="224"/>
      <c r="EM45" s="224"/>
      <c r="EN45" s="224"/>
      <c r="EO45" s="224"/>
      <c r="EP45" s="224"/>
      <c r="EQ45" s="224"/>
      <c r="ER45" s="224"/>
      <c r="ES45" s="224"/>
      <c r="ET45" s="224"/>
      <c r="EU45" s="224"/>
      <c r="EV45" s="224"/>
      <c r="EW45" s="224"/>
      <c r="EX45" s="224"/>
      <c r="EY45" s="224"/>
      <c r="EZ45" s="224"/>
      <c r="FA45" s="224"/>
      <c r="FB45" s="224"/>
      <c r="FC45" s="224"/>
      <c r="FD45" s="224"/>
      <c r="FE45" s="224"/>
      <c r="FF45" s="224"/>
      <c r="FG45" s="224"/>
      <c r="FH45" s="224"/>
      <c r="FI45" s="224"/>
      <c r="FJ45" s="224"/>
      <c r="FK45" s="224"/>
      <c r="FL45" s="224"/>
      <c r="FM45" s="224"/>
      <c r="FN45" s="224"/>
      <c r="FO45" s="224"/>
      <c r="FP45" s="224"/>
      <c r="FQ45" s="224"/>
      <c r="FR45" s="224"/>
      <c r="FS45" s="224"/>
      <c r="FT45" s="224"/>
      <c r="FU45" s="224"/>
      <c r="FV45" s="224"/>
      <c r="FW45" s="224"/>
      <c r="FX45" s="224"/>
      <c r="FY45" s="224"/>
      <c r="FZ45" s="224"/>
      <c r="GA45" s="224"/>
      <c r="GB45" s="224"/>
      <c r="GC45" s="224"/>
      <c r="GD45" s="224"/>
      <c r="GE45" s="224"/>
      <c r="GF45" s="224"/>
      <c r="GG45" s="224"/>
      <c r="GH45" s="224"/>
      <c r="GI45" s="224"/>
      <c r="GJ45" s="224"/>
      <c r="GK45" s="224"/>
      <c r="GL45" s="224"/>
      <c r="GM45" s="224"/>
      <c r="GN45" s="224"/>
      <c r="GO45" s="224"/>
      <c r="GP45" s="224"/>
      <c r="GQ45" s="224"/>
      <c r="GR45" s="224"/>
      <c r="GS45" s="224"/>
      <c r="GT45" s="224"/>
      <c r="GU45" s="224"/>
      <c r="GV45" s="224"/>
      <c r="GW45" s="224"/>
      <c r="GX45" s="224"/>
      <c r="GY45" s="224"/>
      <c r="GZ45" s="224"/>
      <c r="HA45" s="224"/>
      <c r="HB45" s="224"/>
      <c r="HC45" s="224"/>
      <c r="HD45" s="224"/>
      <c r="HE45" s="224"/>
      <c r="HF45" s="224"/>
      <c r="HG45" s="224"/>
      <c r="HH45" s="224"/>
      <c r="HI45" s="224"/>
      <c r="HJ45" s="224"/>
      <c r="HK45" s="224"/>
      <c r="HL45" s="224"/>
      <c r="HM45" s="224"/>
      <c r="HN45" s="224"/>
      <c r="HO45" s="224"/>
      <c r="HP45" s="224"/>
      <c r="HQ45" s="224"/>
      <c r="HR45" s="224"/>
      <c r="HS45" s="224"/>
      <c r="HT45" s="224"/>
      <c r="HU45" s="224"/>
      <c r="HV45" s="224"/>
      <c r="HW45" s="224"/>
      <c r="HX45" s="224"/>
      <c r="HY45" s="224"/>
      <c r="HZ45" s="224"/>
      <c r="IA45" s="224"/>
      <c r="IB45" s="224"/>
      <c r="IC45" s="224"/>
      <c r="ID45" s="224"/>
      <c r="IE45" s="224"/>
      <c r="IF45" s="224"/>
      <c r="IG45" s="224"/>
      <c r="IH45" s="224"/>
      <c r="II45" s="224"/>
      <c r="IJ45" s="224"/>
      <c r="IK45" s="224"/>
      <c r="IL45" s="224"/>
      <c r="IM45" s="224"/>
      <c r="IN45" s="224"/>
      <c r="IO45" s="224"/>
      <c r="IP45" s="224"/>
      <c r="IQ45" s="224"/>
      <c r="IR45" s="224"/>
      <c r="IS45" s="224"/>
      <c r="IT45" s="224"/>
      <c r="IU45" s="224"/>
      <c r="IV45" s="224"/>
      <c r="IW45" s="224"/>
      <c r="IX45" s="224"/>
      <c r="IY45" s="224"/>
      <c r="IZ45" s="224"/>
      <c r="JA45" s="224"/>
      <c r="JB45" s="224"/>
      <c r="JC45" s="224"/>
      <c r="JD45" s="224"/>
      <c r="JE45" s="224"/>
      <c r="JF45" s="224"/>
      <c r="JG45" s="224"/>
      <c r="JH45" s="224"/>
      <c r="JI45" s="224"/>
      <c r="JJ45" s="224"/>
      <c r="JK45" s="224"/>
      <c r="JL45" s="224"/>
      <c r="JM45" s="222"/>
      <c r="JN45" s="222"/>
      <c r="JO45" s="222"/>
      <c r="JP45" s="222"/>
      <c r="JQ45" s="222"/>
      <c r="JR45" s="222"/>
      <c r="JS45" s="222"/>
      <c r="JT45" s="222"/>
      <c r="JU45" s="222"/>
      <c r="JV45" s="222"/>
      <c r="JW45" s="222"/>
      <c r="JX45" s="222"/>
      <c r="JY45" s="222"/>
    </row>
    <row r="46" spans="1:287" s="230" customFormat="1" ht="12.4" customHeight="1">
      <c r="A46" s="228" t="s">
        <v>210</v>
      </c>
      <c r="B46" s="229">
        <f>AVERAGE(B3:B45)</f>
        <v>24.670000000000009</v>
      </c>
      <c r="C46" s="229">
        <f t="shared" ref="C46:AT46" si="1">AVERAGE(C3:C45)</f>
        <v>11.918387096774195</v>
      </c>
      <c r="D46" s="229">
        <f t="shared" si="1"/>
        <v>11.835714285714285</v>
      </c>
      <c r="E46" s="229">
        <f t="shared" si="1"/>
        <v>14.85736842105263</v>
      </c>
      <c r="F46" s="229">
        <f t="shared" si="1"/>
        <v>23.720714285714287</v>
      </c>
      <c r="G46" s="229">
        <f t="shared" si="1"/>
        <v>8.1261290322580653</v>
      </c>
      <c r="H46" s="229">
        <f t="shared" si="1"/>
        <v>7.7750000000000012</v>
      </c>
      <c r="I46" s="229">
        <f t="shared" si="1"/>
        <v>17.457741935483874</v>
      </c>
      <c r="J46" s="229">
        <f t="shared" si="1"/>
        <v>6.8388235294117639</v>
      </c>
      <c r="K46" s="229">
        <f t="shared" si="1"/>
        <v>6.7702380952380929</v>
      </c>
      <c r="L46" s="229">
        <f t="shared" si="1"/>
        <v>6.4020000000000001</v>
      </c>
      <c r="M46" s="229">
        <f t="shared" si="1"/>
        <v>6.5662499999999993</v>
      </c>
      <c r="N46" s="229">
        <f t="shared" si="1"/>
        <v>6.709677419354839</v>
      </c>
      <c r="O46" s="229">
        <f t="shared" si="1"/>
        <v>7.379999999999999</v>
      </c>
      <c r="P46" s="229">
        <f t="shared" si="1"/>
        <v>6.5687499999999996</v>
      </c>
      <c r="Q46" s="229">
        <f t="shared" si="1"/>
        <v>6.4867857142857144</v>
      </c>
      <c r="R46" s="229">
        <f t="shared" si="1"/>
        <v>7.1731034482758611</v>
      </c>
      <c r="S46" s="229">
        <f t="shared" si="1"/>
        <v>5.647916666666668</v>
      </c>
      <c r="T46" s="229">
        <f t="shared" si="1"/>
        <v>7.2084375000000014</v>
      </c>
      <c r="U46" s="229">
        <f t="shared" si="1"/>
        <v>5.9720000000000004</v>
      </c>
      <c r="V46" s="229">
        <f t="shared" si="1"/>
        <v>7.1696666666666662</v>
      </c>
      <c r="W46" s="229">
        <f t="shared" si="1"/>
        <v>6.9088888888888897</v>
      </c>
      <c r="X46" s="229">
        <f t="shared" si="1"/>
        <v>7.6693548387096753</v>
      </c>
      <c r="Y46" s="229">
        <f t="shared" si="1"/>
        <v>6.27</v>
      </c>
      <c r="Z46" s="229">
        <f t="shared" si="1"/>
        <v>7.9660714285714294</v>
      </c>
      <c r="AA46" s="229">
        <f t="shared" si="1"/>
        <v>7.1985714285714293</v>
      </c>
      <c r="AB46" s="229">
        <f t="shared" si="1"/>
        <v>7.1449999999999996</v>
      </c>
      <c r="AC46" s="229">
        <f t="shared" si="1"/>
        <v>7.4981481481481476</v>
      </c>
      <c r="AD46" s="229">
        <f t="shared" si="1"/>
        <v>7.2328125000000014</v>
      </c>
      <c r="AE46" s="229">
        <f t="shared" si="1"/>
        <v>7.3647222222222224</v>
      </c>
      <c r="AF46" s="229">
        <f t="shared" si="1"/>
        <v>6.6582142857142861</v>
      </c>
      <c r="AG46" s="229">
        <f t="shared" si="1"/>
        <v>6.7335714285714277</v>
      </c>
      <c r="AH46" s="229">
        <f t="shared" si="1"/>
        <v>6.4539999999999988</v>
      </c>
      <c r="AI46" s="229">
        <f t="shared" si="1"/>
        <v>7.1023333333333341</v>
      </c>
      <c r="AJ46" s="229">
        <f t="shared" si="1"/>
        <v>7.0455000000000014</v>
      </c>
      <c r="AK46" s="229">
        <f t="shared" si="1"/>
        <v>7.0250000000000004</v>
      </c>
      <c r="AL46" s="229">
        <f t="shared" si="1"/>
        <v>6.7748000000000017</v>
      </c>
      <c r="AM46" s="229">
        <f t="shared" si="1"/>
        <v>7.2219354838709675</v>
      </c>
      <c r="AN46" s="229">
        <f t="shared" si="1"/>
        <v>7.0523999999999987</v>
      </c>
      <c r="AO46" s="229">
        <f t="shared" si="1"/>
        <v>6.6844999999999999</v>
      </c>
      <c r="AP46" s="229">
        <f t="shared" si="1"/>
        <v>7.14</v>
      </c>
      <c r="AQ46" s="229">
        <f t="shared" si="1"/>
        <v>8.2293548387096784</v>
      </c>
      <c r="AR46" s="229">
        <f t="shared" si="1"/>
        <v>6.4518749999999994</v>
      </c>
      <c r="AS46" s="229">
        <f t="shared" si="1"/>
        <v>6.1339285714285712</v>
      </c>
      <c r="AT46" s="229">
        <f t="shared" si="1"/>
        <v>8.4228571428571435</v>
      </c>
      <c r="AU46" s="229">
        <f t="shared" ref="AU46:CW46" si="2">AVERAGE(AU3:AU45)</f>
        <v>12.509729729729731</v>
      </c>
      <c r="AV46" s="229">
        <f t="shared" si="2"/>
        <v>12.942702702702702</v>
      </c>
      <c r="AW46" s="229">
        <f t="shared" si="2"/>
        <v>18.861290322580647</v>
      </c>
      <c r="AX46" s="229">
        <f t="shared" si="2"/>
        <v>13.535526315789472</v>
      </c>
      <c r="AY46" s="229">
        <f t="shared" si="2"/>
        <v>12.479189189189189</v>
      </c>
      <c r="AZ46" s="229">
        <f t="shared" si="2"/>
        <v>12.625789473684209</v>
      </c>
      <c r="BA46" s="229">
        <f t="shared" si="2"/>
        <v>12.342820512820516</v>
      </c>
      <c r="BB46" s="229">
        <f t="shared" si="2"/>
        <v>13.360333333333331</v>
      </c>
      <c r="BC46" s="229">
        <f t="shared" si="2"/>
        <v>11.942499999999999</v>
      </c>
      <c r="BD46" s="229">
        <f t="shared" si="2"/>
        <v>6.0561904761904772</v>
      </c>
      <c r="BE46" s="229">
        <f t="shared" si="2"/>
        <v>5.3450000000000006</v>
      </c>
      <c r="BF46" s="229">
        <f t="shared" si="2"/>
        <v>7.342500000000002</v>
      </c>
      <c r="BG46" s="229">
        <f t="shared" si="2"/>
        <v>11.022941176470587</v>
      </c>
      <c r="BH46" s="229">
        <f t="shared" si="2"/>
        <v>9.1093749999999982</v>
      </c>
      <c r="BI46" s="229">
        <f t="shared" si="2"/>
        <v>6.4111764705882335</v>
      </c>
      <c r="BJ46" s="229">
        <f t="shared" si="2"/>
        <v>10.84809523809524</v>
      </c>
      <c r="BK46" s="229">
        <f t="shared" si="2"/>
        <v>8.6292857142857127</v>
      </c>
      <c r="BL46" s="229">
        <f t="shared" si="2"/>
        <v>11.118846153846155</v>
      </c>
      <c r="BM46" s="229">
        <f t="shared" si="2"/>
        <v>11.530294117647061</v>
      </c>
      <c r="BN46" s="229">
        <f t="shared" si="2"/>
        <v>16.517878787878789</v>
      </c>
      <c r="BO46" s="229">
        <f t="shared" si="2"/>
        <v>15.730500000000001</v>
      </c>
      <c r="BP46" s="229">
        <f t="shared" si="2"/>
        <v>7.1655555555555566</v>
      </c>
      <c r="BQ46" s="229">
        <f t="shared" si="2"/>
        <v>6.5557894736842091</v>
      </c>
      <c r="BR46" s="229">
        <f t="shared" si="2"/>
        <v>5.5694736842105259</v>
      </c>
      <c r="BS46" s="229">
        <f t="shared" si="2"/>
        <v>6.6020000000000012</v>
      </c>
      <c r="BT46" s="229">
        <f t="shared" si="2"/>
        <v>5.9452380952380945</v>
      </c>
      <c r="BU46" s="229">
        <f t="shared" si="2"/>
        <v>6.343809523809524</v>
      </c>
      <c r="BV46" s="229">
        <f t="shared" si="2"/>
        <v>6.8159999999999981</v>
      </c>
      <c r="BW46" s="229">
        <f t="shared" si="2"/>
        <v>5.620000000000001</v>
      </c>
      <c r="BX46" s="229">
        <f t="shared" si="2"/>
        <v>6.0945454545454529</v>
      </c>
      <c r="BY46" s="229">
        <f t="shared" si="2"/>
        <v>4.9246875000000001</v>
      </c>
      <c r="BZ46" s="229">
        <f t="shared" si="2"/>
        <v>6.416363636363636</v>
      </c>
      <c r="CA46" s="229">
        <f t="shared" si="2"/>
        <v>5.7408333333333337</v>
      </c>
      <c r="CB46" s="229">
        <f t="shared" si="2"/>
        <v>4.80448275862069</v>
      </c>
      <c r="CC46" s="229">
        <f t="shared" si="2"/>
        <v>7.9408108108108113</v>
      </c>
      <c r="CD46" s="229">
        <f t="shared" si="2"/>
        <v>6.503333333333333</v>
      </c>
      <c r="CE46" s="229">
        <f t="shared" si="2"/>
        <v>5.9396428571428581</v>
      </c>
      <c r="CF46" s="229">
        <f t="shared" si="2"/>
        <v>7.2417391304347829</v>
      </c>
      <c r="CG46" s="229">
        <f t="shared" si="2"/>
        <v>5.477777777777777</v>
      </c>
      <c r="CH46" s="229">
        <f t="shared" si="2"/>
        <v>6.4537500000000003</v>
      </c>
      <c r="CI46" s="229">
        <f t="shared" si="2"/>
        <v>7.7026315789473685</v>
      </c>
      <c r="CJ46" s="229">
        <f t="shared" si="2"/>
        <v>6.0661538461538447</v>
      </c>
      <c r="CK46" s="229">
        <f t="shared" si="2"/>
        <v>7.1238095238095234</v>
      </c>
      <c r="CL46" s="229">
        <f t="shared" si="2"/>
        <v>9.4049999999999994</v>
      </c>
      <c r="CM46" s="229">
        <f t="shared" si="2"/>
        <v>7.0871052631578966</v>
      </c>
      <c r="CN46" s="229">
        <f t="shared" si="2"/>
        <v>8.0299999999999994</v>
      </c>
      <c r="CO46" s="229">
        <f t="shared" si="2"/>
        <v>7.8578947368421055</v>
      </c>
      <c r="CP46" s="229">
        <f t="shared" si="2"/>
        <v>8.59</v>
      </c>
      <c r="CQ46" s="229">
        <f t="shared" si="2"/>
        <v>8.3238095238095244</v>
      </c>
      <c r="CR46" s="229">
        <f t="shared" si="2"/>
        <v>8.3794736842105273</v>
      </c>
      <c r="CS46" s="229">
        <f t="shared" si="2"/>
        <v>7.6978947368421062</v>
      </c>
      <c r="CT46" s="229">
        <f t="shared" si="2"/>
        <v>9.317499999999999</v>
      </c>
      <c r="CU46" s="229">
        <f t="shared" si="2"/>
        <v>7.2789999999999999</v>
      </c>
      <c r="CV46" s="229">
        <f t="shared" si="2"/>
        <v>7.1232258064516136</v>
      </c>
      <c r="CW46" s="229">
        <f t="shared" si="2"/>
        <v>7.7696551724137937</v>
      </c>
      <c r="CX46" s="229">
        <f t="shared" ref="CX46:EN46" si="3">AVERAGE(CX3:CX45)</f>
        <v>7.2904761904761903</v>
      </c>
      <c r="CY46" s="229">
        <f t="shared" si="3"/>
        <v>6.6474193548387088</v>
      </c>
      <c r="CZ46" s="229">
        <f t="shared" si="3"/>
        <v>6.7769230769230768</v>
      </c>
      <c r="DA46" s="229">
        <f t="shared" si="3"/>
        <v>6.8351515151515141</v>
      </c>
      <c r="DB46" s="229">
        <f t="shared" si="3"/>
        <v>6.1492307692307691</v>
      </c>
      <c r="DC46" s="229">
        <f t="shared" si="3"/>
        <v>6.37153846153846</v>
      </c>
      <c r="DD46" s="229">
        <f t="shared" si="3"/>
        <v>8.7733333333333334</v>
      </c>
      <c r="DE46" s="229">
        <f t="shared" si="3"/>
        <v>9.2725000000000009</v>
      </c>
      <c r="DF46" s="229">
        <f t="shared" si="3"/>
        <v>7.3337500000000011</v>
      </c>
      <c r="DG46" s="229">
        <f t="shared" si="3"/>
        <v>7.2666666666666666</v>
      </c>
      <c r="DH46" s="229">
        <f t="shared" si="3"/>
        <v>7.4745000000000008</v>
      </c>
      <c r="DI46" s="229">
        <f t="shared" si="3"/>
        <v>6.4848387096774207</v>
      </c>
      <c r="DJ46" s="229">
        <f t="shared" si="3"/>
        <v>6.956500000000001</v>
      </c>
      <c r="DK46" s="229">
        <f t="shared" si="3"/>
        <v>6.5781818181818181</v>
      </c>
      <c r="DL46" s="229">
        <f t="shared" si="3"/>
        <v>6.9545833333333329</v>
      </c>
      <c r="DM46" s="229">
        <f t="shared" si="3"/>
        <v>7.5012820512820531</v>
      </c>
      <c r="DN46" s="229">
        <f t="shared" si="3"/>
        <v>6.9322222222222232</v>
      </c>
      <c r="DO46" s="229">
        <f t="shared" si="3"/>
        <v>8.5155172413793121</v>
      </c>
      <c r="DP46" s="229">
        <f t="shared" si="3"/>
        <v>8.1219444444444449</v>
      </c>
      <c r="DQ46" s="229">
        <f t="shared" si="3"/>
        <v>7.0926470588235286</v>
      </c>
      <c r="DR46" s="229">
        <f t="shared" si="3"/>
        <v>6.7528571428571444</v>
      </c>
      <c r="DS46" s="229">
        <f t="shared" si="3"/>
        <v>7.5572413793103435</v>
      </c>
      <c r="DT46" s="229">
        <f t="shared" si="3"/>
        <v>7.2995652173913053</v>
      </c>
      <c r="DU46" s="229">
        <f t="shared" si="3"/>
        <v>10.184666666666669</v>
      </c>
      <c r="DV46" s="229">
        <f t="shared" si="3"/>
        <v>9.2705128205128187</v>
      </c>
      <c r="DW46" s="229">
        <f t="shared" si="3"/>
        <v>11.338000000000001</v>
      </c>
      <c r="DX46" s="229">
        <f t="shared" si="3"/>
        <v>9.2305128205128195</v>
      </c>
      <c r="DY46" s="229">
        <f t="shared" si="3"/>
        <v>7.7037500000000003</v>
      </c>
      <c r="DZ46" s="229">
        <f t="shared" si="3"/>
        <v>4.9742857142857151</v>
      </c>
      <c r="EA46" s="229">
        <f t="shared" si="3"/>
        <v>6.2786842105263165</v>
      </c>
      <c r="EB46" s="229">
        <f t="shared" si="3"/>
        <v>6.3034210526315793</v>
      </c>
      <c r="EC46" s="229">
        <f t="shared" si="3"/>
        <v>5.8521052631578954</v>
      </c>
      <c r="ED46" s="229">
        <f t="shared" si="3"/>
        <v>4.7952173913043472</v>
      </c>
      <c r="EE46" s="229">
        <f t="shared" si="3"/>
        <v>5.4671428571428562</v>
      </c>
      <c r="EF46" s="229">
        <f t="shared" si="3"/>
        <v>5.9104999999999999</v>
      </c>
      <c r="EG46" s="229">
        <f t="shared" si="3"/>
        <v>5.2314705882352941</v>
      </c>
      <c r="EH46" s="229">
        <f t="shared" si="3"/>
        <v>5.662962962962963</v>
      </c>
      <c r="EI46" s="229">
        <f t="shared" si="3"/>
        <v>5.7846153846153845</v>
      </c>
      <c r="EJ46" s="229">
        <f t="shared" si="3"/>
        <v>7.4684375000000003</v>
      </c>
      <c r="EK46" s="229">
        <f t="shared" si="3"/>
        <v>4.8053571428571429</v>
      </c>
      <c r="EL46" s="229">
        <f t="shared" si="3"/>
        <v>5.7133333333333338</v>
      </c>
      <c r="EM46" s="229">
        <f t="shared" si="3"/>
        <v>6.4164705882352937</v>
      </c>
      <c r="EN46" s="229">
        <f t="shared" si="3"/>
        <v>7.3605</v>
      </c>
      <c r="EO46" s="229">
        <f t="shared" ref="EO46:GS46" si="4">AVERAGE(EO3:EO45)</f>
        <v>6.0254054054054071</v>
      </c>
      <c r="EP46" s="229">
        <f t="shared" si="4"/>
        <v>5.9553571428571406</v>
      </c>
      <c r="EQ46" s="229">
        <f t="shared" si="4"/>
        <v>5.4514285714285711</v>
      </c>
      <c r="ER46" s="229">
        <f t="shared" si="4"/>
        <v>7.4587179487179451</v>
      </c>
      <c r="ES46" s="229">
        <f t="shared" si="4"/>
        <v>8.5190000000000001</v>
      </c>
      <c r="ET46" s="229">
        <f t="shared" si="4"/>
        <v>8.9981481481481485</v>
      </c>
      <c r="EU46" s="229">
        <f t="shared" si="4"/>
        <v>8.3093939393939422</v>
      </c>
      <c r="EV46" s="229">
        <f t="shared" si="4"/>
        <v>7.3068421052631587</v>
      </c>
      <c r="EW46" s="229">
        <f t="shared" si="4"/>
        <v>8.2954285714285714</v>
      </c>
      <c r="EX46" s="229">
        <f t="shared" si="4"/>
        <v>9.1011764705882339</v>
      </c>
      <c r="EY46" s="229">
        <f t="shared" si="4"/>
        <v>8.3886486486486511</v>
      </c>
      <c r="EZ46" s="229">
        <f t="shared" si="4"/>
        <v>8.3515789473684201</v>
      </c>
      <c r="FA46" s="229">
        <f t="shared" si="4"/>
        <v>10.315384615384616</v>
      </c>
      <c r="FB46" s="229">
        <f t="shared" si="4"/>
        <v>6.1641176470588235</v>
      </c>
      <c r="FC46" s="229">
        <f t="shared" si="4"/>
        <v>5.5924137931034483</v>
      </c>
      <c r="FD46" s="229">
        <f t="shared" si="4"/>
        <v>12.010357142857144</v>
      </c>
      <c r="FE46" s="229">
        <f t="shared" si="4"/>
        <v>10.427407407407406</v>
      </c>
      <c r="FF46" s="229">
        <f t="shared" si="4"/>
        <v>8.6069230769230796</v>
      </c>
      <c r="FG46" s="229">
        <f t="shared" si="4"/>
        <v>10.054074074074078</v>
      </c>
      <c r="FH46" s="229">
        <f t="shared" si="4"/>
        <v>9.2788888888888881</v>
      </c>
      <c r="FI46" s="229">
        <f t="shared" si="4"/>
        <v>9.7462962962962951</v>
      </c>
      <c r="FJ46" s="229">
        <f t="shared" si="4"/>
        <v>9.2830769230769228</v>
      </c>
      <c r="FK46" s="229">
        <f t="shared" si="4"/>
        <v>8.2596296296296288</v>
      </c>
      <c r="FL46" s="229">
        <f t="shared" si="4"/>
        <v>8.7853571428571406</v>
      </c>
      <c r="FM46" s="229">
        <f t="shared" si="4"/>
        <v>9.3914285714285715</v>
      </c>
      <c r="FN46" s="229">
        <f t="shared" si="4"/>
        <v>9.4388888888888882</v>
      </c>
      <c r="FO46" s="229">
        <f t="shared" si="4"/>
        <v>9.2196428571428548</v>
      </c>
      <c r="FP46" s="229">
        <f t="shared" si="4"/>
        <v>8.9992857142857137</v>
      </c>
      <c r="FQ46" s="229">
        <f t="shared" si="4"/>
        <v>8.9178571428571427</v>
      </c>
      <c r="FR46" s="229">
        <f t="shared" si="4"/>
        <v>8.3084000000000007</v>
      </c>
      <c r="FS46" s="229">
        <f t="shared" si="4"/>
        <v>9.1639285714285723</v>
      </c>
      <c r="FT46" s="229">
        <f t="shared" si="4"/>
        <v>8.3507692307692274</v>
      </c>
      <c r="FU46" s="229">
        <f t="shared" si="4"/>
        <v>10.460999999999999</v>
      </c>
      <c r="FV46" s="229">
        <f t="shared" si="4"/>
        <v>8.9441935483870978</v>
      </c>
      <c r="FW46" s="229">
        <f t="shared" si="4"/>
        <v>12.571052631578949</v>
      </c>
      <c r="FX46" s="229">
        <f t="shared" si="4"/>
        <v>17.677500000000006</v>
      </c>
      <c r="FY46" s="229">
        <f t="shared" si="4"/>
        <v>14.308124999999999</v>
      </c>
      <c r="FZ46" s="229">
        <f t="shared" si="4"/>
        <v>14.50820512820513</v>
      </c>
      <c r="GA46" s="229">
        <f t="shared" si="4"/>
        <v>10.903684210526313</v>
      </c>
      <c r="GB46" s="229">
        <f t="shared" si="4"/>
        <v>10.176315789473682</v>
      </c>
      <c r="GC46" s="229">
        <f t="shared" si="4"/>
        <v>11.205</v>
      </c>
      <c r="GD46" s="229">
        <f t="shared" si="4"/>
        <v>7.2188235294117664</v>
      </c>
      <c r="GE46" s="229">
        <f t="shared" si="4"/>
        <v>6.7240909090909078</v>
      </c>
      <c r="GF46" s="229">
        <f t="shared" si="4"/>
        <v>8.1425000000000001</v>
      </c>
      <c r="GG46" s="229">
        <f t="shared" si="4"/>
        <v>6.3062499999999995</v>
      </c>
      <c r="GH46" s="229">
        <f t="shared" si="4"/>
        <v>7.7467647058823523</v>
      </c>
      <c r="GI46" s="229">
        <f t="shared" si="4"/>
        <v>6.7266666666666657</v>
      </c>
      <c r="GJ46" s="229">
        <f t="shared" si="4"/>
        <v>7.45897435897436</v>
      </c>
      <c r="GK46" s="229">
        <f t="shared" si="4"/>
        <v>6.9867857142857153</v>
      </c>
      <c r="GL46" s="229">
        <f t="shared" si="4"/>
        <v>7.6364285714285716</v>
      </c>
      <c r="GM46" s="229">
        <f t="shared" si="4"/>
        <v>7.7261290322580667</v>
      </c>
      <c r="GN46" s="229">
        <f t="shared" si="4"/>
        <v>7.7529166666666676</v>
      </c>
      <c r="GO46" s="229">
        <f t="shared" si="4"/>
        <v>7.373333333333334</v>
      </c>
      <c r="GP46" s="229">
        <f t="shared" si="4"/>
        <v>6.7542916666666661</v>
      </c>
      <c r="GQ46" s="229">
        <f t="shared" si="4"/>
        <v>7.5308333333333346</v>
      </c>
      <c r="GR46" s="229">
        <f t="shared" si="4"/>
        <v>8.6557142857142875</v>
      </c>
      <c r="GS46" s="229">
        <f t="shared" si="4"/>
        <v>7.7849999999999993</v>
      </c>
      <c r="GT46" s="229">
        <f t="shared" ref="GT46:IL46" si="5">AVERAGE(GT3:GT45)</f>
        <v>8.2708333333333339</v>
      </c>
      <c r="GU46" s="229">
        <f t="shared" si="5"/>
        <v>9.3127586206896549</v>
      </c>
      <c r="GV46" s="229">
        <f t="shared" si="5"/>
        <v>9.6013043478260869</v>
      </c>
      <c r="GW46" s="229">
        <f t="shared" si="5"/>
        <v>10.023103448275863</v>
      </c>
      <c r="GX46" s="229">
        <f t="shared" si="5"/>
        <v>6.8362962962962959</v>
      </c>
      <c r="GY46" s="229">
        <f t="shared" si="5"/>
        <v>6.8512903225806445</v>
      </c>
      <c r="GZ46" s="229">
        <f t="shared" si="5"/>
        <v>7.4034285714285719</v>
      </c>
      <c r="HA46" s="229">
        <f t="shared" si="5"/>
        <v>9.75102564102564</v>
      </c>
      <c r="HB46" s="229">
        <f t="shared" si="5"/>
        <v>8.0131034482758636</v>
      </c>
      <c r="HC46" s="229">
        <f t="shared" si="5"/>
        <v>12.09</v>
      </c>
      <c r="HD46" s="229">
        <f t="shared" si="5"/>
        <v>17.300625</v>
      </c>
      <c r="HE46" s="229">
        <f t="shared" si="5"/>
        <v>10.122727272727273</v>
      </c>
      <c r="HF46" s="229">
        <f t="shared" si="5"/>
        <v>10.250454545454547</v>
      </c>
      <c r="HG46" s="229">
        <f t="shared" si="5"/>
        <v>5.4210714285714285</v>
      </c>
      <c r="HH46" s="229">
        <f t="shared" si="5"/>
        <v>5.6307142857142845</v>
      </c>
      <c r="HI46" s="229">
        <f t="shared" si="5"/>
        <v>8.6662499999999998</v>
      </c>
      <c r="HJ46" s="229">
        <f t="shared" si="5"/>
        <v>7.3808108108108135</v>
      </c>
      <c r="HK46" s="229">
        <f t="shared" si="5"/>
        <v>11.047500000000003</v>
      </c>
      <c r="HL46" s="229">
        <f t="shared" si="5"/>
        <v>11.8955</v>
      </c>
      <c r="HM46" s="229">
        <f t="shared" si="5"/>
        <v>7.5099999999999989</v>
      </c>
      <c r="HN46" s="229">
        <f t="shared" si="5"/>
        <v>11.174166666666668</v>
      </c>
      <c r="HO46" s="229">
        <f t="shared" si="5"/>
        <v>11.086666666666668</v>
      </c>
      <c r="HP46" s="229">
        <f t="shared" si="5"/>
        <v>5.9712499999999995</v>
      </c>
      <c r="HQ46" s="229">
        <f t="shared" si="5"/>
        <v>6.2589655172413812</v>
      </c>
      <c r="HR46" s="229">
        <f t="shared" si="5"/>
        <v>5.5096153846153859</v>
      </c>
      <c r="HS46" s="229">
        <f t="shared" si="5"/>
        <v>6.4007692307692317</v>
      </c>
      <c r="HT46" s="229">
        <f t="shared" si="5"/>
        <v>7.1174074074074065</v>
      </c>
      <c r="HU46" s="229">
        <f t="shared" si="5"/>
        <v>6.1633333333333322</v>
      </c>
      <c r="HV46" s="229">
        <f t="shared" si="5"/>
        <v>6.1258064516129034</v>
      </c>
      <c r="HW46" s="229">
        <f t="shared" si="5"/>
        <v>7.1844736842105243</v>
      </c>
      <c r="HX46" s="229">
        <f t="shared" si="5"/>
        <v>6.8816666666666668</v>
      </c>
      <c r="HY46" s="229">
        <f t="shared" si="5"/>
        <v>6.5142307692307693</v>
      </c>
      <c r="HZ46" s="229">
        <f t="shared" si="5"/>
        <v>6.4906896551724147</v>
      </c>
      <c r="IA46" s="229">
        <f t="shared" si="5"/>
        <v>6.6428124999999998</v>
      </c>
      <c r="IB46" s="229">
        <f t="shared" si="5"/>
        <v>5.1203125000000016</v>
      </c>
      <c r="IC46" s="229">
        <f t="shared" si="5"/>
        <v>6.2024137931034486</v>
      </c>
      <c r="ID46" s="229">
        <f t="shared" si="5"/>
        <v>5.8264864864864858</v>
      </c>
      <c r="IE46" s="229">
        <f t="shared" si="5"/>
        <v>7.3840000000000012</v>
      </c>
      <c r="IF46" s="229">
        <f t="shared" si="5"/>
        <v>7.5733333333333324</v>
      </c>
      <c r="IG46" s="229">
        <f t="shared" si="5"/>
        <v>6.8451724137931027</v>
      </c>
      <c r="IH46" s="229">
        <f t="shared" si="5"/>
        <v>7.4473684210526319</v>
      </c>
      <c r="II46" s="229">
        <f t="shared" si="5"/>
        <v>8.8764864864864883</v>
      </c>
      <c r="IJ46" s="229">
        <f t="shared" si="5"/>
        <v>10.999523809523811</v>
      </c>
      <c r="IK46" s="229">
        <f t="shared" si="5"/>
        <v>7.120645161290323</v>
      </c>
      <c r="IL46" s="229">
        <f t="shared" si="5"/>
        <v>7.8527777777777779</v>
      </c>
      <c r="IM46" s="229">
        <f t="shared" ref="IM46:JY46" si="6">AVERAGE(IM3:IM45)</f>
        <v>8.4623529411764693</v>
      </c>
      <c r="IN46" s="229">
        <f t="shared" si="6"/>
        <v>9.6115625000000016</v>
      </c>
      <c r="IO46" s="229">
        <f t="shared" si="6"/>
        <v>10.766129032258064</v>
      </c>
      <c r="IP46" s="229">
        <f t="shared" si="6"/>
        <v>9.2388888888888889</v>
      </c>
      <c r="IQ46" s="229">
        <f t="shared" si="6"/>
        <v>11.849687500000002</v>
      </c>
      <c r="IR46" s="229">
        <f t="shared" si="6"/>
        <v>15.092666666666668</v>
      </c>
      <c r="IS46" s="229">
        <f t="shared" si="6"/>
        <v>9.1492857142857158</v>
      </c>
      <c r="IT46" s="229">
        <f t="shared" si="6"/>
        <v>16.043529411764705</v>
      </c>
      <c r="IU46" s="229">
        <f t="shared" si="6"/>
        <v>9.0366666666666653</v>
      </c>
      <c r="IV46" s="229">
        <f t="shared" si="6"/>
        <v>9.7392000000000003</v>
      </c>
      <c r="IW46" s="229">
        <f t="shared" si="6"/>
        <v>10.102</v>
      </c>
      <c r="IX46" s="229">
        <f t="shared" si="6"/>
        <v>9.3049999999999979</v>
      </c>
      <c r="IY46" s="229">
        <f t="shared" si="6"/>
        <v>10.068750000000001</v>
      </c>
      <c r="IZ46" s="229">
        <f t="shared" si="6"/>
        <v>8.6254166666666681</v>
      </c>
      <c r="JA46" s="229">
        <f t="shared" si="6"/>
        <v>10.727916666666665</v>
      </c>
      <c r="JB46" s="229">
        <f t="shared" si="6"/>
        <v>7.6352941176470592</v>
      </c>
      <c r="JC46" s="229">
        <f t="shared" si="6"/>
        <v>8.5508333333333351</v>
      </c>
      <c r="JD46" s="229">
        <f t="shared" si="6"/>
        <v>8.3721428571428582</v>
      </c>
      <c r="JE46" s="229">
        <f t="shared" si="6"/>
        <v>7.5775675675675673</v>
      </c>
      <c r="JF46" s="229">
        <f t="shared" si="6"/>
        <v>8.348108108108109</v>
      </c>
      <c r="JG46" s="229">
        <f t="shared" si="6"/>
        <v>12.736818181818183</v>
      </c>
      <c r="JH46" s="229">
        <f t="shared" si="6"/>
        <v>12</v>
      </c>
      <c r="JI46" s="229">
        <f t="shared" si="6"/>
        <v>5.6295652173913036</v>
      </c>
      <c r="JJ46" s="229">
        <f t="shared" si="6"/>
        <v>5.3203846153846168</v>
      </c>
      <c r="JK46" s="229">
        <f t="shared" si="6"/>
        <v>5.4645161290322593</v>
      </c>
      <c r="JL46" s="229">
        <f t="shared" si="6"/>
        <v>6.6182857142857134</v>
      </c>
      <c r="JM46" s="229">
        <f t="shared" si="6"/>
        <v>6.6513793103448284</v>
      </c>
      <c r="JN46" s="229">
        <f t="shared" si="6"/>
        <v>5.714411764705881</v>
      </c>
      <c r="JO46" s="229">
        <f t="shared" si="6"/>
        <v>5.7076470588235297</v>
      </c>
      <c r="JP46" s="229">
        <f t="shared" si="6"/>
        <v>6.5809090909090919</v>
      </c>
      <c r="JQ46" s="229">
        <f t="shared" si="6"/>
        <v>5.9728571428571433</v>
      </c>
      <c r="JR46" s="229">
        <f t="shared" si="6"/>
        <v>6.2584615384615381</v>
      </c>
      <c r="JS46" s="229">
        <f t="shared" si="6"/>
        <v>8.2944999999999993</v>
      </c>
      <c r="JT46" s="229">
        <f t="shared" si="6"/>
        <v>6.6505555555555569</v>
      </c>
      <c r="JU46" s="229">
        <f t="shared" si="6"/>
        <v>6.4220689655172416</v>
      </c>
      <c r="JV46" s="229">
        <f t="shared" si="6"/>
        <v>6.2703846153846134</v>
      </c>
      <c r="JW46" s="229">
        <f t="shared" si="6"/>
        <v>6.43</v>
      </c>
      <c r="JX46" s="229">
        <f t="shared" si="6"/>
        <v>5.4740625000000014</v>
      </c>
      <c r="JY46" s="229">
        <f t="shared" si="6"/>
        <v>6.2093749999999996</v>
      </c>
      <c r="JZ46" s="233">
        <f>AVERAGE(B46:JY46)</f>
        <v>8.2785721709757691</v>
      </c>
      <c r="KA46" s="230">
        <f>JZ3/JZ46</f>
        <v>0.95342308494382511</v>
      </c>
    </row>
    <row r="47" spans="1:287" ht="12.4" customHeight="1">
      <c r="A47" s="231" t="s">
        <v>209</v>
      </c>
      <c r="B47" s="232">
        <f>MEDIAN(B3:B45)</f>
        <v>25.134999999999998</v>
      </c>
      <c r="C47" s="232">
        <f t="shared" ref="C47:AT47" si="7">MEDIAN(C3:C45)</f>
        <v>11.89</v>
      </c>
      <c r="D47" s="232">
        <f t="shared" si="7"/>
        <v>10.57</v>
      </c>
      <c r="E47" s="232">
        <f t="shared" si="7"/>
        <v>13.6</v>
      </c>
      <c r="F47" s="232">
        <f t="shared" si="7"/>
        <v>24.15</v>
      </c>
      <c r="G47" s="232">
        <f t="shared" si="7"/>
        <v>7.09</v>
      </c>
      <c r="H47" s="232">
        <f t="shared" si="7"/>
        <v>7.0649999999999995</v>
      </c>
      <c r="I47" s="232">
        <f t="shared" si="7"/>
        <v>17.05</v>
      </c>
      <c r="J47" s="232">
        <f t="shared" si="7"/>
        <v>7.05</v>
      </c>
      <c r="K47" s="232">
        <f t="shared" si="7"/>
        <v>5.8849999999999998</v>
      </c>
      <c r="L47" s="232">
        <f t="shared" si="7"/>
        <v>5.67</v>
      </c>
      <c r="M47" s="232">
        <f t="shared" si="7"/>
        <v>6.1400000000000006</v>
      </c>
      <c r="N47" s="232">
        <f t="shared" si="7"/>
        <v>5.98</v>
      </c>
      <c r="O47" s="232">
        <f t="shared" si="7"/>
        <v>6.85</v>
      </c>
      <c r="P47" s="232">
        <f t="shared" si="7"/>
        <v>6.1</v>
      </c>
      <c r="Q47" s="232">
        <f t="shared" si="7"/>
        <v>6.08</v>
      </c>
      <c r="R47" s="232">
        <f t="shared" si="7"/>
        <v>6.93</v>
      </c>
      <c r="S47" s="232">
        <f t="shared" si="7"/>
        <v>5.04</v>
      </c>
      <c r="T47" s="232">
        <f t="shared" si="7"/>
        <v>7.05</v>
      </c>
      <c r="U47" s="232">
        <f t="shared" si="7"/>
        <v>5.83</v>
      </c>
      <c r="V47" s="232">
        <f t="shared" si="7"/>
        <v>7.15</v>
      </c>
      <c r="W47" s="232">
        <f t="shared" si="7"/>
        <v>6.54</v>
      </c>
      <c r="X47" s="232">
        <f t="shared" si="7"/>
        <v>6.57</v>
      </c>
      <c r="Y47" s="232">
        <f t="shared" si="7"/>
        <v>5.8650000000000002</v>
      </c>
      <c r="Z47" s="232">
        <f t="shared" si="7"/>
        <v>8.2899999999999991</v>
      </c>
      <c r="AA47" s="232">
        <f t="shared" si="7"/>
        <v>7.28</v>
      </c>
      <c r="AB47" s="232">
        <f t="shared" si="7"/>
        <v>7.07</v>
      </c>
      <c r="AC47" s="232">
        <f t="shared" si="7"/>
        <v>7.68</v>
      </c>
      <c r="AD47" s="232">
        <f t="shared" si="7"/>
        <v>6.79</v>
      </c>
      <c r="AE47" s="232">
        <f t="shared" si="7"/>
        <v>6.67</v>
      </c>
      <c r="AF47" s="232">
        <f t="shared" si="7"/>
        <v>6.24</v>
      </c>
      <c r="AG47" s="232">
        <f t="shared" si="7"/>
        <v>6.1999999999999993</v>
      </c>
      <c r="AH47" s="232">
        <f t="shared" si="7"/>
        <v>6.69</v>
      </c>
      <c r="AI47" s="232">
        <f t="shared" si="7"/>
        <v>6.5549999999999997</v>
      </c>
      <c r="AJ47" s="232">
        <f t="shared" si="7"/>
        <v>6.42</v>
      </c>
      <c r="AK47" s="232">
        <f t="shared" si="7"/>
        <v>6.4399999999999995</v>
      </c>
      <c r="AL47" s="232">
        <f t="shared" si="7"/>
        <v>6.14</v>
      </c>
      <c r="AM47" s="232">
        <f t="shared" si="7"/>
        <v>7.36</v>
      </c>
      <c r="AN47" s="232">
        <f t="shared" si="7"/>
        <v>7.01</v>
      </c>
      <c r="AO47" s="232">
        <f t="shared" si="7"/>
        <v>6.38</v>
      </c>
      <c r="AP47" s="232">
        <f t="shared" si="7"/>
        <v>6.54</v>
      </c>
      <c r="AQ47" s="232">
        <f t="shared" si="7"/>
        <v>8.11</v>
      </c>
      <c r="AR47" s="232">
        <f t="shared" si="7"/>
        <v>5.9249999999999998</v>
      </c>
      <c r="AS47" s="232">
        <f t="shared" si="7"/>
        <v>5.8049999999999997</v>
      </c>
      <c r="AT47" s="232">
        <f t="shared" si="7"/>
        <v>7.6</v>
      </c>
      <c r="AU47" s="232">
        <f t="shared" ref="AU47:CW47" si="8">MEDIAN(AU3:AU45)</f>
        <v>11.93</v>
      </c>
      <c r="AV47" s="232">
        <f t="shared" si="8"/>
        <v>12.4</v>
      </c>
      <c r="AW47" s="232">
        <f t="shared" si="8"/>
        <v>16.77</v>
      </c>
      <c r="AX47" s="232">
        <f t="shared" si="8"/>
        <v>12.754999999999999</v>
      </c>
      <c r="AY47" s="232">
        <f t="shared" si="8"/>
        <v>12.36</v>
      </c>
      <c r="AZ47" s="232">
        <f t="shared" si="8"/>
        <v>12.225</v>
      </c>
      <c r="BA47" s="232">
        <f t="shared" si="8"/>
        <v>11.85</v>
      </c>
      <c r="BB47" s="232">
        <f t="shared" si="8"/>
        <v>13.385</v>
      </c>
      <c r="BC47" s="232">
        <f t="shared" si="8"/>
        <v>11.93</v>
      </c>
      <c r="BD47" s="232">
        <f t="shared" si="8"/>
        <v>5.2</v>
      </c>
      <c r="BE47" s="232">
        <f t="shared" si="8"/>
        <v>5.0999999999999996</v>
      </c>
      <c r="BF47" s="232">
        <f t="shared" si="8"/>
        <v>7.34</v>
      </c>
      <c r="BG47" s="232">
        <f t="shared" si="8"/>
        <v>10.199999999999999</v>
      </c>
      <c r="BH47" s="232">
        <f t="shared" si="8"/>
        <v>9.1150000000000002</v>
      </c>
      <c r="BI47" s="232">
        <f t="shared" si="8"/>
        <v>6.38</v>
      </c>
      <c r="BJ47" s="232">
        <f t="shared" si="8"/>
        <v>11.3</v>
      </c>
      <c r="BK47" s="232">
        <f t="shared" si="8"/>
        <v>8.2899999999999991</v>
      </c>
      <c r="BL47" s="232">
        <f t="shared" si="8"/>
        <v>10.690000000000001</v>
      </c>
      <c r="BM47" s="232">
        <f t="shared" si="8"/>
        <v>10.69</v>
      </c>
      <c r="BN47" s="232">
        <f t="shared" si="8"/>
        <v>16.5</v>
      </c>
      <c r="BO47" s="232">
        <f t="shared" si="8"/>
        <v>15.255000000000001</v>
      </c>
      <c r="BP47" s="232">
        <f t="shared" si="8"/>
        <v>6.415</v>
      </c>
      <c r="BQ47" s="232">
        <f t="shared" si="8"/>
        <v>6.14</v>
      </c>
      <c r="BR47" s="232">
        <f t="shared" si="8"/>
        <v>5.16</v>
      </c>
      <c r="BS47" s="232">
        <f t="shared" si="8"/>
        <v>6.14</v>
      </c>
      <c r="BT47" s="232">
        <f t="shared" si="8"/>
        <v>5.31</v>
      </c>
      <c r="BU47" s="232">
        <f t="shared" si="8"/>
        <v>5.28</v>
      </c>
      <c r="BV47" s="232">
        <f t="shared" si="8"/>
        <v>6.93</v>
      </c>
      <c r="BW47" s="232">
        <f t="shared" si="8"/>
        <v>4.9000000000000004</v>
      </c>
      <c r="BX47" s="232">
        <f t="shared" si="8"/>
        <v>5.47</v>
      </c>
      <c r="BY47" s="232">
        <f t="shared" si="8"/>
        <v>4.1950000000000003</v>
      </c>
      <c r="BZ47" s="232">
        <f t="shared" si="8"/>
        <v>5.77</v>
      </c>
      <c r="CA47" s="232">
        <f t="shared" si="8"/>
        <v>5.2549999999999999</v>
      </c>
      <c r="CB47" s="232">
        <f t="shared" si="8"/>
        <v>4.17</v>
      </c>
      <c r="CC47" s="232">
        <f t="shared" si="8"/>
        <v>7.68</v>
      </c>
      <c r="CD47" s="232">
        <f t="shared" si="8"/>
        <v>5.94</v>
      </c>
      <c r="CE47" s="232">
        <f t="shared" si="8"/>
        <v>5.77</v>
      </c>
      <c r="CF47" s="232">
        <f t="shared" si="8"/>
        <v>7.28</v>
      </c>
      <c r="CG47" s="232">
        <f t="shared" si="8"/>
        <v>5.24</v>
      </c>
      <c r="CH47" s="232">
        <f t="shared" si="8"/>
        <v>6.5549999999999997</v>
      </c>
      <c r="CI47" s="232">
        <f t="shared" si="8"/>
        <v>8.0299999999999994</v>
      </c>
      <c r="CJ47" s="232">
        <f t="shared" si="8"/>
        <v>5.43</v>
      </c>
      <c r="CK47" s="232">
        <f t="shared" si="8"/>
        <v>6.54</v>
      </c>
      <c r="CL47" s="232">
        <f t="shared" si="8"/>
        <v>9.6050000000000004</v>
      </c>
      <c r="CM47" s="232">
        <f t="shared" si="8"/>
        <v>6.28</v>
      </c>
      <c r="CN47" s="232">
        <f t="shared" si="8"/>
        <v>7.48</v>
      </c>
      <c r="CO47" s="232">
        <f t="shared" si="8"/>
        <v>7.125</v>
      </c>
      <c r="CP47" s="232">
        <f t="shared" si="8"/>
        <v>8.3249999999999993</v>
      </c>
      <c r="CQ47" s="232">
        <f t="shared" si="8"/>
        <v>8.07</v>
      </c>
      <c r="CR47" s="232">
        <f t="shared" si="8"/>
        <v>7.8</v>
      </c>
      <c r="CS47" s="232">
        <f t="shared" si="8"/>
        <v>7.6</v>
      </c>
      <c r="CT47" s="232">
        <f t="shared" si="8"/>
        <v>8.66</v>
      </c>
      <c r="CU47" s="232">
        <f t="shared" si="8"/>
        <v>6.1999999999999993</v>
      </c>
      <c r="CV47" s="232">
        <f t="shared" si="8"/>
        <v>6.42</v>
      </c>
      <c r="CW47" s="232">
        <f t="shared" si="8"/>
        <v>6.69</v>
      </c>
      <c r="CX47" s="232">
        <f t="shared" ref="CX47:EN47" si="9">MEDIAN(CX3:CX45)</f>
        <v>6.69</v>
      </c>
      <c r="CY47" s="232">
        <f t="shared" si="9"/>
        <v>5.98</v>
      </c>
      <c r="CZ47" s="232">
        <f t="shared" si="9"/>
        <v>6.61</v>
      </c>
      <c r="DA47" s="232">
        <f t="shared" si="9"/>
        <v>6.22</v>
      </c>
      <c r="DB47" s="232">
        <f t="shared" si="9"/>
        <v>5.63</v>
      </c>
      <c r="DC47" s="232">
        <f t="shared" si="9"/>
        <v>5.5750000000000002</v>
      </c>
      <c r="DD47" s="232">
        <f t="shared" si="9"/>
        <v>8.35</v>
      </c>
      <c r="DE47" s="232">
        <f t="shared" si="9"/>
        <v>9.0150000000000006</v>
      </c>
      <c r="DF47" s="232">
        <f t="shared" si="9"/>
        <v>6.34</v>
      </c>
      <c r="DG47" s="232">
        <f t="shared" si="9"/>
        <v>6.77</v>
      </c>
      <c r="DH47" s="232">
        <f t="shared" si="9"/>
        <v>8.0350000000000001</v>
      </c>
      <c r="DI47" s="232">
        <f t="shared" si="9"/>
        <v>6.18</v>
      </c>
      <c r="DJ47" s="232">
        <f t="shared" si="9"/>
        <v>7.3049999999999997</v>
      </c>
      <c r="DK47" s="232">
        <f t="shared" si="9"/>
        <v>6.02</v>
      </c>
      <c r="DL47" s="232">
        <f t="shared" si="9"/>
        <v>7.87</v>
      </c>
      <c r="DM47" s="232">
        <f t="shared" si="9"/>
        <v>7.76</v>
      </c>
      <c r="DN47" s="232">
        <f t="shared" si="9"/>
        <v>7.17</v>
      </c>
      <c r="DO47" s="232">
        <f t="shared" si="9"/>
        <v>9.02</v>
      </c>
      <c r="DP47" s="232">
        <f t="shared" si="9"/>
        <v>8.23</v>
      </c>
      <c r="DQ47" s="232">
        <f t="shared" si="9"/>
        <v>7.1850000000000005</v>
      </c>
      <c r="DR47" s="232">
        <f t="shared" si="9"/>
        <v>7.15</v>
      </c>
      <c r="DS47" s="232">
        <f t="shared" si="9"/>
        <v>7.95</v>
      </c>
      <c r="DT47" s="232">
        <f t="shared" si="9"/>
        <v>7.6</v>
      </c>
      <c r="DU47" s="232">
        <f t="shared" si="9"/>
        <v>9.69</v>
      </c>
      <c r="DV47" s="232">
        <f t="shared" si="9"/>
        <v>9.41</v>
      </c>
      <c r="DW47" s="232">
        <f t="shared" si="9"/>
        <v>11.06</v>
      </c>
      <c r="DX47" s="232">
        <f t="shared" si="9"/>
        <v>9.5299999999999994</v>
      </c>
      <c r="DY47" s="232">
        <f t="shared" si="9"/>
        <v>7.3800000000000008</v>
      </c>
      <c r="DZ47" s="232">
        <f t="shared" si="9"/>
        <v>4.8</v>
      </c>
      <c r="EA47" s="232">
        <f t="shared" si="9"/>
        <v>5.9450000000000003</v>
      </c>
      <c r="EB47" s="232">
        <f t="shared" si="9"/>
        <v>5.6899999999999995</v>
      </c>
      <c r="EC47" s="232">
        <f t="shared" si="9"/>
        <v>5.28</v>
      </c>
      <c r="ED47" s="232">
        <f t="shared" si="9"/>
        <v>4.6100000000000003</v>
      </c>
      <c r="EE47" s="232">
        <f t="shared" si="9"/>
        <v>5.2</v>
      </c>
      <c r="EF47" s="232">
        <f t="shared" si="9"/>
        <v>5.87</v>
      </c>
      <c r="EG47" s="232">
        <f t="shared" si="9"/>
        <v>5.12</v>
      </c>
      <c r="EH47" s="232">
        <f t="shared" si="9"/>
        <v>5.16</v>
      </c>
      <c r="EI47" s="232">
        <f t="shared" si="9"/>
        <v>5.51</v>
      </c>
      <c r="EJ47" s="232">
        <f t="shared" si="9"/>
        <v>6.91</v>
      </c>
      <c r="EK47" s="232">
        <f t="shared" si="9"/>
        <v>4.6449999999999996</v>
      </c>
      <c r="EL47" s="232">
        <f t="shared" si="9"/>
        <v>5.47</v>
      </c>
      <c r="EM47" s="232">
        <f t="shared" si="9"/>
        <v>6.57</v>
      </c>
      <c r="EN47" s="232">
        <f t="shared" si="9"/>
        <v>7.2450000000000001</v>
      </c>
      <c r="EO47" s="232">
        <f t="shared" ref="EO47:GS47" si="10">MEDIAN(EO3:EO45)</f>
        <v>6.02</v>
      </c>
      <c r="EP47" s="232">
        <f t="shared" si="10"/>
        <v>5.415</v>
      </c>
      <c r="EQ47" s="232">
        <f t="shared" si="10"/>
        <v>5.3550000000000004</v>
      </c>
      <c r="ER47" s="232">
        <f t="shared" si="10"/>
        <v>6.93</v>
      </c>
      <c r="ES47" s="232">
        <f t="shared" si="10"/>
        <v>7.8149999999999995</v>
      </c>
      <c r="ET47" s="232">
        <f t="shared" si="10"/>
        <v>8.35</v>
      </c>
      <c r="EU47" s="232">
        <f t="shared" si="10"/>
        <v>8.27</v>
      </c>
      <c r="EV47" s="232">
        <f t="shared" si="10"/>
        <v>6.73</v>
      </c>
      <c r="EW47" s="232">
        <f t="shared" si="10"/>
        <v>7.72</v>
      </c>
      <c r="EX47" s="232">
        <f t="shared" si="10"/>
        <v>8.74</v>
      </c>
      <c r="EY47" s="232">
        <f t="shared" si="10"/>
        <v>7.4</v>
      </c>
      <c r="EZ47" s="232">
        <f t="shared" si="10"/>
        <v>7.99</v>
      </c>
      <c r="FA47" s="232">
        <f t="shared" si="10"/>
        <v>9.65</v>
      </c>
      <c r="FB47" s="232">
        <f t="shared" si="10"/>
        <v>6.06</v>
      </c>
      <c r="FC47" s="232">
        <f t="shared" si="10"/>
        <v>5.16</v>
      </c>
      <c r="FD47" s="232">
        <f t="shared" si="10"/>
        <v>11.77</v>
      </c>
      <c r="FE47" s="232">
        <f t="shared" si="10"/>
        <v>10.039999999999999</v>
      </c>
      <c r="FF47" s="232">
        <f t="shared" si="10"/>
        <v>8.74</v>
      </c>
      <c r="FG47" s="232">
        <f t="shared" si="10"/>
        <v>9.84</v>
      </c>
      <c r="FH47" s="232">
        <f t="shared" si="10"/>
        <v>8.4600000000000009</v>
      </c>
      <c r="FI47" s="232">
        <f t="shared" si="10"/>
        <v>9.7200000000000006</v>
      </c>
      <c r="FJ47" s="232">
        <f t="shared" si="10"/>
        <v>9.1550000000000011</v>
      </c>
      <c r="FK47" s="232">
        <f t="shared" si="10"/>
        <v>7.91</v>
      </c>
      <c r="FL47" s="232">
        <f t="shared" si="10"/>
        <v>8.58</v>
      </c>
      <c r="FM47" s="232">
        <f t="shared" si="10"/>
        <v>9.39</v>
      </c>
      <c r="FN47" s="232">
        <f t="shared" si="10"/>
        <v>8.94</v>
      </c>
      <c r="FO47" s="232">
        <f t="shared" si="10"/>
        <v>8.58</v>
      </c>
      <c r="FP47" s="232">
        <f t="shared" si="10"/>
        <v>8.76</v>
      </c>
      <c r="FQ47" s="232">
        <f t="shared" si="10"/>
        <v>8.504999999999999</v>
      </c>
      <c r="FR47" s="232">
        <f t="shared" si="10"/>
        <v>7.95</v>
      </c>
      <c r="FS47" s="232">
        <f t="shared" si="10"/>
        <v>8.82</v>
      </c>
      <c r="FT47" s="232">
        <f t="shared" si="10"/>
        <v>7.9350000000000005</v>
      </c>
      <c r="FU47" s="232">
        <f t="shared" si="10"/>
        <v>9.9050000000000011</v>
      </c>
      <c r="FV47" s="232">
        <f t="shared" si="10"/>
        <v>8.31</v>
      </c>
      <c r="FW47" s="232">
        <f t="shared" si="10"/>
        <v>11.93</v>
      </c>
      <c r="FX47" s="232">
        <f t="shared" si="10"/>
        <v>16.574999999999999</v>
      </c>
      <c r="FY47" s="232">
        <f t="shared" si="10"/>
        <v>14.135</v>
      </c>
      <c r="FZ47" s="232">
        <f t="shared" si="10"/>
        <v>14.49</v>
      </c>
      <c r="GA47" s="232">
        <f t="shared" si="10"/>
        <v>10.039999999999999</v>
      </c>
      <c r="GB47" s="232">
        <f t="shared" si="10"/>
        <v>9.33</v>
      </c>
      <c r="GC47" s="232">
        <f t="shared" si="10"/>
        <v>9.879999999999999</v>
      </c>
      <c r="GD47" s="232">
        <f t="shared" si="10"/>
        <v>6.8100000000000005</v>
      </c>
      <c r="GE47" s="232">
        <f t="shared" si="10"/>
        <v>6.48</v>
      </c>
      <c r="GF47" s="232">
        <f t="shared" si="10"/>
        <v>8.17</v>
      </c>
      <c r="GG47" s="232">
        <f t="shared" si="10"/>
        <v>6.16</v>
      </c>
      <c r="GH47" s="232">
        <f t="shared" si="10"/>
        <v>7.68</v>
      </c>
      <c r="GI47" s="232">
        <f t="shared" si="10"/>
        <v>6.34</v>
      </c>
      <c r="GJ47" s="232">
        <f t="shared" si="10"/>
        <v>7.17</v>
      </c>
      <c r="GK47" s="232">
        <f t="shared" si="10"/>
        <v>7.125</v>
      </c>
      <c r="GL47" s="232">
        <f t="shared" si="10"/>
        <v>7.93</v>
      </c>
      <c r="GM47" s="232">
        <f t="shared" si="10"/>
        <v>6.69</v>
      </c>
      <c r="GN47" s="232">
        <f t="shared" si="10"/>
        <v>7.9499999999999993</v>
      </c>
      <c r="GO47" s="232">
        <f t="shared" si="10"/>
        <v>7.5</v>
      </c>
      <c r="GP47" s="232">
        <f t="shared" si="10"/>
        <v>6.77</v>
      </c>
      <c r="GQ47" s="232">
        <f t="shared" si="10"/>
        <v>7.54</v>
      </c>
      <c r="GR47" s="232">
        <f t="shared" si="10"/>
        <v>8.58</v>
      </c>
      <c r="GS47" s="232">
        <f t="shared" si="10"/>
        <v>7.4</v>
      </c>
      <c r="GT47" s="232">
        <f t="shared" ref="GT47:IL47" si="11">MEDIAN(GT3:GT45)</f>
        <v>8.1300000000000008</v>
      </c>
      <c r="GU47" s="232">
        <f t="shared" si="11"/>
        <v>9.25</v>
      </c>
      <c r="GV47" s="232">
        <f t="shared" si="11"/>
        <v>9.17</v>
      </c>
      <c r="GW47" s="232">
        <f t="shared" si="11"/>
        <v>9.9600000000000009</v>
      </c>
      <c r="GX47" s="232">
        <f t="shared" si="11"/>
        <v>7.36</v>
      </c>
      <c r="GY47" s="232">
        <f t="shared" si="11"/>
        <v>6.46</v>
      </c>
      <c r="GZ47" s="232">
        <f t="shared" si="11"/>
        <v>7.13</v>
      </c>
      <c r="HA47" s="232">
        <f t="shared" si="11"/>
        <v>8.9</v>
      </c>
      <c r="HB47" s="232">
        <f t="shared" si="11"/>
        <v>7.69</v>
      </c>
      <c r="HC47" s="232">
        <f t="shared" si="11"/>
        <v>12.030000000000001</v>
      </c>
      <c r="HD47" s="232">
        <f t="shared" si="11"/>
        <v>15.67</v>
      </c>
      <c r="HE47" s="232">
        <f t="shared" si="11"/>
        <v>9.8649999999999984</v>
      </c>
      <c r="HF47" s="232">
        <f t="shared" si="11"/>
        <v>10.49</v>
      </c>
      <c r="HG47" s="232">
        <f t="shared" si="11"/>
        <v>5.2200000000000006</v>
      </c>
      <c r="HH47" s="232">
        <f t="shared" si="11"/>
        <v>5.39</v>
      </c>
      <c r="HI47" s="232">
        <f t="shared" si="11"/>
        <v>8.9749999999999996</v>
      </c>
      <c r="HJ47" s="232">
        <f t="shared" si="11"/>
        <v>7.32</v>
      </c>
      <c r="HK47" s="232">
        <f t="shared" si="11"/>
        <v>11.085000000000001</v>
      </c>
      <c r="HL47" s="232">
        <f t="shared" si="11"/>
        <v>11.555</v>
      </c>
      <c r="HM47" s="232">
        <f t="shared" si="11"/>
        <v>7.3049999999999997</v>
      </c>
      <c r="HN47" s="232">
        <f t="shared" si="11"/>
        <v>10.67</v>
      </c>
      <c r="HO47" s="232">
        <f t="shared" si="11"/>
        <v>11.73</v>
      </c>
      <c r="HP47" s="232">
        <f t="shared" si="11"/>
        <v>5.4499999999999993</v>
      </c>
      <c r="HQ47" s="232">
        <f t="shared" si="11"/>
        <v>5.63</v>
      </c>
      <c r="HR47" s="232">
        <f t="shared" si="11"/>
        <v>5.2</v>
      </c>
      <c r="HS47" s="232">
        <f t="shared" si="11"/>
        <v>5.9050000000000002</v>
      </c>
      <c r="HT47" s="232">
        <f t="shared" si="11"/>
        <v>6.73</v>
      </c>
      <c r="HU47" s="232">
        <f t="shared" si="11"/>
        <v>5.98</v>
      </c>
      <c r="HV47" s="232">
        <f t="shared" si="11"/>
        <v>5.59</v>
      </c>
      <c r="HW47" s="232">
        <f t="shared" si="11"/>
        <v>6.3149999999999995</v>
      </c>
      <c r="HX47" s="232">
        <f t="shared" si="11"/>
        <v>6.4</v>
      </c>
      <c r="HY47" s="232">
        <f t="shared" si="11"/>
        <v>6.06</v>
      </c>
      <c r="HZ47" s="232">
        <f t="shared" si="11"/>
        <v>5.94</v>
      </c>
      <c r="IA47" s="232">
        <f t="shared" si="11"/>
        <v>6.2799999999999994</v>
      </c>
      <c r="IB47" s="232">
        <f t="shared" si="11"/>
        <v>4.74</v>
      </c>
      <c r="IC47" s="232">
        <f t="shared" si="11"/>
        <v>5.79</v>
      </c>
      <c r="ID47" s="232">
        <f t="shared" si="11"/>
        <v>5.43</v>
      </c>
      <c r="IE47" s="232">
        <f t="shared" si="11"/>
        <v>6.9850000000000003</v>
      </c>
      <c r="IF47" s="232">
        <f t="shared" si="11"/>
        <v>6.9849999999999994</v>
      </c>
      <c r="IG47" s="232">
        <f t="shared" si="11"/>
        <v>5.87</v>
      </c>
      <c r="IH47" s="232">
        <f t="shared" si="11"/>
        <v>6.65</v>
      </c>
      <c r="II47" s="232">
        <f t="shared" si="11"/>
        <v>8.23</v>
      </c>
      <c r="IJ47" s="232">
        <f t="shared" si="11"/>
        <v>10.98</v>
      </c>
      <c r="IK47" s="232">
        <f t="shared" si="11"/>
        <v>6.34</v>
      </c>
      <c r="IL47" s="232">
        <f t="shared" si="11"/>
        <v>7.36</v>
      </c>
      <c r="IM47" s="232">
        <f t="shared" ref="IM47:JY47" si="12">MEDIAN(IM3:IM45)</f>
        <v>8.23</v>
      </c>
      <c r="IN47" s="232">
        <f t="shared" si="12"/>
        <v>9.370000000000001</v>
      </c>
      <c r="IO47" s="232">
        <f t="shared" si="12"/>
        <v>10.43</v>
      </c>
      <c r="IP47" s="232">
        <f t="shared" si="12"/>
        <v>8.35</v>
      </c>
      <c r="IQ47" s="232">
        <f t="shared" si="12"/>
        <v>11.32</v>
      </c>
      <c r="IR47" s="232">
        <f t="shared" si="12"/>
        <v>15.12</v>
      </c>
      <c r="IS47" s="232">
        <f t="shared" si="12"/>
        <v>8.504999999999999</v>
      </c>
      <c r="IT47" s="232">
        <f t="shared" si="12"/>
        <v>15.04</v>
      </c>
      <c r="IU47" s="232">
        <f t="shared" si="12"/>
        <v>8.6999999999999993</v>
      </c>
      <c r="IV47" s="232">
        <f t="shared" si="12"/>
        <v>9.2100000000000009</v>
      </c>
      <c r="IW47" s="232">
        <f t="shared" si="12"/>
        <v>9.25</v>
      </c>
      <c r="IX47" s="232">
        <f t="shared" si="12"/>
        <v>9</v>
      </c>
      <c r="IY47" s="232">
        <f t="shared" si="12"/>
        <v>9.9600000000000009</v>
      </c>
      <c r="IZ47" s="232">
        <f t="shared" si="12"/>
        <v>8.0299999999999994</v>
      </c>
      <c r="JA47" s="232">
        <f t="shared" si="12"/>
        <v>10.119999999999999</v>
      </c>
      <c r="JB47" s="232">
        <f t="shared" si="12"/>
        <v>7.3800000000000008</v>
      </c>
      <c r="JC47" s="232">
        <f t="shared" si="12"/>
        <v>7.7949999999999999</v>
      </c>
      <c r="JD47" s="232">
        <f t="shared" si="12"/>
        <v>7.64</v>
      </c>
      <c r="JE47" s="232">
        <f t="shared" si="12"/>
        <v>7.01</v>
      </c>
      <c r="JF47" s="232">
        <f t="shared" si="12"/>
        <v>7.8</v>
      </c>
      <c r="JG47" s="232">
        <f t="shared" si="12"/>
        <v>13.33</v>
      </c>
      <c r="JH47" s="232">
        <f t="shared" si="12"/>
        <v>12.32</v>
      </c>
      <c r="JI47" s="232">
        <f t="shared" si="12"/>
        <v>5.87</v>
      </c>
      <c r="JJ47" s="232">
        <f t="shared" si="12"/>
        <v>5.0199999999999996</v>
      </c>
      <c r="JK47" s="232">
        <f t="shared" si="12"/>
        <v>4.6900000000000004</v>
      </c>
      <c r="JL47" s="232">
        <f t="shared" si="12"/>
        <v>6.65</v>
      </c>
      <c r="JM47" s="232">
        <f t="shared" si="12"/>
        <v>6.54</v>
      </c>
      <c r="JN47" s="232">
        <f t="shared" si="12"/>
        <v>5.3149999999999995</v>
      </c>
      <c r="JO47" s="232">
        <f t="shared" si="12"/>
        <v>6.06</v>
      </c>
      <c r="JP47" s="232">
        <f t="shared" si="12"/>
        <v>6.34</v>
      </c>
      <c r="JQ47" s="232">
        <f t="shared" si="12"/>
        <v>5.3550000000000004</v>
      </c>
      <c r="JR47" s="232">
        <f t="shared" si="12"/>
        <v>5.67</v>
      </c>
      <c r="JS47" s="232">
        <f t="shared" si="12"/>
        <v>7.99</v>
      </c>
      <c r="JT47" s="232">
        <f t="shared" si="12"/>
        <v>7.2249999999999996</v>
      </c>
      <c r="JU47" s="232">
        <f t="shared" si="12"/>
        <v>5.59</v>
      </c>
      <c r="JV47" s="232">
        <f t="shared" si="12"/>
        <v>5.415</v>
      </c>
      <c r="JW47" s="232">
        <f t="shared" si="12"/>
        <v>6.1400000000000006</v>
      </c>
      <c r="JX47" s="232">
        <f t="shared" si="12"/>
        <v>4.7799999999999994</v>
      </c>
      <c r="JY47" s="232">
        <f t="shared" si="12"/>
        <v>5.08</v>
      </c>
    </row>
    <row r="48" spans="1:287" ht="12.4" customHeight="1">
      <c r="A48" s="228" t="s">
        <v>235</v>
      </c>
      <c r="B48" s="229">
        <f>STDEV(B3:B45)</f>
        <v>7.872967223558434</v>
      </c>
      <c r="C48" s="229">
        <f t="shared" ref="C48:AT48" si="13">STDEV(C3:C45)</f>
        <v>3.6715855764453105</v>
      </c>
      <c r="D48" s="229">
        <f t="shared" si="13"/>
        <v>5.5132254648667374</v>
      </c>
      <c r="E48" s="229">
        <f t="shared" si="13"/>
        <v>6.6327935023172078</v>
      </c>
      <c r="F48" s="229">
        <f t="shared" si="13"/>
        <v>7.5470793608061868</v>
      </c>
      <c r="G48" s="229">
        <f t="shared" si="13"/>
        <v>4.5326803530356843</v>
      </c>
      <c r="H48" s="229">
        <f t="shared" si="13"/>
        <v>3.1683311717358555</v>
      </c>
      <c r="I48" s="229">
        <f t="shared" si="13"/>
        <v>6.4742318513099368</v>
      </c>
      <c r="J48" s="229">
        <f t="shared" si="13"/>
        <v>2.4794099155669618</v>
      </c>
      <c r="K48" s="229">
        <f t="shared" si="13"/>
        <v>2.837501037365445</v>
      </c>
      <c r="L48" s="229">
        <f t="shared" si="13"/>
        <v>2.6933550414511549</v>
      </c>
      <c r="M48" s="229">
        <f t="shared" si="13"/>
        <v>2.4588364383250028</v>
      </c>
      <c r="N48" s="229">
        <f t="shared" si="13"/>
        <v>2.8463526179667986</v>
      </c>
      <c r="O48" s="229">
        <f t="shared" si="13"/>
        <v>2.9564953096747946</v>
      </c>
      <c r="P48" s="229">
        <f t="shared" si="13"/>
        <v>2.5703492294414643</v>
      </c>
      <c r="Q48" s="229">
        <f t="shared" si="13"/>
        <v>2.2968594558196984</v>
      </c>
      <c r="R48" s="229">
        <f t="shared" si="13"/>
        <v>3.0017115396866001</v>
      </c>
      <c r="S48" s="229">
        <f t="shared" si="13"/>
        <v>2.6446418006269132</v>
      </c>
      <c r="T48" s="229">
        <f t="shared" si="13"/>
        <v>3.0521162508775674</v>
      </c>
      <c r="U48" s="229">
        <f t="shared" si="13"/>
        <v>2.7885405382266422</v>
      </c>
      <c r="V48" s="229">
        <f t="shared" si="13"/>
        <v>3.4005126219371751</v>
      </c>
      <c r="W48" s="229">
        <f t="shared" si="13"/>
        <v>2.5140472018904774</v>
      </c>
      <c r="X48" s="229">
        <f t="shared" si="13"/>
        <v>3.3323764648109373</v>
      </c>
      <c r="Y48" s="229">
        <f t="shared" si="13"/>
        <v>2.9731626258918329</v>
      </c>
      <c r="Z48" s="229">
        <f t="shared" si="13"/>
        <v>2.667021280985121</v>
      </c>
      <c r="AA48" s="229">
        <f t="shared" si="13"/>
        <v>2.7165142619632472</v>
      </c>
      <c r="AB48" s="229">
        <f t="shared" si="13"/>
        <v>2.6025004698658889</v>
      </c>
      <c r="AC48" s="229">
        <f t="shared" si="13"/>
        <v>2.6714992003008371</v>
      </c>
      <c r="AD48" s="229">
        <f t="shared" si="13"/>
        <v>2.9008232806644969</v>
      </c>
      <c r="AE48" s="229">
        <f t="shared" si="13"/>
        <v>3.1366802160529148</v>
      </c>
      <c r="AF48" s="229">
        <f t="shared" si="13"/>
        <v>2.4866563204602019</v>
      </c>
      <c r="AG48" s="229">
        <f t="shared" si="13"/>
        <v>2.7218787279237544</v>
      </c>
      <c r="AH48" s="229">
        <f t="shared" si="13"/>
        <v>2.2620934257158098</v>
      </c>
      <c r="AI48" s="229">
        <f t="shared" si="13"/>
        <v>3.0242476218327292</v>
      </c>
      <c r="AJ48" s="229">
        <f t="shared" si="13"/>
        <v>2.4422497716999398</v>
      </c>
      <c r="AK48" s="229">
        <f t="shared" si="13"/>
        <v>3.0538102260212105</v>
      </c>
      <c r="AL48" s="229">
        <f t="shared" si="13"/>
        <v>2.4020930456583018</v>
      </c>
      <c r="AM48" s="229">
        <f t="shared" si="13"/>
        <v>3.332479976788898</v>
      </c>
      <c r="AN48" s="229">
        <f t="shared" si="13"/>
        <v>2.6065434966637362</v>
      </c>
      <c r="AO48" s="229">
        <f t="shared" si="13"/>
        <v>2.4667461521095708</v>
      </c>
      <c r="AP48" s="229">
        <f t="shared" si="13"/>
        <v>3.199540592022549</v>
      </c>
      <c r="AQ48" s="229">
        <f t="shared" si="13"/>
        <v>3.3784315251152335</v>
      </c>
      <c r="AR48" s="229">
        <f t="shared" si="13"/>
        <v>2.9452950474726087</v>
      </c>
      <c r="AS48" s="229">
        <f t="shared" si="13"/>
        <v>2.8593994957316644</v>
      </c>
      <c r="AT48" s="229">
        <f t="shared" si="13"/>
        <v>3.2492678296150674</v>
      </c>
      <c r="AU48" s="229">
        <f t="shared" ref="AU48:CW48" si="14">STDEV(AU3:AU45)</f>
        <v>5.5132922643001212</v>
      </c>
      <c r="AV48" s="229">
        <f t="shared" si="14"/>
        <v>4.8542316296932828</v>
      </c>
      <c r="AW48" s="229">
        <f t="shared" si="14"/>
        <v>7.8323150012987721</v>
      </c>
      <c r="AX48" s="229">
        <f t="shared" si="14"/>
        <v>5.7512145355936788</v>
      </c>
      <c r="AY48" s="229">
        <f t="shared" si="14"/>
        <v>4.4157196332964661</v>
      </c>
      <c r="AZ48" s="229">
        <f t="shared" si="14"/>
        <v>3.5308552149692307</v>
      </c>
      <c r="BA48" s="229">
        <f t="shared" si="14"/>
        <v>4.0234444190584115</v>
      </c>
      <c r="BB48" s="229">
        <f t="shared" si="14"/>
        <v>3.7678490006838201</v>
      </c>
      <c r="BC48" s="229">
        <f t="shared" si="14"/>
        <v>4.2690503293221669</v>
      </c>
      <c r="BD48" s="229">
        <f t="shared" si="14"/>
        <v>2.7590604853654002</v>
      </c>
      <c r="BE48" s="229">
        <f t="shared" si="14"/>
        <v>2.5452359793300459</v>
      </c>
      <c r="BF48" s="229">
        <f t="shared" si="14"/>
        <v>2.5465309736973505</v>
      </c>
      <c r="BG48" s="229">
        <f t="shared" si="14"/>
        <v>4.2338941364686438</v>
      </c>
      <c r="BH48" s="229">
        <f t="shared" si="14"/>
        <v>2.8393672270419765</v>
      </c>
      <c r="BI48" s="229">
        <f t="shared" si="14"/>
        <v>2.7991955172284841</v>
      </c>
      <c r="BJ48" s="229">
        <f t="shared" si="14"/>
        <v>3.6829480298364476</v>
      </c>
      <c r="BK48" s="229">
        <f t="shared" si="14"/>
        <v>3.4515728337172629</v>
      </c>
      <c r="BL48" s="229">
        <f t="shared" si="14"/>
        <v>3.4080919317683556</v>
      </c>
      <c r="BM48" s="229">
        <f t="shared" si="14"/>
        <v>3.9688067707562418</v>
      </c>
      <c r="BN48" s="229">
        <f t="shared" si="14"/>
        <v>5.7790909522907121</v>
      </c>
      <c r="BO48" s="229">
        <f t="shared" si="14"/>
        <v>4.7984958992101694</v>
      </c>
      <c r="BP48" s="229">
        <f t="shared" si="14"/>
        <v>3.6363640894236169</v>
      </c>
      <c r="BQ48" s="229">
        <f t="shared" si="14"/>
        <v>2.4049747418157956</v>
      </c>
      <c r="BR48" s="229">
        <f t="shared" si="14"/>
        <v>2.9038795385258349</v>
      </c>
      <c r="BS48" s="229">
        <f t="shared" si="14"/>
        <v>2.3766508943646292</v>
      </c>
      <c r="BT48" s="229">
        <f t="shared" si="14"/>
        <v>3.5604867912233846</v>
      </c>
      <c r="BU48" s="229">
        <f t="shared" si="14"/>
        <v>3.2932438054150754</v>
      </c>
      <c r="BV48" s="229">
        <f t="shared" si="14"/>
        <v>2.2599054474864579</v>
      </c>
      <c r="BW48" s="229">
        <f t="shared" si="14"/>
        <v>2.5231956184632685</v>
      </c>
      <c r="BX48" s="229">
        <f t="shared" si="14"/>
        <v>2.6947881395173043</v>
      </c>
      <c r="BY48" s="229">
        <f t="shared" si="14"/>
        <v>2.6276642201834428</v>
      </c>
      <c r="BZ48" s="229">
        <f t="shared" si="14"/>
        <v>2.7278310683879128</v>
      </c>
      <c r="CA48" s="229">
        <f t="shared" si="14"/>
        <v>2.8289991920414921</v>
      </c>
      <c r="CB48" s="229">
        <f t="shared" si="14"/>
        <v>2.67085538225236</v>
      </c>
      <c r="CC48" s="229">
        <f t="shared" si="14"/>
        <v>3.0138406453287225</v>
      </c>
      <c r="CD48" s="229">
        <f t="shared" si="14"/>
        <v>3.2939328064387325</v>
      </c>
      <c r="CE48" s="229">
        <f t="shared" si="14"/>
        <v>3.1716749659993653</v>
      </c>
      <c r="CF48" s="229">
        <f t="shared" si="14"/>
        <v>3.4763194384211391</v>
      </c>
      <c r="CG48" s="229">
        <f t="shared" si="14"/>
        <v>2.3876063541890886</v>
      </c>
      <c r="CH48" s="229">
        <f t="shared" si="14"/>
        <v>3.2250268788903464</v>
      </c>
      <c r="CI48" s="229">
        <f t="shared" si="14"/>
        <v>3.1447890621811245</v>
      </c>
      <c r="CJ48" s="229">
        <f t="shared" si="14"/>
        <v>3.0604079165014295</v>
      </c>
      <c r="CK48" s="229">
        <f t="shared" si="14"/>
        <v>3.6085904120452321</v>
      </c>
      <c r="CL48" s="229">
        <f t="shared" si="14"/>
        <v>3.8263951703921002</v>
      </c>
      <c r="CM48" s="229">
        <f t="shared" si="14"/>
        <v>3.3198566461192787</v>
      </c>
      <c r="CN48" s="229">
        <f t="shared" si="14"/>
        <v>3.6990147336824704</v>
      </c>
      <c r="CO48" s="229">
        <f t="shared" si="14"/>
        <v>3.5292677120352867</v>
      </c>
      <c r="CP48" s="229">
        <f t="shared" si="14"/>
        <v>4.2198240664173579</v>
      </c>
      <c r="CQ48" s="229">
        <f t="shared" si="14"/>
        <v>3.5637374709572458</v>
      </c>
      <c r="CR48" s="229">
        <f t="shared" si="14"/>
        <v>3.4839002308782367</v>
      </c>
      <c r="CS48" s="229">
        <f t="shared" si="14"/>
        <v>3.144956418965605</v>
      </c>
      <c r="CT48" s="229">
        <f t="shared" si="14"/>
        <v>3.5463144322848219</v>
      </c>
      <c r="CU48" s="229">
        <f t="shared" si="14"/>
        <v>3.1762831781165559</v>
      </c>
      <c r="CV48" s="229">
        <f t="shared" si="14"/>
        <v>3.003599381960222</v>
      </c>
      <c r="CW48" s="229">
        <f t="shared" si="14"/>
        <v>3.200517238062154</v>
      </c>
      <c r="CX48" s="229">
        <f t="shared" ref="CX48:EN48" si="15">STDEV(CX3:CX45)</f>
        <v>2.4792629473100987</v>
      </c>
      <c r="CY48" s="229">
        <f t="shared" si="15"/>
        <v>2.9271145835013481</v>
      </c>
      <c r="CZ48" s="229">
        <f t="shared" si="15"/>
        <v>2.4183411988067656</v>
      </c>
      <c r="DA48" s="229">
        <f t="shared" si="15"/>
        <v>2.8273155567739083</v>
      </c>
      <c r="DB48" s="229">
        <f t="shared" si="15"/>
        <v>2.9678705134515884</v>
      </c>
      <c r="DC48" s="229">
        <f t="shared" si="15"/>
        <v>2.7938728565311566</v>
      </c>
      <c r="DD48" s="229">
        <f t="shared" si="15"/>
        <v>2.9738831436996569</v>
      </c>
      <c r="DE48" s="229">
        <f t="shared" si="15"/>
        <v>2.6994703184143307</v>
      </c>
      <c r="DF48" s="229">
        <f t="shared" si="15"/>
        <v>2.9785724805247114</v>
      </c>
      <c r="DG48" s="229">
        <f t="shared" si="15"/>
        <v>2.9111613518777433</v>
      </c>
      <c r="DH48" s="229">
        <f t="shared" si="15"/>
        <v>2.2644052896487978</v>
      </c>
      <c r="DI48" s="229">
        <f t="shared" si="15"/>
        <v>2.4791730758026822</v>
      </c>
      <c r="DJ48" s="229">
        <f t="shared" si="15"/>
        <v>2.1585138040108176</v>
      </c>
      <c r="DK48" s="229">
        <f t="shared" si="15"/>
        <v>2.8059740449457298</v>
      </c>
      <c r="DL48" s="229">
        <f t="shared" si="15"/>
        <v>2.1442703819748297</v>
      </c>
      <c r="DM48" s="229">
        <f t="shared" si="15"/>
        <v>2.7569550131747382</v>
      </c>
      <c r="DN48" s="229">
        <f t="shared" si="15"/>
        <v>2.6225594271089365</v>
      </c>
      <c r="DO48" s="229">
        <f t="shared" si="15"/>
        <v>3.0422637086397302</v>
      </c>
      <c r="DP48" s="229">
        <f t="shared" si="15"/>
        <v>3.0257011649669736</v>
      </c>
      <c r="DQ48" s="229">
        <f t="shared" si="15"/>
        <v>3.1063808317168333</v>
      </c>
      <c r="DR48" s="229">
        <f t="shared" si="15"/>
        <v>1.5768050880544064</v>
      </c>
      <c r="DS48" s="229">
        <f t="shared" si="15"/>
        <v>2.7914907647447449</v>
      </c>
      <c r="DT48" s="229">
        <f t="shared" si="15"/>
        <v>2.5600754219373862</v>
      </c>
      <c r="DU48" s="229">
        <f t="shared" si="15"/>
        <v>3.0360144613495752</v>
      </c>
      <c r="DV48" s="229">
        <f t="shared" si="15"/>
        <v>3.2886110879806463</v>
      </c>
      <c r="DW48" s="229">
        <f t="shared" si="15"/>
        <v>3.4950131820720087</v>
      </c>
      <c r="DX48" s="229">
        <f t="shared" si="15"/>
        <v>3.8004466141411091</v>
      </c>
      <c r="DY48" s="229">
        <f t="shared" si="15"/>
        <v>2.9004839363832673</v>
      </c>
      <c r="DZ48" s="229">
        <f t="shared" si="15"/>
        <v>1.9411325854474026</v>
      </c>
      <c r="EA48" s="229">
        <f t="shared" si="15"/>
        <v>2.2604175302574725</v>
      </c>
      <c r="EB48" s="229">
        <f t="shared" si="15"/>
        <v>2.1963523523699511</v>
      </c>
      <c r="EC48" s="229">
        <f t="shared" si="15"/>
        <v>2.7957411219661616</v>
      </c>
      <c r="ED48" s="229">
        <f t="shared" si="15"/>
        <v>2.6269683002641848</v>
      </c>
      <c r="EE48" s="229">
        <f t="shared" si="15"/>
        <v>2.7399473404741639</v>
      </c>
      <c r="EF48" s="229">
        <f t="shared" si="15"/>
        <v>2.4961053347375541</v>
      </c>
      <c r="EG48" s="229">
        <f t="shared" si="15"/>
        <v>2.3336213662303726</v>
      </c>
      <c r="EH48" s="229">
        <f t="shared" si="15"/>
        <v>2.3879566656530922</v>
      </c>
      <c r="EI48" s="229">
        <f t="shared" si="15"/>
        <v>2.1648930334207823</v>
      </c>
      <c r="EJ48" s="229">
        <f t="shared" si="15"/>
        <v>2.8836436509466914</v>
      </c>
      <c r="EK48" s="229">
        <f t="shared" si="15"/>
        <v>1.8459735605483041</v>
      </c>
      <c r="EL48" s="229">
        <f t="shared" si="15"/>
        <v>2.4754864841750441</v>
      </c>
      <c r="EM48" s="229">
        <f t="shared" si="15"/>
        <v>2.0716839200770685</v>
      </c>
      <c r="EN48" s="229">
        <f t="shared" si="15"/>
        <v>3.6780464995200357</v>
      </c>
      <c r="EO48" s="229">
        <f t="shared" ref="EO48:GS48" si="16">STDEV(EO3:EO45)</f>
        <v>2.4020680841893411</v>
      </c>
      <c r="EP48" s="229">
        <f t="shared" si="16"/>
        <v>2.5659847321257923</v>
      </c>
      <c r="EQ48" s="229">
        <f t="shared" si="16"/>
        <v>2.1439246018488389</v>
      </c>
      <c r="ER48" s="229">
        <f t="shared" si="16"/>
        <v>3.513692149807206</v>
      </c>
      <c r="ES48" s="229">
        <f t="shared" si="16"/>
        <v>3.4270640395292413</v>
      </c>
      <c r="ET48" s="229">
        <f t="shared" si="16"/>
        <v>3.6725541699278104</v>
      </c>
      <c r="EU48" s="229">
        <f t="shared" si="16"/>
        <v>3.3876872082900564</v>
      </c>
      <c r="EV48" s="229">
        <f t="shared" si="16"/>
        <v>3.4439819534815288</v>
      </c>
      <c r="EW48" s="229">
        <f t="shared" si="16"/>
        <v>3.3842014809797569</v>
      </c>
      <c r="EX48" s="229">
        <f t="shared" si="16"/>
        <v>3.5000712177628328</v>
      </c>
      <c r="EY48" s="229">
        <f t="shared" si="16"/>
        <v>3.3568769895727613</v>
      </c>
      <c r="EZ48" s="229">
        <f t="shared" si="16"/>
        <v>3.0235028676426405</v>
      </c>
      <c r="FA48" s="229">
        <f t="shared" si="16"/>
        <v>4.1293231547796303</v>
      </c>
      <c r="FB48" s="229">
        <f t="shared" si="16"/>
        <v>2.0722302563407684</v>
      </c>
      <c r="FC48" s="229">
        <f t="shared" si="16"/>
        <v>2.1470921451588776</v>
      </c>
      <c r="FD48" s="229">
        <f t="shared" si="16"/>
        <v>4.3368861351442405</v>
      </c>
      <c r="FE48" s="229">
        <f t="shared" si="16"/>
        <v>3.7023169383847652</v>
      </c>
      <c r="FF48" s="229">
        <f t="shared" si="16"/>
        <v>3.4514353758756813</v>
      </c>
      <c r="FG48" s="229">
        <f t="shared" si="16"/>
        <v>3.5865306347920614</v>
      </c>
      <c r="FH48" s="229">
        <f t="shared" si="16"/>
        <v>3.6279124462903951</v>
      </c>
      <c r="FI48" s="229">
        <f t="shared" si="16"/>
        <v>3.8838760854709924</v>
      </c>
      <c r="FJ48" s="229">
        <f t="shared" si="16"/>
        <v>4.1720841498999199</v>
      </c>
      <c r="FK48" s="229">
        <f t="shared" si="16"/>
        <v>3.6934000194541214</v>
      </c>
      <c r="FL48" s="229">
        <f t="shared" si="16"/>
        <v>3.5840019863408661</v>
      </c>
      <c r="FM48" s="229">
        <f t="shared" si="16"/>
        <v>4.0934543180507443</v>
      </c>
      <c r="FN48" s="229">
        <f t="shared" si="16"/>
        <v>4.3505661287958466</v>
      </c>
      <c r="FO48" s="229">
        <f t="shared" si="16"/>
        <v>3.7162161980552044</v>
      </c>
      <c r="FP48" s="229">
        <f t="shared" si="16"/>
        <v>3.7338758817787561</v>
      </c>
      <c r="FQ48" s="229">
        <f t="shared" si="16"/>
        <v>3.48906159212628</v>
      </c>
      <c r="FR48" s="229">
        <f t="shared" si="16"/>
        <v>3.3287894195938557</v>
      </c>
      <c r="FS48" s="229">
        <f t="shared" si="16"/>
        <v>4.118877354495476</v>
      </c>
      <c r="FT48" s="229">
        <f t="shared" si="16"/>
        <v>3.6804531493574886</v>
      </c>
      <c r="FU48" s="229">
        <f t="shared" si="16"/>
        <v>4.2419259528513367</v>
      </c>
      <c r="FV48" s="229">
        <f t="shared" si="16"/>
        <v>3.7328262520450868</v>
      </c>
      <c r="FW48" s="229">
        <f t="shared" si="16"/>
        <v>4.3135009857320927</v>
      </c>
      <c r="FX48" s="229">
        <f t="shared" si="16"/>
        <v>5.8296387415638886</v>
      </c>
      <c r="FY48" s="229">
        <f t="shared" si="16"/>
        <v>4.45224875221645</v>
      </c>
      <c r="FZ48" s="229">
        <f t="shared" si="16"/>
        <v>4.5271129825546632</v>
      </c>
      <c r="GA48" s="229">
        <f t="shared" si="16"/>
        <v>4.6565404546560112</v>
      </c>
      <c r="GB48" s="229">
        <f t="shared" si="16"/>
        <v>3.0533973983932463</v>
      </c>
      <c r="GC48" s="229">
        <f t="shared" si="16"/>
        <v>4.7244008252787681</v>
      </c>
      <c r="GD48" s="229">
        <f t="shared" si="16"/>
        <v>2.6264618033160234</v>
      </c>
      <c r="GE48" s="229">
        <f t="shared" si="16"/>
        <v>2.1556916006368523</v>
      </c>
      <c r="GF48" s="229">
        <f t="shared" si="16"/>
        <v>2.6955884741967244</v>
      </c>
      <c r="GG48" s="229">
        <f t="shared" si="16"/>
        <v>2.2402344840391755</v>
      </c>
      <c r="GH48" s="229">
        <f t="shared" si="16"/>
        <v>2.6567805997259586</v>
      </c>
      <c r="GI48" s="229">
        <f t="shared" si="16"/>
        <v>2.1292911854372951</v>
      </c>
      <c r="GJ48" s="229">
        <f t="shared" si="16"/>
        <v>2.7160175905094559</v>
      </c>
      <c r="GK48" s="229">
        <f t="shared" si="16"/>
        <v>2.5892957051440111</v>
      </c>
      <c r="GL48" s="229">
        <f t="shared" si="16"/>
        <v>2.9003195408701843</v>
      </c>
      <c r="GM48" s="229">
        <f t="shared" si="16"/>
        <v>3.0254131149528973</v>
      </c>
      <c r="GN48" s="229">
        <f t="shared" si="16"/>
        <v>2.6798239383548488</v>
      </c>
      <c r="GO48" s="229">
        <f t="shared" si="16"/>
        <v>2.6331873010325033</v>
      </c>
      <c r="GP48" s="229">
        <f t="shared" si="16"/>
        <v>2.87715912843943</v>
      </c>
      <c r="GQ48" s="229">
        <f t="shared" si="16"/>
        <v>2.8697915644151544</v>
      </c>
      <c r="GR48" s="229">
        <f t="shared" si="16"/>
        <v>3.5320667765892635</v>
      </c>
      <c r="GS48" s="229">
        <f t="shared" si="16"/>
        <v>2.807279357546085</v>
      </c>
      <c r="GT48" s="229">
        <f t="shared" ref="GT48:IL48" si="17">STDEV(GT3:GT45)</f>
        <v>3.1603603491108232</v>
      </c>
      <c r="GU48" s="229">
        <f t="shared" si="17"/>
        <v>3.1885149885977206</v>
      </c>
      <c r="GV48" s="229">
        <f t="shared" si="17"/>
        <v>3.11275864839567</v>
      </c>
      <c r="GW48" s="229">
        <f t="shared" si="17"/>
        <v>3.4456671585467524</v>
      </c>
      <c r="GX48" s="229">
        <f t="shared" si="17"/>
        <v>2.9040808795530757</v>
      </c>
      <c r="GY48" s="229">
        <f t="shared" si="17"/>
        <v>3.1559560008925831</v>
      </c>
      <c r="GZ48" s="229">
        <f t="shared" si="17"/>
        <v>3.273163555929576</v>
      </c>
      <c r="HA48" s="229">
        <f t="shared" si="17"/>
        <v>4.2443236364471781</v>
      </c>
      <c r="HB48" s="229">
        <f t="shared" si="17"/>
        <v>3.3103011337428345</v>
      </c>
      <c r="HC48" s="229">
        <f t="shared" si="17"/>
        <v>3.3690651522343704</v>
      </c>
      <c r="HD48" s="229">
        <f t="shared" si="17"/>
        <v>6.9737359532148364</v>
      </c>
      <c r="HE48" s="229">
        <f t="shared" si="17"/>
        <v>2.9656496627346072</v>
      </c>
      <c r="HF48" s="229">
        <f t="shared" si="17"/>
        <v>3.8263428732341445</v>
      </c>
      <c r="HG48" s="229">
        <f t="shared" si="17"/>
        <v>1.8797169591618976</v>
      </c>
      <c r="HH48" s="229">
        <f t="shared" si="17"/>
        <v>2.137892573560392</v>
      </c>
      <c r="HI48" s="229">
        <f t="shared" si="17"/>
        <v>2.5907679041807912</v>
      </c>
      <c r="HJ48" s="229">
        <f t="shared" si="17"/>
        <v>3.2797225309284701</v>
      </c>
      <c r="HK48" s="229">
        <f t="shared" si="17"/>
        <v>3.0185878102882819</v>
      </c>
      <c r="HL48" s="229">
        <f t="shared" si="17"/>
        <v>4.2113124282604693</v>
      </c>
      <c r="HM48" s="229">
        <f t="shared" si="17"/>
        <v>3.1243311542297056</v>
      </c>
      <c r="HN48" s="229">
        <f t="shared" si="17"/>
        <v>4.0826387650286016</v>
      </c>
      <c r="HO48" s="229">
        <f t="shared" si="17"/>
        <v>3.6520642564628139</v>
      </c>
      <c r="HP48" s="229">
        <f t="shared" si="17"/>
        <v>2.6385819138561959</v>
      </c>
      <c r="HQ48" s="229">
        <f t="shared" si="17"/>
        <v>3.1274537164870178</v>
      </c>
      <c r="HR48" s="229">
        <f t="shared" si="17"/>
        <v>2.2497226153803567</v>
      </c>
      <c r="HS48" s="229">
        <f t="shared" si="17"/>
        <v>2.4288481600576368</v>
      </c>
      <c r="HT48" s="229">
        <f t="shared" si="17"/>
        <v>2.5328421138691608</v>
      </c>
      <c r="HU48" s="229">
        <f t="shared" si="17"/>
        <v>2.0935638332302</v>
      </c>
      <c r="HV48" s="229">
        <f t="shared" si="17"/>
        <v>2.96752733679467</v>
      </c>
      <c r="HW48" s="229">
        <f t="shared" si="17"/>
        <v>3.1034537842830332</v>
      </c>
      <c r="HX48" s="229">
        <f t="shared" si="17"/>
        <v>2.7776306241215671</v>
      </c>
      <c r="HY48" s="229">
        <f t="shared" si="17"/>
        <v>2.9034175353564606</v>
      </c>
      <c r="HZ48" s="229">
        <f t="shared" si="17"/>
        <v>2.6566801665592257</v>
      </c>
      <c r="IA48" s="229">
        <f t="shared" si="17"/>
        <v>2.8871620560514515</v>
      </c>
      <c r="IB48" s="229">
        <f t="shared" si="17"/>
        <v>1.9781638347867048</v>
      </c>
      <c r="IC48" s="229">
        <f t="shared" si="17"/>
        <v>2.7340115152495681</v>
      </c>
      <c r="ID48" s="229">
        <f t="shared" si="17"/>
        <v>3.1005144879664868</v>
      </c>
      <c r="IE48" s="229">
        <f t="shared" si="17"/>
        <v>2.8675768937169379</v>
      </c>
      <c r="IF48" s="229">
        <f t="shared" si="17"/>
        <v>3.3352426715549406</v>
      </c>
      <c r="IG48" s="229">
        <f t="shared" si="17"/>
        <v>2.856242062433056</v>
      </c>
      <c r="IH48" s="229">
        <f t="shared" si="17"/>
        <v>3.091331683748507</v>
      </c>
      <c r="II48" s="229">
        <f t="shared" si="17"/>
        <v>3.8759975176406796</v>
      </c>
      <c r="IJ48" s="229">
        <f t="shared" si="17"/>
        <v>4.3061380333083488</v>
      </c>
      <c r="IK48" s="229">
        <f t="shared" si="17"/>
        <v>2.9227703017101967</v>
      </c>
      <c r="IL48" s="229">
        <f t="shared" si="17"/>
        <v>3.3473457383520291</v>
      </c>
      <c r="IM48" s="229">
        <f t="shared" ref="IM48:JY48" si="18">STDEV(IM3:IM45)</f>
        <v>2.6424811480211323</v>
      </c>
      <c r="IN48" s="229">
        <f t="shared" si="18"/>
        <v>3.7982908799710069</v>
      </c>
      <c r="IO48" s="229">
        <f t="shared" si="18"/>
        <v>4.0888651053149667</v>
      </c>
      <c r="IP48" s="229">
        <f t="shared" si="18"/>
        <v>3.4450439916748743</v>
      </c>
      <c r="IQ48" s="229">
        <f t="shared" si="18"/>
        <v>4.4375018287138381</v>
      </c>
      <c r="IR48" s="229">
        <f t="shared" si="18"/>
        <v>4.5428522611534046</v>
      </c>
      <c r="IS48" s="229">
        <f t="shared" si="18"/>
        <v>3.2750899660489137</v>
      </c>
      <c r="IT48" s="229">
        <f t="shared" si="18"/>
        <v>4.5985825821339734</v>
      </c>
      <c r="IU48" s="229">
        <f t="shared" si="18"/>
        <v>3.407648260408739</v>
      </c>
      <c r="IV48" s="229">
        <f t="shared" si="18"/>
        <v>3.327497708489068</v>
      </c>
      <c r="IW48" s="229">
        <f t="shared" si="18"/>
        <v>3.498076852595819</v>
      </c>
      <c r="IX48" s="229">
        <f t="shared" si="18"/>
        <v>3.3951115752940595</v>
      </c>
      <c r="IY48" s="229">
        <f t="shared" si="18"/>
        <v>3.4282817505084853</v>
      </c>
      <c r="IZ48" s="229">
        <f t="shared" si="18"/>
        <v>3.0954650969873088</v>
      </c>
      <c r="JA48" s="229">
        <f t="shared" si="18"/>
        <v>3.7642783004433147</v>
      </c>
      <c r="JB48" s="229">
        <f t="shared" si="18"/>
        <v>3.2344398937103374</v>
      </c>
      <c r="JC48" s="229">
        <f t="shared" si="18"/>
        <v>3.4733527442104513</v>
      </c>
      <c r="JD48" s="229">
        <f t="shared" si="18"/>
        <v>3.2814759068114618</v>
      </c>
      <c r="JE48" s="229">
        <f t="shared" si="18"/>
        <v>3.3272698229140429</v>
      </c>
      <c r="JF48" s="229">
        <f t="shared" si="18"/>
        <v>3.2225256122056338</v>
      </c>
      <c r="JG48" s="229">
        <f t="shared" si="18"/>
        <v>4.335316088178061</v>
      </c>
      <c r="JH48" s="229">
        <f t="shared" si="18"/>
        <v>4.4760590659535247</v>
      </c>
      <c r="JI48" s="229">
        <f t="shared" si="18"/>
        <v>2.4908349791346356</v>
      </c>
      <c r="JJ48" s="229">
        <f t="shared" si="18"/>
        <v>2.1767819932537642</v>
      </c>
      <c r="JK48" s="229">
        <f t="shared" si="18"/>
        <v>2.3668485921293128</v>
      </c>
      <c r="JL48" s="229">
        <f t="shared" si="18"/>
        <v>2.4416273330738805</v>
      </c>
      <c r="JM48" s="229">
        <f t="shared" si="18"/>
        <v>2.3535364335064726</v>
      </c>
      <c r="JN48" s="229">
        <f t="shared" si="18"/>
        <v>2.4307140629072332</v>
      </c>
      <c r="JO48" s="229">
        <f t="shared" si="18"/>
        <v>1.9660637369238703</v>
      </c>
      <c r="JP48" s="229">
        <f t="shared" si="18"/>
        <v>3.0414597272900492</v>
      </c>
      <c r="JQ48" s="229">
        <f t="shared" si="18"/>
        <v>2.5132550196211247</v>
      </c>
      <c r="JR48" s="229">
        <f t="shared" si="18"/>
        <v>2.7288806383683282</v>
      </c>
      <c r="JS48" s="229">
        <f t="shared" si="18"/>
        <v>3.4929816474573276</v>
      </c>
      <c r="JT48" s="229">
        <f t="shared" si="18"/>
        <v>2.9148917288382536</v>
      </c>
      <c r="JU48" s="229">
        <f t="shared" si="18"/>
        <v>2.6266319815502213</v>
      </c>
      <c r="JV48" s="229">
        <f t="shared" si="18"/>
        <v>2.762999067345822</v>
      </c>
      <c r="JW48" s="229">
        <f t="shared" si="18"/>
        <v>2.8624708546881985</v>
      </c>
      <c r="JX48" s="229">
        <f t="shared" si="18"/>
        <v>2.703454014565617</v>
      </c>
      <c r="JY48" s="229">
        <f t="shared" si="18"/>
        <v>2.6444065969513826</v>
      </c>
    </row>
    <row r="49" spans="1:286" ht="13.15" customHeight="1">
      <c r="A49" s="231" t="s">
        <v>236</v>
      </c>
      <c r="B49" s="232">
        <f>MAX(B3:B45)</f>
        <v>47.8</v>
      </c>
      <c r="C49" s="232">
        <f t="shared" ref="C49:AT49" si="19">MAX(C3:C45)</f>
        <v>19.8</v>
      </c>
      <c r="D49" s="232">
        <f t="shared" si="19"/>
        <v>30.04</v>
      </c>
      <c r="E49" s="232">
        <f t="shared" si="19"/>
        <v>33.43</v>
      </c>
      <c r="F49" s="232">
        <f t="shared" si="19"/>
        <v>40.200000000000003</v>
      </c>
      <c r="G49" s="232">
        <f t="shared" si="19"/>
        <v>24.25</v>
      </c>
      <c r="H49" s="232">
        <f t="shared" si="19"/>
        <v>16.3</v>
      </c>
      <c r="I49" s="232">
        <f t="shared" si="19"/>
        <v>32.049999999999997</v>
      </c>
      <c r="J49" s="232">
        <f t="shared" si="19"/>
        <v>11.46</v>
      </c>
      <c r="K49" s="232">
        <f t="shared" si="19"/>
        <v>13.74</v>
      </c>
      <c r="L49" s="232">
        <f t="shared" si="19"/>
        <v>13.94</v>
      </c>
      <c r="M49" s="232">
        <f t="shared" si="19"/>
        <v>11.73</v>
      </c>
      <c r="N49" s="232">
        <f t="shared" si="19"/>
        <v>14.06</v>
      </c>
      <c r="O49" s="232">
        <f t="shared" si="19"/>
        <v>14.76</v>
      </c>
      <c r="P49" s="232">
        <f t="shared" si="19"/>
        <v>14.06</v>
      </c>
      <c r="Q49" s="232">
        <f t="shared" si="19"/>
        <v>11.14</v>
      </c>
      <c r="R49" s="232">
        <f t="shared" si="19"/>
        <v>15.2</v>
      </c>
      <c r="S49" s="232">
        <f t="shared" si="19"/>
        <v>11.81</v>
      </c>
      <c r="T49" s="232">
        <f t="shared" si="19"/>
        <v>16.3</v>
      </c>
      <c r="U49" s="232">
        <f t="shared" si="19"/>
        <v>12.09</v>
      </c>
      <c r="V49" s="232">
        <f t="shared" si="19"/>
        <v>18.350000000000001</v>
      </c>
      <c r="W49" s="232">
        <f t="shared" si="19"/>
        <v>12.48</v>
      </c>
      <c r="X49" s="232">
        <f t="shared" si="19"/>
        <v>17.13</v>
      </c>
      <c r="Y49" s="232">
        <f t="shared" si="19"/>
        <v>12.52</v>
      </c>
      <c r="Z49" s="232">
        <f t="shared" si="19"/>
        <v>14.33</v>
      </c>
      <c r="AA49" s="232">
        <f t="shared" si="19"/>
        <v>13.35</v>
      </c>
      <c r="AB49" s="232">
        <f t="shared" si="19"/>
        <v>14.25</v>
      </c>
      <c r="AC49" s="232">
        <f t="shared" si="19"/>
        <v>14.65</v>
      </c>
      <c r="AD49" s="232">
        <f t="shared" si="19"/>
        <v>16.38</v>
      </c>
      <c r="AE49" s="232">
        <f t="shared" si="19"/>
        <v>16.100000000000001</v>
      </c>
      <c r="AF49" s="232">
        <f t="shared" si="19"/>
        <v>11.65</v>
      </c>
      <c r="AG49" s="232">
        <f t="shared" si="19"/>
        <v>12.83</v>
      </c>
      <c r="AH49" s="232">
        <f t="shared" si="19"/>
        <v>10.47</v>
      </c>
      <c r="AI49" s="232">
        <f t="shared" si="19"/>
        <v>13.5</v>
      </c>
      <c r="AJ49" s="232">
        <f t="shared" si="19"/>
        <v>12.01</v>
      </c>
      <c r="AK49" s="232">
        <f t="shared" si="19"/>
        <v>16.61</v>
      </c>
      <c r="AL49" s="232">
        <f t="shared" si="19"/>
        <v>11.22</v>
      </c>
      <c r="AM49" s="232">
        <f t="shared" si="19"/>
        <v>16.5</v>
      </c>
      <c r="AN49" s="232">
        <f t="shared" si="19"/>
        <v>12.72</v>
      </c>
      <c r="AO49" s="232">
        <f t="shared" si="19"/>
        <v>11.54</v>
      </c>
      <c r="AP49" s="232">
        <f t="shared" si="19"/>
        <v>13.7</v>
      </c>
      <c r="AQ49" s="232">
        <f t="shared" si="19"/>
        <v>15.63</v>
      </c>
      <c r="AR49" s="232">
        <f t="shared" si="19"/>
        <v>11.26</v>
      </c>
      <c r="AS49" s="232">
        <f t="shared" si="19"/>
        <v>14.92</v>
      </c>
      <c r="AT49" s="232">
        <f t="shared" si="19"/>
        <v>14.72</v>
      </c>
      <c r="AU49" s="232">
        <f t="shared" ref="AU49:CW49" si="20">MAX(AU3:AU45)</f>
        <v>24.41</v>
      </c>
      <c r="AV49" s="232">
        <f t="shared" si="20"/>
        <v>26.06</v>
      </c>
      <c r="AW49" s="232">
        <f t="shared" si="20"/>
        <v>41.18</v>
      </c>
      <c r="AX49" s="232">
        <f t="shared" si="20"/>
        <v>28.82</v>
      </c>
      <c r="AY49" s="232">
        <f t="shared" si="20"/>
        <v>23.19</v>
      </c>
      <c r="AZ49" s="232">
        <f t="shared" si="20"/>
        <v>20.59</v>
      </c>
      <c r="BA49" s="232">
        <f t="shared" si="20"/>
        <v>21.06</v>
      </c>
      <c r="BB49" s="232">
        <f t="shared" si="20"/>
        <v>22.91</v>
      </c>
      <c r="BC49" s="232">
        <f t="shared" si="20"/>
        <v>23.07</v>
      </c>
      <c r="BD49" s="232">
        <f t="shared" si="20"/>
        <v>14.37</v>
      </c>
      <c r="BE49" s="232">
        <f t="shared" si="20"/>
        <v>11.61</v>
      </c>
      <c r="BF49" s="232">
        <f t="shared" si="20"/>
        <v>11.57</v>
      </c>
      <c r="BG49" s="232">
        <f t="shared" si="20"/>
        <v>23.9</v>
      </c>
      <c r="BH49" s="232">
        <f t="shared" si="20"/>
        <v>13.07</v>
      </c>
      <c r="BI49" s="232">
        <f t="shared" si="20"/>
        <v>13.54</v>
      </c>
      <c r="BJ49" s="232">
        <f t="shared" si="20"/>
        <v>19.37</v>
      </c>
      <c r="BK49" s="232">
        <f t="shared" si="20"/>
        <v>17.399999999999999</v>
      </c>
      <c r="BL49" s="232">
        <f t="shared" si="20"/>
        <v>18.190000000000001</v>
      </c>
      <c r="BM49" s="232">
        <f t="shared" si="20"/>
        <v>19.489999999999998</v>
      </c>
      <c r="BN49" s="232">
        <f t="shared" si="20"/>
        <v>30.35</v>
      </c>
      <c r="BO49" s="232">
        <f t="shared" si="20"/>
        <v>28.78</v>
      </c>
      <c r="BP49" s="232">
        <f t="shared" si="20"/>
        <v>18.149999999999999</v>
      </c>
      <c r="BQ49" s="232">
        <f t="shared" si="20"/>
        <v>12.8</v>
      </c>
      <c r="BR49" s="232">
        <f t="shared" si="20"/>
        <v>15.28</v>
      </c>
      <c r="BS49" s="232">
        <f t="shared" si="20"/>
        <v>12.09</v>
      </c>
      <c r="BT49" s="232">
        <f t="shared" si="20"/>
        <v>16.73</v>
      </c>
      <c r="BU49" s="232">
        <f t="shared" si="20"/>
        <v>15.16</v>
      </c>
      <c r="BV49" s="232">
        <f t="shared" si="20"/>
        <v>10.94</v>
      </c>
      <c r="BW49" s="232">
        <f t="shared" si="20"/>
        <v>12.68</v>
      </c>
      <c r="BX49" s="232">
        <f t="shared" si="20"/>
        <v>14.09</v>
      </c>
      <c r="BY49" s="232">
        <f t="shared" si="20"/>
        <v>13.86</v>
      </c>
      <c r="BZ49" s="232">
        <f t="shared" si="20"/>
        <v>13.35</v>
      </c>
      <c r="CA49" s="232">
        <f t="shared" si="20"/>
        <v>16.18</v>
      </c>
      <c r="CB49" s="232">
        <f t="shared" si="20"/>
        <v>13.5</v>
      </c>
      <c r="CC49" s="232">
        <f t="shared" si="20"/>
        <v>17.87</v>
      </c>
      <c r="CD49" s="232">
        <f t="shared" si="20"/>
        <v>16.14</v>
      </c>
      <c r="CE49" s="232">
        <f t="shared" si="20"/>
        <v>17.8</v>
      </c>
      <c r="CF49" s="232">
        <f t="shared" si="20"/>
        <v>19.09</v>
      </c>
      <c r="CG49" s="232">
        <f t="shared" si="20"/>
        <v>11.85</v>
      </c>
      <c r="CH49" s="232">
        <f t="shared" si="20"/>
        <v>14.57</v>
      </c>
      <c r="CI49" s="232">
        <f t="shared" si="20"/>
        <v>17.13</v>
      </c>
      <c r="CJ49" s="232">
        <f t="shared" si="20"/>
        <v>15.79</v>
      </c>
      <c r="CK49" s="232">
        <f t="shared" si="20"/>
        <v>19.25</v>
      </c>
      <c r="CL49" s="232">
        <f t="shared" si="20"/>
        <v>19.329999999999998</v>
      </c>
      <c r="CM49" s="232">
        <f t="shared" si="20"/>
        <v>16.93</v>
      </c>
      <c r="CN49" s="232">
        <f t="shared" si="20"/>
        <v>18.43</v>
      </c>
      <c r="CO49" s="232">
        <f t="shared" si="20"/>
        <v>19.61</v>
      </c>
      <c r="CP49" s="232">
        <f t="shared" si="20"/>
        <v>20.91</v>
      </c>
      <c r="CQ49" s="232">
        <f t="shared" si="20"/>
        <v>19.690000000000001</v>
      </c>
      <c r="CR49" s="232">
        <f t="shared" si="20"/>
        <v>20</v>
      </c>
      <c r="CS49" s="232">
        <f t="shared" si="20"/>
        <v>17.2</v>
      </c>
      <c r="CT49" s="232">
        <f t="shared" si="20"/>
        <v>21.57</v>
      </c>
      <c r="CU49" s="232">
        <f t="shared" si="20"/>
        <v>17.87</v>
      </c>
      <c r="CV49" s="232">
        <f t="shared" si="20"/>
        <v>15.16</v>
      </c>
      <c r="CW49" s="232">
        <f t="shared" si="20"/>
        <v>15.47</v>
      </c>
      <c r="CX49" s="232">
        <f t="shared" ref="CX49:EN49" si="21">MAX(CX3:CX45)</f>
        <v>13.03</v>
      </c>
      <c r="CY49" s="232">
        <f t="shared" si="21"/>
        <v>14.69</v>
      </c>
      <c r="CZ49" s="232">
        <f t="shared" si="21"/>
        <v>12.91</v>
      </c>
      <c r="DA49" s="232">
        <f t="shared" si="21"/>
        <v>15.28</v>
      </c>
      <c r="DB49" s="232">
        <f t="shared" si="21"/>
        <v>12.32</v>
      </c>
      <c r="DC49" s="232">
        <f t="shared" si="21"/>
        <v>13.07</v>
      </c>
      <c r="DD49" s="232">
        <f t="shared" si="21"/>
        <v>13.19</v>
      </c>
      <c r="DE49" s="232">
        <f t="shared" si="21"/>
        <v>14.21</v>
      </c>
      <c r="DF49" s="232">
        <f t="shared" si="21"/>
        <v>14.17</v>
      </c>
      <c r="DG49" s="232">
        <f t="shared" si="21"/>
        <v>13.39</v>
      </c>
      <c r="DH49" s="232">
        <f t="shared" si="21"/>
        <v>11.34</v>
      </c>
      <c r="DI49" s="232">
        <f t="shared" si="21"/>
        <v>11.85</v>
      </c>
      <c r="DJ49" s="232">
        <f t="shared" si="21"/>
        <v>10.039999999999999</v>
      </c>
      <c r="DK49" s="232">
        <f t="shared" si="21"/>
        <v>13.98</v>
      </c>
      <c r="DL49" s="232">
        <f t="shared" si="21"/>
        <v>10.79</v>
      </c>
      <c r="DM49" s="232">
        <f t="shared" si="21"/>
        <v>14.65</v>
      </c>
      <c r="DN49" s="232">
        <f t="shared" si="21"/>
        <v>11.46</v>
      </c>
      <c r="DO49" s="232">
        <f t="shared" si="21"/>
        <v>13.66</v>
      </c>
      <c r="DP49" s="232">
        <f t="shared" si="21"/>
        <v>17.95</v>
      </c>
      <c r="DQ49" s="232">
        <f t="shared" si="21"/>
        <v>17.600000000000001</v>
      </c>
      <c r="DR49" s="232">
        <f t="shared" si="21"/>
        <v>9.5299999999999994</v>
      </c>
      <c r="DS49" s="232">
        <f t="shared" si="21"/>
        <v>13.11</v>
      </c>
      <c r="DT49" s="232">
        <f t="shared" si="21"/>
        <v>12.68</v>
      </c>
      <c r="DU49" s="232">
        <f t="shared" si="21"/>
        <v>15.47</v>
      </c>
      <c r="DV49" s="232">
        <f t="shared" si="21"/>
        <v>19.37</v>
      </c>
      <c r="DW49" s="232">
        <f t="shared" si="21"/>
        <v>18.46</v>
      </c>
      <c r="DX49" s="232">
        <f t="shared" si="21"/>
        <v>20.59</v>
      </c>
      <c r="DY49" s="232">
        <f t="shared" si="21"/>
        <v>15.28</v>
      </c>
      <c r="DZ49" s="232">
        <f t="shared" si="21"/>
        <v>8.98</v>
      </c>
      <c r="EA49" s="232">
        <f t="shared" si="21"/>
        <v>13.11</v>
      </c>
      <c r="EB49" s="232">
        <f t="shared" si="21"/>
        <v>11.3</v>
      </c>
      <c r="EC49" s="232">
        <f t="shared" si="21"/>
        <v>13.41</v>
      </c>
      <c r="ED49" s="232">
        <f t="shared" si="21"/>
        <v>11.42</v>
      </c>
      <c r="EE49" s="232">
        <f t="shared" si="21"/>
        <v>12.28</v>
      </c>
      <c r="EF49" s="232">
        <f t="shared" si="21"/>
        <v>13.15</v>
      </c>
      <c r="EG49" s="232">
        <f t="shared" si="21"/>
        <v>11.34</v>
      </c>
      <c r="EH49" s="232">
        <f t="shared" si="21"/>
        <v>11.77</v>
      </c>
      <c r="EI49" s="232">
        <f t="shared" si="21"/>
        <v>10.199999999999999</v>
      </c>
      <c r="EJ49" s="232">
        <f t="shared" si="21"/>
        <v>16.14</v>
      </c>
      <c r="EK49" s="232">
        <f t="shared" si="21"/>
        <v>8.0299999999999994</v>
      </c>
      <c r="EL49" s="232">
        <f t="shared" si="21"/>
        <v>11.93</v>
      </c>
      <c r="EM49" s="232">
        <f t="shared" si="21"/>
        <v>9.65</v>
      </c>
      <c r="EN49" s="232">
        <f t="shared" si="21"/>
        <v>18.940000000000001</v>
      </c>
      <c r="EO49" s="232">
        <f t="shared" ref="EO49:GS49" si="22">MAX(EO3:EO45)</f>
        <v>11.34</v>
      </c>
      <c r="EP49" s="232">
        <f t="shared" si="22"/>
        <v>12.56</v>
      </c>
      <c r="EQ49" s="232">
        <f t="shared" si="22"/>
        <v>10.87</v>
      </c>
      <c r="ER49" s="232">
        <f t="shared" si="22"/>
        <v>18.39</v>
      </c>
      <c r="ES49" s="232">
        <f t="shared" si="22"/>
        <v>16.100000000000001</v>
      </c>
      <c r="ET49" s="232">
        <f t="shared" si="22"/>
        <v>19.57</v>
      </c>
      <c r="EU49" s="232">
        <f t="shared" si="22"/>
        <v>19.37</v>
      </c>
      <c r="EV49" s="232">
        <f t="shared" si="22"/>
        <v>17.64</v>
      </c>
      <c r="EW49" s="232">
        <f t="shared" si="22"/>
        <v>17.8</v>
      </c>
      <c r="EX49" s="232">
        <f t="shared" si="22"/>
        <v>19.25</v>
      </c>
      <c r="EY49" s="232">
        <f t="shared" si="22"/>
        <v>15.83</v>
      </c>
      <c r="EZ49" s="232">
        <f t="shared" si="22"/>
        <v>16.54</v>
      </c>
      <c r="FA49" s="232">
        <f t="shared" si="22"/>
        <v>24.25</v>
      </c>
      <c r="FB49" s="232">
        <f t="shared" si="22"/>
        <v>10.39</v>
      </c>
      <c r="FC49" s="232">
        <f t="shared" si="22"/>
        <v>10.91</v>
      </c>
      <c r="FD49" s="232">
        <f t="shared" si="22"/>
        <v>24.69</v>
      </c>
      <c r="FE49" s="232">
        <f t="shared" si="22"/>
        <v>22.2</v>
      </c>
      <c r="FF49" s="232">
        <f t="shared" si="22"/>
        <v>19.170000000000002</v>
      </c>
      <c r="FG49" s="232">
        <f t="shared" si="22"/>
        <v>20.239999999999998</v>
      </c>
      <c r="FH49" s="232">
        <f t="shared" si="22"/>
        <v>20.39</v>
      </c>
      <c r="FI49" s="232">
        <f t="shared" si="22"/>
        <v>21.69</v>
      </c>
      <c r="FJ49" s="232">
        <f t="shared" si="22"/>
        <v>21.54</v>
      </c>
      <c r="FK49" s="232">
        <f t="shared" si="22"/>
        <v>18.98</v>
      </c>
      <c r="FL49" s="232">
        <f t="shared" si="22"/>
        <v>21.1</v>
      </c>
      <c r="FM49" s="232">
        <f t="shared" si="22"/>
        <v>21.3</v>
      </c>
      <c r="FN49" s="232">
        <f t="shared" si="22"/>
        <v>22.8</v>
      </c>
      <c r="FO49" s="232">
        <f t="shared" si="22"/>
        <v>19.690000000000001</v>
      </c>
      <c r="FP49" s="232">
        <f t="shared" si="22"/>
        <v>20.239999999999998</v>
      </c>
      <c r="FQ49" s="232">
        <f t="shared" si="22"/>
        <v>18.149999999999999</v>
      </c>
      <c r="FR49" s="232">
        <f t="shared" si="22"/>
        <v>17.95</v>
      </c>
      <c r="FS49" s="232">
        <f t="shared" si="22"/>
        <v>21.3</v>
      </c>
      <c r="FT49" s="232">
        <f t="shared" si="22"/>
        <v>19.57</v>
      </c>
      <c r="FU49" s="232">
        <f t="shared" si="22"/>
        <v>24.33</v>
      </c>
      <c r="FV49" s="232">
        <f t="shared" si="22"/>
        <v>19.88</v>
      </c>
      <c r="FW49" s="232">
        <f t="shared" si="22"/>
        <v>25.67</v>
      </c>
      <c r="FX49" s="232">
        <f t="shared" si="22"/>
        <v>34.25</v>
      </c>
      <c r="FY49" s="232">
        <f t="shared" si="22"/>
        <v>25.35</v>
      </c>
      <c r="FZ49" s="232">
        <f t="shared" si="22"/>
        <v>25.47</v>
      </c>
      <c r="GA49" s="232">
        <f t="shared" si="22"/>
        <v>26.42</v>
      </c>
      <c r="GB49" s="232">
        <f t="shared" si="22"/>
        <v>20</v>
      </c>
      <c r="GC49" s="232">
        <f t="shared" si="22"/>
        <v>27.56</v>
      </c>
      <c r="GD49" s="232">
        <f t="shared" si="22"/>
        <v>11.46</v>
      </c>
      <c r="GE49" s="232">
        <f t="shared" si="22"/>
        <v>10.71</v>
      </c>
      <c r="GF49" s="232">
        <f t="shared" si="22"/>
        <v>13.07</v>
      </c>
      <c r="GG49" s="232">
        <f t="shared" si="22"/>
        <v>10.51</v>
      </c>
      <c r="GH49" s="232">
        <f t="shared" si="22"/>
        <v>13.39</v>
      </c>
      <c r="GI49" s="232">
        <f t="shared" si="22"/>
        <v>11.06</v>
      </c>
      <c r="GJ49" s="232">
        <f t="shared" si="22"/>
        <v>14.3</v>
      </c>
      <c r="GK49" s="232">
        <f t="shared" si="22"/>
        <v>12.17</v>
      </c>
      <c r="GL49" s="232">
        <f t="shared" si="22"/>
        <v>14.76</v>
      </c>
      <c r="GM49" s="232">
        <f t="shared" si="22"/>
        <v>16.34</v>
      </c>
      <c r="GN49" s="232">
        <f t="shared" si="22"/>
        <v>13.7</v>
      </c>
      <c r="GO49" s="232">
        <f t="shared" si="22"/>
        <v>12.99</v>
      </c>
      <c r="GP49" s="232">
        <f t="shared" si="22"/>
        <v>12.28</v>
      </c>
      <c r="GQ49" s="232">
        <f t="shared" si="22"/>
        <v>13.94</v>
      </c>
      <c r="GR49" s="232">
        <f t="shared" si="22"/>
        <v>18.07</v>
      </c>
      <c r="GS49" s="232">
        <f t="shared" si="22"/>
        <v>15.2</v>
      </c>
      <c r="GT49" s="232">
        <f t="shared" ref="GT49:IL49" si="23">MAX(GT3:GT45)</f>
        <v>16.61</v>
      </c>
      <c r="GU49" s="232">
        <f t="shared" si="23"/>
        <v>18.27</v>
      </c>
      <c r="GV49" s="232">
        <f t="shared" si="23"/>
        <v>17.91</v>
      </c>
      <c r="GW49" s="232">
        <f t="shared" si="23"/>
        <v>16.89</v>
      </c>
      <c r="GX49" s="232">
        <f t="shared" si="23"/>
        <v>14.61</v>
      </c>
      <c r="GY49" s="232">
        <f t="shared" si="23"/>
        <v>14.13</v>
      </c>
      <c r="GZ49" s="232">
        <f t="shared" si="23"/>
        <v>14.96</v>
      </c>
      <c r="HA49" s="232">
        <f t="shared" si="23"/>
        <v>21.61</v>
      </c>
      <c r="HB49" s="232">
        <f t="shared" si="23"/>
        <v>14.41</v>
      </c>
      <c r="HC49" s="232">
        <f t="shared" si="23"/>
        <v>17.09</v>
      </c>
      <c r="HD49" s="232">
        <f t="shared" si="23"/>
        <v>34.96</v>
      </c>
      <c r="HE49" s="232">
        <f t="shared" si="23"/>
        <v>15.43</v>
      </c>
      <c r="HF49" s="232">
        <f t="shared" si="23"/>
        <v>18.149999999999999</v>
      </c>
      <c r="HG49" s="232">
        <f t="shared" si="23"/>
        <v>10.47</v>
      </c>
      <c r="HH49" s="232">
        <f t="shared" si="23"/>
        <v>12.24</v>
      </c>
      <c r="HI49" s="232">
        <f t="shared" si="23"/>
        <v>13.23</v>
      </c>
      <c r="HJ49" s="232">
        <f t="shared" si="23"/>
        <v>15.94</v>
      </c>
      <c r="HK49" s="232">
        <f t="shared" si="23"/>
        <v>16.46</v>
      </c>
      <c r="HL49" s="232">
        <f t="shared" si="23"/>
        <v>20.39</v>
      </c>
      <c r="HM49" s="232">
        <f t="shared" si="23"/>
        <v>14.02</v>
      </c>
      <c r="HN49" s="232">
        <f t="shared" si="23"/>
        <v>19.72</v>
      </c>
      <c r="HO49" s="232">
        <f t="shared" si="23"/>
        <v>19.02</v>
      </c>
      <c r="HP49" s="232">
        <f t="shared" si="23"/>
        <v>11.85</v>
      </c>
      <c r="HQ49" s="232">
        <f t="shared" si="23"/>
        <v>13.58</v>
      </c>
      <c r="HR49" s="232">
        <f t="shared" si="23"/>
        <v>9.65</v>
      </c>
      <c r="HS49" s="232">
        <f t="shared" si="23"/>
        <v>12.13</v>
      </c>
      <c r="HT49" s="232">
        <f t="shared" si="23"/>
        <v>12.24</v>
      </c>
      <c r="HU49" s="232">
        <f t="shared" si="23"/>
        <v>11.42</v>
      </c>
      <c r="HV49" s="232">
        <f t="shared" si="23"/>
        <v>12.28</v>
      </c>
      <c r="HW49" s="232">
        <f t="shared" si="23"/>
        <v>13.5</v>
      </c>
      <c r="HX49" s="232">
        <f t="shared" si="23"/>
        <v>12.31</v>
      </c>
      <c r="HY49" s="232">
        <f t="shared" si="23"/>
        <v>13.94</v>
      </c>
      <c r="HZ49" s="232">
        <f t="shared" si="23"/>
        <v>12.52</v>
      </c>
      <c r="IA49" s="232">
        <f t="shared" si="23"/>
        <v>14.06</v>
      </c>
      <c r="IB49" s="232">
        <f t="shared" si="23"/>
        <v>9.3699999999999992</v>
      </c>
      <c r="IC49" s="232">
        <f t="shared" si="23"/>
        <v>14.17</v>
      </c>
      <c r="ID49" s="232">
        <f t="shared" si="23"/>
        <v>14.76</v>
      </c>
      <c r="IE49" s="232">
        <f t="shared" si="23"/>
        <v>12.8</v>
      </c>
      <c r="IF49" s="232">
        <f t="shared" si="23"/>
        <v>14.41</v>
      </c>
      <c r="IG49" s="232">
        <f t="shared" si="23"/>
        <v>14.09</v>
      </c>
      <c r="IH49" s="232">
        <f t="shared" si="23"/>
        <v>15.47</v>
      </c>
      <c r="II49" s="232">
        <f t="shared" si="23"/>
        <v>17.36</v>
      </c>
      <c r="IJ49" s="232">
        <f t="shared" si="23"/>
        <v>19.09</v>
      </c>
      <c r="IK49" s="232">
        <f t="shared" si="23"/>
        <v>13.31</v>
      </c>
      <c r="IL49" s="232">
        <f t="shared" si="23"/>
        <v>16.38</v>
      </c>
      <c r="IM49" s="232">
        <f t="shared" ref="IM49:JY49" si="24">MAX(IM3:IM45)</f>
        <v>13.43</v>
      </c>
      <c r="IN49" s="232">
        <f t="shared" si="24"/>
        <v>17.989999999999998</v>
      </c>
      <c r="IO49" s="232">
        <f t="shared" si="24"/>
        <v>21.73</v>
      </c>
      <c r="IP49" s="232">
        <f t="shared" si="24"/>
        <v>17.600000000000001</v>
      </c>
      <c r="IQ49" s="232">
        <f t="shared" si="24"/>
        <v>22.24</v>
      </c>
      <c r="IR49" s="232">
        <f t="shared" si="24"/>
        <v>23.58</v>
      </c>
      <c r="IS49" s="232">
        <f t="shared" si="24"/>
        <v>17.05</v>
      </c>
      <c r="IT49" s="232">
        <f t="shared" si="24"/>
        <v>24.57</v>
      </c>
      <c r="IU49" s="232">
        <f t="shared" si="24"/>
        <v>15.51</v>
      </c>
      <c r="IV49" s="232">
        <f t="shared" si="24"/>
        <v>17.399999999999999</v>
      </c>
      <c r="IW49" s="232">
        <f t="shared" si="24"/>
        <v>16.5</v>
      </c>
      <c r="IX49" s="232">
        <f t="shared" si="24"/>
        <v>15.59</v>
      </c>
      <c r="IY49" s="232">
        <f t="shared" si="24"/>
        <v>16.57</v>
      </c>
      <c r="IZ49" s="232">
        <f t="shared" si="24"/>
        <v>13.58</v>
      </c>
      <c r="JA49" s="232">
        <f t="shared" si="24"/>
        <v>19.25</v>
      </c>
      <c r="JB49" s="232">
        <f t="shared" si="24"/>
        <v>16.77</v>
      </c>
      <c r="JC49" s="232">
        <f t="shared" si="24"/>
        <v>17.2</v>
      </c>
      <c r="JD49" s="232">
        <f t="shared" si="24"/>
        <v>14.57</v>
      </c>
      <c r="JE49" s="232">
        <f t="shared" si="24"/>
        <v>16.02</v>
      </c>
      <c r="JF49" s="232">
        <f t="shared" si="24"/>
        <v>15</v>
      </c>
      <c r="JG49" s="232">
        <f t="shared" si="24"/>
        <v>21.3</v>
      </c>
      <c r="JH49" s="232">
        <f t="shared" si="24"/>
        <v>22.48</v>
      </c>
      <c r="JI49" s="232">
        <f t="shared" si="24"/>
        <v>11.38</v>
      </c>
      <c r="JJ49" s="232">
        <f t="shared" si="24"/>
        <v>10.24</v>
      </c>
      <c r="JK49" s="232">
        <f t="shared" si="24"/>
        <v>12.56</v>
      </c>
      <c r="JL49" s="232">
        <f t="shared" si="24"/>
        <v>12.2</v>
      </c>
      <c r="JM49" s="232">
        <f t="shared" si="24"/>
        <v>12.8</v>
      </c>
      <c r="JN49" s="232">
        <f t="shared" si="24"/>
        <v>10.51</v>
      </c>
      <c r="JO49" s="232">
        <f t="shared" si="24"/>
        <v>9.9600000000000009</v>
      </c>
      <c r="JP49" s="232">
        <f t="shared" si="24"/>
        <v>14.72</v>
      </c>
      <c r="JQ49" s="232">
        <f t="shared" si="24"/>
        <v>11.5</v>
      </c>
      <c r="JR49" s="232">
        <f t="shared" si="24"/>
        <v>12.17</v>
      </c>
      <c r="JS49" s="232">
        <f t="shared" si="24"/>
        <v>15.98</v>
      </c>
      <c r="JT49" s="232">
        <f t="shared" si="24"/>
        <v>12.64</v>
      </c>
      <c r="JU49" s="232">
        <f t="shared" si="24"/>
        <v>13.5</v>
      </c>
      <c r="JV49" s="232">
        <f t="shared" si="24"/>
        <v>14.21</v>
      </c>
      <c r="JW49" s="232">
        <f t="shared" si="24"/>
        <v>12.95</v>
      </c>
      <c r="JX49" s="232">
        <f t="shared" si="24"/>
        <v>12.17</v>
      </c>
      <c r="JY49" s="232">
        <f t="shared" si="24"/>
        <v>10.94</v>
      </c>
    </row>
    <row r="50" spans="1:286" ht="12.4" customHeight="1">
      <c r="A50" s="228" t="s">
        <v>237</v>
      </c>
      <c r="B50" s="229">
        <f>MIN(B3:B45)</f>
        <v>11.54</v>
      </c>
      <c r="C50" s="229">
        <f t="shared" ref="C50:AT50" si="25">MIN(C3:C45)</f>
        <v>4.13</v>
      </c>
      <c r="D50" s="229">
        <f t="shared" si="25"/>
        <v>3.98</v>
      </c>
      <c r="E50" s="229">
        <f t="shared" si="25"/>
        <v>4.6500000000000004</v>
      </c>
      <c r="F50" s="229">
        <f t="shared" si="25"/>
        <v>11.14</v>
      </c>
      <c r="G50" s="229">
        <f t="shared" si="25"/>
        <v>2.56</v>
      </c>
      <c r="H50" s="229">
        <f t="shared" si="25"/>
        <v>2.8</v>
      </c>
      <c r="I50" s="229">
        <f t="shared" si="25"/>
        <v>6.14</v>
      </c>
      <c r="J50" s="229">
        <f t="shared" si="25"/>
        <v>3.07</v>
      </c>
      <c r="K50" s="229">
        <f t="shared" si="25"/>
        <v>2.72</v>
      </c>
      <c r="L50" s="229">
        <f t="shared" si="25"/>
        <v>2.83</v>
      </c>
      <c r="M50" s="229">
        <f t="shared" si="25"/>
        <v>2.91</v>
      </c>
      <c r="N50" s="229">
        <f t="shared" si="25"/>
        <v>2.87</v>
      </c>
      <c r="O50" s="229">
        <f t="shared" si="25"/>
        <v>3.31</v>
      </c>
      <c r="P50" s="229">
        <f t="shared" si="25"/>
        <v>2.36</v>
      </c>
      <c r="Q50" s="229">
        <f t="shared" si="25"/>
        <v>2.3199999999999998</v>
      </c>
      <c r="R50" s="229">
        <f t="shared" si="25"/>
        <v>2.48</v>
      </c>
      <c r="S50" s="229">
        <f t="shared" si="25"/>
        <v>1.69</v>
      </c>
      <c r="T50" s="229">
        <f t="shared" si="25"/>
        <v>2.36</v>
      </c>
      <c r="U50" s="229">
        <f t="shared" si="25"/>
        <v>1.65</v>
      </c>
      <c r="V50" s="229">
        <f t="shared" si="25"/>
        <v>2.36</v>
      </c>
      <c r="W50" s="229">
        <f t="shared" si="25"/>
        <v>3.23</v>
      </c>
      <c r="X50" s="229">
        <f t="shared" si="25"/>
        <v>3.19</v>
      </c>
      <c r="Y50" s="229">
        <f t="shared" si="25"/>
        <v>1.73</v>
      </c>
      <c r="Z50" s="229">
        <f t="shared" si="25"/>
        <v>3.82</v>
      </c>
      <c r="AA50" s="229">
        <f t="shared" si="25"/>
        <v>2.72</v>
      </c>
      <c r="AB50" s="229">
        <f t="shared" si="25"/>
        <v>2.87</v>
      </c>
      <c r="AC50" s="229">
        <f t="shared" si="25"/>
        <v>3.31</v>
      </c>
      <c r="AD50" s="229">
        <f t="shared" si="25"/>
        <v>3.35</v>
      </c>
      <c r="AE50" s="229">
        <f t="shared" si="25"/>
        <v>3.11</v>
      </c>
      <c r="AF50" s="229">
        <f t="shared" si="25"/>
        <v>3.11</v>
      </c>
      <c r="AG50" s="229">
        <f t="shared" si="25"/>
        <v>3.11</v>
      </c>
      <c r="AH50" s="229">
        <f t="shared" si="25"/>
        <v>3.03</v>
      </c>
      <c r="AI50" s="229">
        <f t="shared" si="25"/>
        <v>2.72</v>
      </c>
      <c r="AJ50" s="229">
        <f t="shared" si="25"/>
        <v>3.39</v>
      </c>
      <c r="AK50" s="229">
        <f t="shared" si="25"/>
        <v>2.72</v>
      </c>
      <c r="AL50" s="229">
        <f t="shared" si="25"/>
        <v>2.95</v>
      </c>
      <c r="AM50" s="229">
        <f t="shared" si="25"/>
        <v>2.4</v>
      </c>
      <c r="AN50" s="229">
        <f t="shared" si="25"/>
        <v>3.03</v>
      </c>
      <c r="AO50" s="229">
        <f t="shared" si="25"/>
        <v>2.72</v>
      </c>
      <c r="AP50" s="229">
        <f t="shared" si="25"/>
        <v>1.73</v>
      </c>
      <c r="AQ50" s="229">
        <f t="shared" si="25"/>
        <v>3.15</v>
      </c>
      <c r="AR50" s="229">
        <f t="shared" si="25"/>
        <v>2.36</v>
      </c>
      <c r="AS50" s="229">
        <f t="shared" si="25"/>
        <v>1.89</v>
      </c>
      <c r="AT50" s="229">
        <f t="shared" si="25"/>
        <v>3.46</v>
      </c>
      <c r="AU50" s="229">
        <f t="shared" ref="AU50:CW50" si="26">MIN(AU3:AU45)</f>
        <v>4.45</v>
      </c>
      <c r="AV50" s="229">
        <f t="shared" si="26"/>
        <v>4.57</v>
      </c>
      <c r="AW50" s="229">
        <f t="shared" si="26"/>
        <v>9.5299999999999994</v>
      </c>
      <c r="AX50" s="229">
        <f t="shared" si="26"/>
        <v>4.76</v>
      </c>
      <c r="AY50" s="229">
        <f t="shared" si="26"/>
        <v>5.75</v>
      </c>
      <c r="AZ50" s="229">
        <f t="shared" si="26"/>
        <v>4.72</v>
      </c>
      <c r="BA50" s="229">
        <f t="shared" si="26"/>
        <v>5.28</v>
      </c>
      <c r="BB50" s="229">
        <f t="shared" si="26"/>
        <v>6.69</v>
      </c>
      <c r="BC50" s="229">
        <f t="shared" si="26"/>
        <v>4.25</v>
      </c>
      <c r="BD50" s="229">
        <f t="shared" si="26"/>
        <v>1.81</v>
      </c>
      <c r="BE50" s="229">
        <f t="shared" si="26"/>
        <v>1.54</v>
      </c>
      <c r="BF50" s="229">
        <f t="shared" si="26"/>
        <v>2.95</v>
      </c>
      <c r="BG50" s="229">
        <f t="shared" si="26"/>
        <v>4.37</v>
      </c>
      <c r="BH50" s="229">
        <f t="shared" si="26"/>
        <v>3.31</v>
      </c>
      <c r="BI50" s="229">
        <f t="shared" si="26"/>
        <v>1.54</v>
      </c>
      <c r="BJ50" s="229">
        <f t="shared" si="26"/>
        <v>3.5</v>
      </c>
      <c r="BK50" s="229">
        <f t="shared" si="26"/>
        <v>2.17</v>
      </c>
      <c r="BL50" s="229">
        <f t="shared" si="26"/>
        <v>2.95</v>
      </c>
      <c r="BM50" s="229">
        <f t="shared" si="26"/>
        <v>3.31</v>
      </c>
      <c r="BN50" s="229">
        <f t="shared" si="26"/>
        <v>5.47</v>
      </c>
      <c r="BO50" s="229">
        <f t="shared" si="26"/>
        <v>8.23</v>
      </c>
      <c r="BP50" s="229">
        <f t="shared" si="26"/>
        <v>2.48</v>
      </c>
      <c r="BQ50" s="229">
        <f t="shared" si="26"/>
        <v>3.03</v>
      </c>
      <c r="BR50" s="229">
        <f t="shared" si="26"/>
        <v>1.89</v>
      </c>
      <c r="BS50" s="229">
        <f t="shared" si="26"/>
        <v>2.56</v>
      </c>
      <c r="BT50" s="229">
        <f t="shared" si="26"/>
        <v>1.22</v>
      </c>
      <c r="BU50" s="229">
        <f t="shared" si="26"/>
        <v>1.5</v>
      </c>
      <c r="BV50" s="229">
        <f t="shared" si="26"/>
        <v>2.91</v>
      </c>
      <c r="BW50" s="229">
        <f t="shared" si="26"/>
        <v>1.54</v>
      </c>
      <c r="BX50" s="229">
        <f t="shared" si="26"/>
        <v>1.81</v>
      </c>
      <c r="BY50" s="229">
        <f t="shared" si="26"/>
        <v>1.73</v>
      </c>
      <c r="BZ50" s="229">
        <f t="shared" si="26"/>
        <v>2.36</v>
      </c>
      <c r="CA50" s="229">
        <f t="shared" si="26"/>
        <v>1.1000000000000001</v>
      </c>
      <c r="CB50" s="229">
        <f t="shared" si="26"/>
        <v>1.22</v>
      </c>
      <c r="CC50" s="229">
        <f t="shared" si="26"/>
        <v>3.23</v>
      </c>
      <c r="CD50" s="229">
        <f t="shared" si="26"/>
        <v>1.97</v>
      </c>
      <c r="CE50" s="229">
        <f t="shared" si="26"/>
        <v>1.73</v>
      </c>
      <c r="CF50" s="229">
        <f t="shared" si="26"/>
        <v>2.44</v>
      </c>
      <c r="CG50" s="229">
        <f t="shared" si="26"/>
        <v>1.85</v>
      </c>
      <c r="CH50" s="229">
        <f t="shared" si="26"/>
        <v>1.06</v>
      </c>
      <c r="CI50" s="229">
        <f t="shared" si="26"/>
        <v>2.77</v>
      </c>
      <c r="CJ50" s="229">
        <f t="shared" si="26"/>
        <v>1.5</v>
      </c>
      <c r="CK50" s="229">
        <f t="shared" si="26"/>
        <v>2.76</v>
      </c>
      <c r="CL50" s="229">
        <f t="shared" si="26"/>
        <v>4.17</v>
      </c>
      <c r="CM50" s="229">
        <f t="shared" si="26"/>
        <v>2.3199999999999998</v>
      </c>
      <c r="CN50" s="229">
        <f t="shared" si="26"/>
        <v>2.56</v>
      </c>
      <c r="CO50" s="229">
        <f t="shared" si="26"/>
        <v>2.95</v>
      </c>
      <c r="CP50" s="229">
        <f t="shared" si="26"/>
        <v>3.35</v>
      </c>
      <c r="CQ50" s="229">
        <f t="shared" si="26"/>
        <v>3.46</v>
      </c>
      <c r="CR50" s="229">
        <f t="shared" si="26"/>
        <v>4.17</v>
      </c>
      <c r="CS50" s="229">
        <f t="shared" si="26"/>
        <v>3.62</v>
      </c>
      <c r="CT50" s="229">
        <f t="shared" si="26"/>
        <v>3.5</v>
      </c>
      <c r="CU50" s="229">
        <f t="shared" si="26"/>
        <v>2.99</v>
      </c>
      <c r="CV50" s="229">
        <f t="shared" si="26"/>
        <v>2.91</v>
      </c>
      <c r="CW50" s="229">
        <f t="shared" si="26"/>
        <v>3.27</v>
      </c>
      <c r="CX50" s="229">
        <f t="shared" ref="CX50:EN50" si="27">MIN(CX3:CX45)</f>
        <v>3.78</v>
      </c>
      <c r="CY50" s="229">
        <f t="shared" si="27"/>
        <v>2.52</v>
      </c>
      <c r="CZ50" s="229">
        <f t="shared" si="27"/>
        <v>2.72</v>
      </c>
      <c r="DA50" s="229">
        <f t="shared" si="27"/>
        <v>2.0499999999999998</v>
      </c>
      <c r="DB50" s="229">
        <f t="shared" si="27"/>
        <v>2.6</v>
      </c>
      <c r="DC50" s="229">
        <f t="shared" si="27"/>
        <v>2.76</v>
      </c>
      <c r="DD50" s="229">
        <f t="shared" si="27"/>
        <v>2.99</v>
      </c>
      <c r="DE50" s="229">
        <f t="shared" si="27"/>
        <v>4.6500000000000004</v>
      </c>
      <c r="DF50" s="229">
        <f t="shared" si="27"/>
        <v>3.35</v>
      </c>
      <c r="DG50" s="229">
        <f t="shared" si="27"/>
        <v>2.44</v>
      </c>
      <c r="DH50" s="229">
        <f t="shared" si="27"/>
        <v>3.62</v>
      </c>
      <c r="DI50" s="229">
        <f t="shared" si="27"/>
        <v>2.13</v>
      </c>
      <c r="DJ50" s="229">
        <f t="shared" si="27"/>
        <v>2.09</v>
      </c>
      <c r="DK50" s="229">
        <f t="shared" si="27"/>
        <v>1.18</v>
      </c>
      <c r="DL50" s="229">
        <f t="shared" si="27"/>
        <v>3.07</v>
      </c>
      <c r="DM50" s="229">
        <f t="shared" si="27"/>
        <v>2.6</v>
      </c>
      <c r="DN50" s="229">
        <f t="shared" si="27"/>
        <v>2.2799999999999998</v>
      </c>
      <c r="DO50" s="229">
        <f t="shared" si="27"/>
        <v>3.23</v>
      </c>
      <c r="DP50" s="229">
        <f t="shared" si="27"/>
        <v>3.58</v>
      </c>
      <c r="DQ50" s="229">
        <f t="shared" si="27"/>
        <v>2.2000000000000002</v>
      </c>
      <c r="DR50" s="229">
        <f t="shared" si="27"/>
        <v>3.35</v>
      </c>
      <c r="DS50" s="229">
        <f t="shared" si="27"/>
        <v>2.83</v>
      </c>
      <c r="DT50" s="229">
        <f t="shared" si="27"/>
        <v>2.99</v>
      </c>
      <c r="DU50" s="229">
        <f t="shared" si="27"/>
        <v>5.59</v>
      </c>
      <c r="DV50" s="229">
        <f t="shared" si="27"/>
        <v>3.31</v>
      </c>
      <c r="DW50" s="229">
        <f t="shared" si="27"/>
        <v>5.39</v>
      </c>
      <c r="DX50" s="229">
        <f t="shared" si="27"/>
        <v>3.23</v>
      </c>
      <c r="DY50" s="229">
        <f t="shared" si="27"/>
        <v>3.03</v>
      </c>
      <c r="DZ50" s="229">
        <f t="shared" si="27"/>
        <v>0.79</v>
      </c>
      <c r="EA50" s="229">
        <f t="shared" si="27"/>
        <v>1.54</v>
      </c>
      <c r="EB50" s="229">
        <f t="shared" si="27"/>
        <v>1.89</v>
      </c>
      <c r="EC50" s="229">
        <f t="shared" si="27"/>
        <v>2.13</v>
      </c>
      <c r="ED50" s="229">
        <f t="shared" si="27"/>
        <v>0.71</v>
      </c>
      <c r="EE50" s="229">
        <f t="shared" si="27"/>
        <v>0.63</v>
      </c>
      <c r="EF50" s="229">
        <f t="shared" si="27"/>
        <v>2.36</v>
      </c>
      <c r="EG50" s="229">
        <f t="shared" si="27"/>
        <v>0.39</v>
      </c>
      <c r="EH50" s="229">
        <f t="shared" si="27"/>
        <v>0.98</v>
      </c>
      <c r="EI50" s="229">
        <f t="shared" si="27"/>
        <v>2.13</v>
      </c>
      <c r="EJ50" s="229">
        <f t="shared" si="27"/>
        <v>2.95</v>
      </c>
      <c r="EK50" s="229">
        <f t="shared" si="27"/>
        <v>0.91</v>
      </c>
      <c r="EL50" s="229">
        <f t="shared" si="27"/>
        <v>1.93</v>
      </c>
      <c r="EM50" s="229">
        <f t="shared" si="27"/>
        <v>1.97</v>
      </c>
      <c r="EN50" s="229">
        <f t="shared" si="27"/>
        <v>1.81</v>
      </c>
      <c r="EO50" s="229">
        <f t="shared" ref="EO50:GS50" si="28">MIN(EO3:EO45)</f>
        <v>2.17</v>
      </c>
      <c r="EP50" s="229">
        <f t="shared" si="28"/>
        <v>2.09</v>
      </c>
      <c r="EQ50" s="229">
        <f t="shared" si="28"/>
        <v>1.5</v>
      </c>
      <c r="ER50" s="229">
        <f t="shared" si="28"/>
        <v>2.2799999999999998</v>
      </c>
      <c r="ES50" s="229">
        <f t="shared" si="28"/>
        <v>3.9</v>
      </c>
      <c r="ET50" s="229">
        <f t="shared" si="28"/>
        <v>4.0199999999999996</v>
      </c>
      <c r="EU50" s="229">
        <f t="shared" si="28"/>
        <v>3.46</v>
      </c>
      <c r="EV50" s="229">
        <f t="shared" si="28"/>
        <v>1.93</v>
      </c>
      <c r="EW50" s="229">
        <f t="shared" si="28"/>
        <v>3.74</v>
      </c>
      <c r="EX50" s="229">
        <f t="shared" si="28"/>
        <v>4.13</v>
      </c>
      <c r="EY50" s="229">
        <f t="shared" si="28"/>
        <v>3.35</v>
      </c>
      <c r="EZ50" s="229">
        <f t="shared" si="28"/>
        <v>4.37</v>
      </c>
      <c r="FA50" s="229">
        <f t="shared" si="28"/>
        <v>3.31</v>
      </c>
      <c r="FB50" s="229">
        <f t="shared" si="28"/>
        <v>2.91</v>
      </c>
      <c r="FC50" s="229">
        <f t="shared" si="28"/>
        <v>1.89</v>
      </c>
      <c r="FD50" s="229">
        <f t="shared" si="28"/>
        <v>4.25</v>
      </c>
      <c r="FE50" s="229">
        <f t="shared" si="28"/>
        <v>3.46</v>
      </c>
      <c r="FF50" s="229">
        <f t="shared" si="28"/>
        <v>3.35</v>
      </c>
      <c r="FG50" s="229">
        <f t="shared" si="28"/>
        <v>3.11</v>
      </c>
      <c r="FH50" s="229">
        <f t="shared" si="28"/>
        <v>4.96</v>
      </c>
      <c r="FI50" s="229">
        <f t="shared" si="28"/>
        <v>3.86</v>
      </c>
      <c r="FJ50" s="229">
        <f t="shared" si="28"/>
        <v>4.13</v>
      </c>
      <c r="FK50" s="229">
        <f t="shared" si="28"/>
        <v>2.72</v>
      </c>
      <c r="FL50" s="229">
        <f t="shared" si="28"/>
        <v>3.31</v>
      </c>
      <c r="FM50" s="229">
        <f t="shared" si="28"/>
        <v>2.17</v>
      </c>
      <c r="FN50" s="229">
        <f t="shared" si="28"/>
        <v>2.64</v>
      </c>
      <c r="FO50" s="229">
        <f t="shared" si="28"/>
        <v>2.99</v>
      </c>
      <c r="FP50" s="229">
        <f t="shared" si="28"/>
        <v>3.35</v>
      </c>
      <c r="FQ50" s="229">
        <f t="shared" si="28"/>
        <v>3.86</v>
      </c>
      <c r="FR50" s="229">
        <f t="shared" si="28"/>
        <v>3.5</v>
      </c>
      <c r="FS50" s="229">
        <f t="shared" si="28"/>
        <v>2.2799999999999998</v>
      </c>
      <c r="FT50" s="229">
        <f t="shared" si="28"/>
        <v>3.62</v>
      </c>
      <c r="FU50" s="229">
        <f t="shared" si="28"/>
        <v>5.04</v>
      </c>
      <c r="FV50" s="229">
        <f t="shared" si="28"/>
        <v>3.11</v>
      </c>
      <c r="FW50" s="229">
        <f t="shared" si="28"/>
        <v>5.71</v>
      </c>
      <c r="FX50" s="229">
        <f t="shared" si="28"/>
        <v>6.85</v>
      </c>
      <c r="FY50" s="229">
        <f t="shared" si="28"/>
        <v>5.71</v>
      </c>
      <c r="FZ50" s="229">
        <f t="shared" si="28"/>
        <v>5.24</v>
      </c>
      <c r="GA50" s="229">
        <f t="shared" si="28"/>
        <v>5.51</v>
      </c>
      <c r="GB50" s="229">
        <f t="shared" si="28"/>
        <v>6.18</v>
      </c>
      <c r="GC50" s="229">
        <f t="shared" si="28"/>
        <v>5.47</v>
      </c>
      <c r="GD50" s="229">
        <f t="shared" si="28"/>
        <v>2.76</v>
      </c>
      <c r="GE50" s="229">
        <f t="shared" si="28"/>
        <v>3.07</v>
      </c>
      <c r="GF50" s="229">
        <f t="shared" si="28"/>
        <v>3.07</v>
      </c>
      <c r="GG50" s="229">
        <f t="shared" si="28"/>
        <v>2.83</v>
      </c>
      <c r="GH50" s="229">
        <f t="shared" si="28"/>
        <v>3.15</v>
      </c>
      <c r="GI50" s="229">
        <f t="shared" si="28"/>
        <v>3.15</v>
      </c>
      <c r="GJ50" s="229">
        <f t="shared" si="28"/>
        <v>1.93</v>
      </c>
      <c r="GK50" s="229">
        <f t="shared" si="28"/>
        <v>2.72</v>
      </c>
      <c r="GL50" s="229">
        <f t="shared" si="28"/>
        <v>3.43</v>
      </c>
      <c r="GM50" s="229">
        <f t="shared" si="28"/>
        <v>2.09</v>
      </c>
      <c r="GN50" s="229">
        <f t="shared" si="28"/>
        <v>3.46</v>
      </c>
      <c r="GO50" s="229">
        <f t="shared" si="28"/>
        <v>3.19</v>
      </c>
      <c r="GP50" s="229">
        <f t="shared" si="28"/>
        <v>1.61</v>
      </c>
      <c r="GQ50" s="229">
        <f t="shared" si="28"/>
        <v>2.56</v>
      </c>
      <c r="GR50" s="229">
        <f t="shared" si="28"/>
        <v>2.6</v>
      </c>
      <c r="GS50" s="229">
        <f t="shared" si="28"/>
        <v>3.03</v>
      </c>
      <c r="GT50" s="229">
        <f t="shared" ref="GT50:IL50" si="29">MIN(GT3:GT45)</f>
        <v>2.99</v>
      </c>
      <c r="GU50" s="229">
        <f t="shared" si="29"/>
        <v>3.98</v>
      </c>
      <c r="GV50" s="229">
        <f t="shared" si="29"/>
        <v>4.25</v>
      </c>
      <c r="GW50" s="229">
        <f t="shared" si="29"/>
        <v>3.27</v>
      </c>
      <c r="GX50" s="229">
        <f t="shared" si="29"/>
        <v>1.97</v>
      </c>
      <c r="GY50" s="229">
        <f t="shared" si="29"/>
        <v>2.56</v>
      </c>
      <c r="GZ50" s="229">
        <f t="shared" si="29"/>
        <v>2.2000000000000002</v>
      </c>
      <c r="HA50" s="229">
        <f t="shared" si="29"/>
        <v>2.13</v>
      </c>
      <c r="HB50" s="229">
        <f t="shared" si="29"/>
        <v>2.68</v>
      </c>
      <c r="HC50" s="229">
        <f t="shared" si="29"/>
        <v>5.63</v>
      </c>
      <c r="HD50" s="229">
        <f t="shared" si="29"/>
        <v>6.14</v>
      </c>
      <c r="HE50" s="229">
        <f t="shared" si="29"/>
        <v>4.13</v>
      </c>
      <c r="HF50" s="229">
        <f t="shared" si="29"/>
        <v>3.11</v>
      </c>
      <c r="HG50" s="229">
        <f t="shared" si="29"/>
        <v>2.6</v>
      </c>
      <c r="HH50" s="229">
        <f t="shared" si="29"/>
        <v>2.91</v>
      </c>
      <c r="HI50" s="229">
        <f t="shared" si="29"/>
        <v>4.09</v>
      </c>
      <c r="HJ50" s="229">
        <f t="shared" si="29"/>
        <v>1.73</v>
      </c>
      <c r="HK50" s="229">
        <f t="shared" si="29"/>
        <v>4.45</v>
      </c>
      <c r="HL50" s="229">
        <f t="shared" si="29"/>
        <v>4.13</v>
      </c>
      <c r="HM50" s="229">
        <f t="shared" si="29"/>
        <v>1.85</v>
      </c>
      <c r="HN50" s="229">
        <f t="shared" si="29"/>
        <v>3.98</v>
      </c>
      <c r="HO50" s="229">
        <f t="shared" si="29"/>
        <v>3.46</v>
      </c>
      <c r="HP50" s="229">
        <f t="shared" si="29"/>
        <v>2.2400000000000002</v>
      </c>
      <c r="HQ50" s="229">
        <f t="shared" si="29"/>
        <v>2.13</v>
      </c>
      <c r="HR50" s="229">
        <f t="shared" si="29"/>
        <v>2.17</v>
      </c>
      <c r="HS50" s="229">
        <f t="shared" si="29"/>
        <v>2.2400000000000002</v>
      </c>
      <c r="HT50" s="229">
        <f t="shared" si="29"/>
        <v>2.83</v>
      </c>
      <c r="HU50" s="229">
        <f t="shared" si="29"/>
        <v>3.15</v>
      </c>
      <c r="HV50" s="229">
        <f t="shared" si="29"/>
        <v>1.81</v>
      </c>
      <c r="HW50" s="229">
        <f t="shared" si="29"/>
        <v>2.17</v>
      </c>
      <c r="HX50" s="229">
        <f t="shared" si="29"/>
        <v>2.68</v>
      </c>
      <c r="HY50" s="229">
        <f t="shared" si="29"/>
        <v>2.56</v>
      </c>
      <c r="HZ50" s="229">
        <f t="shared" si="29"/>
        <v>2.87</v>
      </c>
      <c r="IA50" s="229">
        <f t="shared" si="29"/>
        <v>1.77</v>
      </c>
      <c r="IB50" s="229">
        <f t="shared" si="29"/>
        <v>0.75</v>
      </c>
      <c r="IC50" s="229">
        <f t="shared" si="29"/>
        <v>2.56</v>
      </c>
      <c r="ID50" s="229">
        <f t="shared" si="29"/>
        <v>0.98</v>
      </c>
      <c r="IE50" s="229">
        <f t="shared" si="29"/>
        <v>3.11</v>
      </c>
      <c r="IF50" s="229">
        <f t="shared" si="29"/>
        <v>2.87</v>
      </c>
      <c r="IG50" s="229">
        <f t="shared" si="29"/>
        <v>2.8</v>
      </c>
      <c r="IH50" s="229">
        <f t="shared" si="29"/>
        <v>3.43</v>
      </c>
      <c r="II50" s="229">
        <f t="shared" si="29"/>
        <v>3.98</v>
      </c>
      <c r="IJ50" s="229">
        <f t="shared" si="29"/>
        <v>4.45</v>
      </c>
      <c r="IK50" s="229">
        <f t="shared" si="29"/>
        <v>3.07</v>
      </c>
      <c r="IL50" s="229">
        <f t="shared" si="29"/>
        <v>2.3199999999999998</v>
      </c>
      <c r="IM50" s="229">
        <f t="shared" ref="IM50:JX50" si="30">MIN(IM3:IM45)</f>
        <v>3.66</v>
      </c>
      <c r="IN50" s="229">
        <f t="shared" si="30"/>
        <v>2.36</v>
      </c>
      <c r="IO50" s="229">
        <f t="shared" si="30"/>
        <v>3.98</v>
      </c>
      <c r="IP50" s="229">
        <f t="shared" si="30"/>
        <v>4.84</v>
      </c>
      <c r="IQ50" s="229">
        <f t="shared" si="30"/>
        <v>3.86</v>
      </c>
      <c r="IR50" s="229">
        <f t="shared" si="30"/>
        <v>7.76</v>
      </c>
      <c r="IS50" s="229">
        <f t="shared" si="30"/>
        <v>3.74</v>
      </c>
      <c r="IT50" s="229">
        <f t="shared" si="30"/>
        <v>7.95</v>
      </c>
      <c r="IU50" s="229">
        <f t="shared" si="30"/>
        <v>3.54</v>
      </c>
      <c r="IV50" s="229">
        <f t="shared" si="30"/>
        <v>3.35</v>
      </c>
      <c r="IW50" s="229">
        <f t="shared" si="30"/>
        <v>3.62</v>
      </c>
      <c r="IX50" s="229">
        <f t="shared" si="30"/>
        <v>3.35</v>
      </c>
      <c r="IY50" s="229">
        <f t="shared" si="30"/>
        <v>4.21</v>
      </c>
      <c r="IZ50" s="229">
        <f t="shared" si="30"/>
        <v>3.11</v>
      </c>
      <c r="JA50" s="229">
        <f t="shared" si="30"/>
        <v>4.84</v>
      </c>
      <c r="JB50" s="229">
        <f t="shared" si="30"/>
        <v>3.23</v>
      </c>
      <c r="JC50" s="229">
        <f t="shared" si="30"/>
        <v>2.72</v>
      </c>
      <c r="JD50" s="229">
        <f t="shared" si="30"/>
        <v>3.58</v>
      </c>
      <c r="JE50" s="229">
        <f t="shared" si="30"/>
        <v>1.85</v>
      </c>
      <c r="JF50" s="229">
        <f t="shared" si="30"/>
        <v>3.74</v>
      </c>
      <c r="JG50" s="229">
        <f t="shared" si="30"/>
        <v>4.21</v>
      </c>
      <c r="JH50" s="229">
        <f t="shared" si="30"/>
        <v>3.86</v>
      </c>
      <c r="JI50" s="229">
        <f t="shared" si="30"/>
        <v>1.93</v>
      </c>
      <c r="JJ50" s="229">
        <f t="shared" si="30"/>
        <v>2.09</v>
      </c>
      <c r="JK50" s="229">
        <f t="shared" si="30"/>
        <v>2.09</v>
      </c>
      <c r="JL50" s="229">
        <f t="shared" si="30"/>
        <v>2.48</v>
      </c>
      <c r="JM50" s="229">
        <f t="shared" si="30"/>
        <v>2.87</v>
      </c>
      <c r="JN50" s="229">
        <f t="shared" si="30"/>
        <v>2.0499999999999998</v>
      </c>
      <c r="JO50" s="229">
        <f t="shared" si="30"/>
        <v>2.6</v>
      </c>
      <c r="JP50" s="229">
        <f t="shared" si="30"/>
        <v>2.0499999999999998</v>
      </c>
      <c r="JQ50" s="229">
        <f t="shared" si="30"/>
        <v>2.3199999999999998</v>
      </c>
      <c r="JR50" s="229">
        <f t="shared" si="30"/>
        <v>2.52</v>
      </c>
      <c r="JS50" s="229">
        <f t="shared" si="30"/>
        <v>2.91</v>
      </c>
      <c r="JT50" s="229">
        <f t="shared" si="30"/>
        <v>1.57</v>
      </c>
      <c r="JU50" s="229">
        <f t="shared" si="30"/>
        <v>2.91</v>
      </c>
      <c r="JV50" s="229">
        <f t="shared" si="30"/>
        <v>2.8</v>
      </c>
      <c r="JW50" s="229">
        <f t="shared" si="30"/>
        <v>2.36</v>
      </c>
      <c r="JX50" s="229">
        <f t="shared" si="30"/>
        <v>1.34</v>
      </c>
      <c r="JY50" s="229">
        <f>MIN(JY3:JY45)</f>
        <v>2.0499999999999998</v>
      </c>
    </row>
    <row r="51" spans="1:286" ht="12.4" customHeight="1">
      <c r="A51" s="231" t="s">
        <v>316</v>
      </c>
      <c r="B51" s="232">
        <f>B49-B50</f>
        <v>36.26</v>
      </c>
      <c r="C51" s="232">
        <f t="shared" ref="C51:P51" si="31">C49-C50</f>
        <v>15.670000000000002</v>
      </c>
      <c r="D51" s="232">
        <f t="shared" si="31"/>
        <v>26.06</v>
      </c>
      <c r="E51" s="232">
        <f t="shared" si="31"/>
        <v>28.78</v>
      </c>
      <c r="F51" s="232">
        <f t="shared" si="31"/>
        <v>29.060000000000002</v>
      </c>
      <c r="G51" s="232">
        <f t="shared" si="31"/>
        <v>21.69</v>
      </c>
      <c r="H51" s="232">
        <f t="shared" si="31"/>
        <v>13.5</v>
      </c>
      <c r="I51" s="232">
        <f t="shared" si="31"/>
        <v>25.909999999999997</v>
      </c>
      <c r="J51" s="232">
        <f t="shared" si="31"/>
        <v>8.39</v>
      </c>
      <c r="K51" s="232">
        <f t="shared" si="31"/>
        <v>11.02</v>
      </c>
      <c r="L51" s="232">
        <f t="shared" si="31"/>
        <v>11.11</v>
      </c>
      <c r="M51" s="232">
        <f t="shared" si="31"/>
        <v>8.82</v>
      </c>
      <c r="N51" s="232">
        <f t="shared" si="31"/>
        <v>11.190000000000001</v>
      </c>
      <c r="O51" s="232">
        <f t="shared" si="31"/>
        <v>11.45</v>
      </c>
      <c r="P51" s="232">
        <f t="shared" si="31"/>
        <v>11.700000000000001</v>
      </c>
      <c r="Q51" s="232">
        <f t="shared" ref="Q51:V51" si="32">Q49-Q50</f>
        <v>8.82</v>
      </c>
      <c r="R51" s="232">
        <f t="shared" si="32"/>
        <v>12.719999999999999</v>
      </c>
      <c r="S51" s="232">
        <f t="shared" si="32"/>
        <v>10.120000000000001</v>
      </c>
      <c r="T51" s="232">
        <f t="shared" si="32"/>
        <v>13.940000000000001</v>
      </c>
      <c r="U51" s="232">
        <f t="shared" si="32"/>
        <v>10.44</v>
      </c>
      <c r="V51" s="232">
        <f t="shared" si="32"/>
        <v>15.990000000000002</v>
      </c>
      <c r="W51" s="232">
        <f t="shared" ref="W51:BY51" si="33">W49-W50</f>
        <v>9.25</v>
      </c>
      <c r="X51" s="232">
        <f t="shared" si="33"/>
        <v>13.94</v>
      </c>
      <c r="Y51" s="232">
        <f t="shared" si="33"/>
        <v>10.79</v>
      </c>
      <c r="Z51" s="232">
        <f t="shared" si="33"/>
        <v>10.51</v>
      </c>
      <c r="AA51" s="232">
        <f t="shared" si="33"/>
        <v>10.629999999999999</v>
      </c>
      <c r="AB51" s="232">
        <f t="shared" si="33"/>
        <v>11.379999999999999</v>
      </c>
      <c r="AC51" s="232">
        <f t="shared" si="33"/>
        <v>11.34</v>
      </c>
      <c r="AD51" s="232">
        <f t="shared" si="33"/>
        <v>13.03</v>
      </c>
      <c r="AE51" s="232">
        <f t="shared" si="33"/>
        <v>12.990000000000002</v>
      </c>
      <c r="AF51" s="232">
        <f t="shared" si="33"/>
        <v>8.5400000000000009</v>
      </c>
      <c r="AG51" s="232">
        <f t="shared" si="33"/>
        <v>9.7200000000000006</v>
      </c>
      <c r="AH51" s="232">
        <f t="shared" si="33"/>
        <v>7.4400000000000013</v>
      </c>
      <c r="AI51" s="232">
        <f t="shared" si="33"/>
        <v>10.78</v>
      </c>
      <c r="AJ51" s="232">
        <f t="shared" si="33"/>
        <v>8.6199999999999992</v>
      </c>
      <c r="AK51" s="232">
        <f t="shared" si="33"/>
        <v>13.889999999999999</v>
      </c>
      <c r="AL51" s="232">
        <f t="shared" si="33"/>
        <v>8.27</v>
      </c>
      <c r="AM51" s="232">
        <f t="shared" si="33"/>
        <v>14.1</v>
      </c>
      <c r="AN51" s="232">
        <f t="shared" si="33"/>
        <v>9.6900000000000013</v>
      </c>
      <c r="AO51" s="232">
        <f t="shared" si="33"/>
        <v>8.8199999999999985</v>
      </c>
      <c r="AP51" s="232">
        <f t="shared" si="33"/>
        <v>11.969999999999999</v>
      </c>
      <c r="AQ51" s="232">
        <f t="shared" si="33"/>
        <v>12.48</v>
      </c>
      <c r="AR51" s="232">
        <f t="shared" si="33"/>
        <v>8.9</v>
      </c>
      <c r="AS51" s="232">
        <f t="shared" si="33"/>
        <v>13.03</v>
      </c>
      <c r="AT51" s="232">
        <f t="shared" si="33"/>
        <v>11.260000000000002</v>
      </c>
      <c r="AU51" s="232">
        <f t="shared" si="33"/>
        <v>19.96</v>
      </c>
      <c r="AV51" s="232">
        <f t="shared" si="33"/>
        <v>21.49</v>
      </c>
      <c r="AW51" s="232">
        <f t="shared" si="33"/>
        <v>31.65</v>
      </c>
      <c r="AX51" s="232">
        <f t="shared" si="33"/>
        <v>24.060000000000002</v>
      </c>
      <c r="AY51" s="232">
        <f t="shared" si="33"/>
        <v>17.440000000000001</v>
      </c>
      <c r="AZ51" s="232">
        <f t="shared" si="33"/>
        <v>15.870000000000001</v>
      </c>
      <c r="BA51" s="232">
        <f t="shared" si="33"/>
        <v>15.779999999999998</v>
      </c>
      <c r="BB51" s="232">
        <f t="shared" si="33"/>
        <v>16.22</v>
      </c>
      <c r="BC51" s="232">
        <f t="shared" si="33"/>
        <v>18.82</v>
      </c>
      <c r="BD51" s="232">
        <f t="shared" si="33"/>
        <v>12.559999999999999</v>
      </c>
      <c r="BE51" s="232">
        <f t="shared" si="33"/>
        <v>10.07</v>
      </c>
      <c r="BF51" s="232">
        <f t="shared" si="33"/>
        <v>8.620000000000001</v>
      </c>
      <c r="BG51" s="232">
        <f t="shared" si="33"/>
        <v>19.529999999999998</v>
      </c>
      <c r="BH51" s="232">
        <f t="shared" si="33"/>
        <v>9.76</v>
      </c>
      <c r="BI51" s="232">
        <f t="shared" si="33"/>
        <v>12</v>
      </c>
      <c r="BJ51" s="232">
        <f t="shared" si="33"/>
        <v>15.870000000000001</v>
      </c>
      <c r="BK51" s="232">
        <f t="shared" si="33"/>
        <v>15.229999999999999</v>
      </c>
      <c r="BL51" s="232">
        <f t="shared" si="33"/>
        <v>15.240000000000002</v>
      </c>
      <c r="BM51" s="232">
        <f t="shared" si="33"/>
        <v>16.18</v>
      </c>
      <c r="BN51" s="232">
        <f t="shared" si="33"/>
        <v>24.880000000000003</v>
      </c>
      <c r="BO51" s="232">
        <f t="shared" si="33"/>
        <v>20.55</v>
      </c>
      <c r="BP51" s="232">
        <f t="shared" si="33"/>
        <v>15.669999999999998</v>
      </c>
      <c r="BQ51" s="232">
        <f t="shared" si="33"/>
        <v>9.7700000000000014</v>
      </c>
      <c r="BR51" s="232">
        <f t="shared" si="33"/>
        <v>13.389999999999999</v>
      </c>
      <c r="BS51" s="232">
        <f t="shared" si="33"/>
        <v>9.5299999999999994</v>
      </c>
      <c r="BT51" s="232">
        <f t="shared" si="33"/>
        <v>15.51</v>
      </c>
      <c r="BU51" s="232">
        <f t="shared" si="33"/>
        <v>13.66</v>
      </c>
      <c r="BV51" s="232">
        <f t="shared" si="33"/>
        <v>8.0299999999999994</v>
      </c>
      <c r="BW51" s="232">
        <f t="shared" si="33"/>
        <v>11.14</v>
      </c>
      <c r="BX51" s="232">
        <f t="shared" si="33"/>
        <v>12.28</v>
      </c>
      <c r="BY51" s="232">
        <f t="shared" si="33"/>
        <v>12.129999999999999</v>
      </c>
      <c r="BZ51" s="232">
        <f t="shared" ref="BZ51:DO51" si="34">BZ49-BZ50</f>
        <v>10.99</v>
      </c>
      <c r="CA51" s="232">
        <f t="shared" si="34"/>
        <v>15.08</v>
      </c>
      <c r="CB51" s="232">
        <f t="shared" si="34"/>
        <v>12.28</v>
      </c>
      <c r="CC51" s="232">
        <f t="shared" si="34"/>
        <v>14.64</v>
      </c>
      <c r="CD51" s="232">
        <f t="shared" si="34"/>
        <v>14.17</v>
      </c>
      <c r="CE51" s="232">
        <f t="shared" si="34"/>
        <v>16.07</v>
      </c>
      <c r="CF51" s="232">
        <f t="shared" si="34"/>
        <v>16.649999999999999</v>
      </c>
      <c r="CG51" s="232">
        <f t="shared" si="34"/>
        <v>10</v>
      </c>
      <c r="CH51" s="232">
        <f t="shared" si="34"/>
        <v>13.51</v>
      </c>
      <c r="CI51" s="232">
        <f t="shared" si="34"/>
        <v>14.36</v>
      </c>
      <c r="CJ51" s="232">
        <f t="shared" si="34"/>
        <v>14.29</v>
      </c>
      <c r="CK51" s="232">
        <f t="shared" si="34"/>
        <v>16.490000000000002</v>
      </c>
      <c r="CL51" s="232">
        <f t="shared" si="34"/>
        <v>15.159999999999998</v>
      </c>
      <c r="CM51" s="232">
        <f t="shared" si="34"/>
        <v>14.61</v>
      </c>
      <c r="CN51" s="232">
        <f t="shared" si="34"/>
        <v>15.87</v>
      </c>
      <c r="CO51" s="232">
        <f t="shared" si="34"/>
        <v>16.66</v>
      </c>
      <c r="CP51" s="232">
        <f t="shared" si="34"/>
        <v>17.559999999999999</v>
      </c>
      <c r="CQ51" s="232">
        <f t="shared" si="34"/>
        <v>16.23</v>
      </c>
      <c r="CR51" s="232">
        <f t="shared" si="34"/>
        <v>15.83</v>
      </c>
      <c r="CS51" s="232">
        <f t="shared" si="34"/>
        <v>13.579999999999998</v>
      </c>
      <c r="CT51" s="232">
        <f t="shared" si="34"/>
        <v>18.07</v>
      </c>
      <c r="CU51" s="232">
        <f t="shared" si="34"/>
        <v>14.88</v>
      </c>
      <c r="CV51" s="232">
        <f t="shared" si="34"/>
        <v>12.25</v>
      </c>
      <c r="CW51" s="232">
        <f t="shared" si="34"/>
        <v>12.200000000000001</v>
      </c>
      <c r="CX51" s="232">
        <f t="shared" si="34"/>
        <v>9.25</v>
      </c>
      <c r="CY51" s="232">
        <f t="shared" si="34"/>
        <v>12.17</v>
      </c>
      <c r="CZ51" s="232">
        <f t="shared" si="34"/>
        <v>10.19</v>
      </c>
      <c r="DA51" s="232">
        <f t="shared" si="34"/>
        <v>13.23</v>
      </c>
      <c r="DB51" s="232">
        <f t="shared" si="34"/>
        <v>9.7200000000000006</v>
      </c>
      <c r="DC51" s="232">
        <f t="shared" si="34"/>
        <v>10.31</v>
      </c>
      <c r="DD51" s="232">
        <f t="shared" si="34"/>
        <v>10.199999999999999</v>
      </c>
      <c r="DE51" s="232">
        <f t="shared" si="34"/>
        <v>9.56</v>
      </c>
      <c r="DF51" s="232">
        <f t="shared" si="34"/>
        <v>10.82</v>
      </c>
      <c r="DG51" s="232">
        <f t="shared" si="34"/>
        <v>10.950000000000001</v>
      </c>
      <c r="DH51" s="232">
        <f t="shared" si="34"/>
        <v>7.72</v>
      </c>
      <c r="DI51" s="232">
        <f t="shared" si="34"/>
        <v>9.7199999999999989</v>
      </c>
      <c r="DJ51" s="232">
        <f t="shared" si="34"/>
        <v>7.9499999999999993</v>
      </c>
      <c r="DK51" s="232">
        <f t="shared" si="34"/>
        <v>12.8</v>
      </c>
      <c r="DL51" s="232">
        <f t="shared" si="34"/>
        <v>7.7199999999999989</v>
      </c>
      <c r="DM51" s="232">
        <f t="shared" si="34"/>
        <v>12.05</v>
      </c>
      <c r="DN51" s="232">
        <f t="shared" si="34"/>
        <v>9.1800000000000015</v>
      </c>
      <c r="DO51" s="232">
        <f t="shared" si="34"/>
        <v>10.43</v>
      </c>
      <c r="DP51" s="232">
        <f t="shared" ref="DP51:DU51" si="35">DP49-DP50</f>
        <v>14.37</v>
      </c>
      <c r="DQ51" s="232">
        <f t="shared" si="35"/>
        <v>15.400000000000002</v>
      </c>
      <c r="DR51" s="232">
        <f t="shared" si="35"/>
        <v>6.18</v>
      </c>
      <c r="DS51" s="232">
        <f t="shared" si="35"/>
        <v>10.28</v>
      </c>
      <c r="DT51" s="232">
        <f t="shared" si="35"/>
        <v>9.69</v>
      </c>
      <c r="DU51" s="232">
        <f t="shared" si="35"/>
        <v>9.8800000000000008</v>
      </c>
      <c r="DV51" s="232">
        <f>DV49-DV50</f>
        <v>16.060000000000002</v>
      </c>
      <c r="DW51" s="232">
        <f>DW49-DW50</f>
        <v>13.07</v>
      </c>
      <c r="DX51" s="232">
        <f t="shared" ref="DX51:GB51" si="36">DX49-DX50</f>
        <v>17.36</v>
      </c>
      <c r="DY51" s="232">
        <f t="shared" si="36"/>
        <v>12.25</v>
      </c>
      <c r="DZ51" s="232">
        <f t="shared" si="36"/>
        <v>8.1900000000000013</v>
      </c>
      <c r="EA51" s="232">
        <f t="shared" si="36"/>
        <v>11.57</v>
      </c>
      <c r="EB51" s="232">
        <f t="shared" si="36"/>
        <v>9.41</v>
      </c>
      <c r="EC51" s="232">
        <f>EC49-EC50</f>
        <v>11.280000000000001</v>
      </c>
      <c r="ED51" s="232">
        <f t="shared" si="36"/>
        <v>10.71</v>
      </c>
      <c r="EE51" s="232">
        <f t="shared" si="36"/>
        <v>11.649999999999999</v>
      </c>
      <c r="EF51" s="232">
        <f t="shared" si="36"/>
        <v>10.790000000000001</v>
      </c>
      <c r="EG51" s="232">
        <f t="shared" si="36"/>
        <v>10.95</v>
      </c>
      <c r="EH51" s="232">
        <f t="shared" si="36"/>
        <v>10.79</v>
      </c>
      <c r="EI51" s="232">
        <f t="shared" si="36"/>
        <v>8.07</v>
      </c>
      <c r="EJ51" s="232">
        <f t="shared" si="36"/>
        <v>13.190000000000001</v>
      </c>
      <c r="EK51" s="232">
        <f t="shared" si="36"/>
        <v>7.1199999999999992</v>
      </c>
      <c r="EL51" s="232">
        <f t="shared" si="36"/>
        <v>10</v>
      </c>
      <c r="EM51" s="232">
        <f t="shared" si="36"/>
        <v>7.6800000000000006</v>
      </c>
      <c r="EN51" s="232">
        <f t="shared" si="36"/>
        <v>17.130000000000003</v>
      </c>
      <c r="EO51" s="232">
        <f t="shared" si="36"/>
        <v>9.17</v>
      </c>
      <c r="EP51" s="232">
        <f t="shared" si="36"/>
        <v>10.47</v>
      </c>
      <c r="EQ51" s="232">
        <f t="shared" si="36"/>
        <v>9.3699999999999992</v>
      </c>
      <c r="ER51" s="232">
        <f t="shared" si="36"/>
        <v>16.11</v>
      </c>
      <c r="ES51" s="232">
        <f t="shared" si="36"/>
        <v>12.200000000000001</v>
      </c>
      <c r="ET51" s="232">
        <f t="shared" si="36"/>
        <v>15.55</v>
      </c>
      <c r="EU51" s="232">
        <f t="shared" si="36"/>
        <v>15.91</v>
      </c>
      <c r="EV51" s="232">
        <f t="shared" si="36"/>
        <v>15.71</v>
      </c>
      <c r="EW51" s="232">
        <f t="shared" si="36"/>
        <v>14.06</v>
      </c>
      <c r="EX51" s="232">
        <f t="shared" si="36"/>
        <v>15.120000000000001</v>
      </c>
      <c r="EY51" s="232">
        <f t="shared" si="36"/>
        <v>12.48</v>
      </c>
      <c r="EZ51" s="232">
        <f t="shared" si="36"/>
        <v>12.169999999999998</v>
      </c>
      <c r="FA51" s="232">
        <f t="shared" si="36"/>
        <v>20.94</v>
      </c>
      <c r="FB51" s="232">
        <f t="shared" si="36"/>
        <v>7.48</v>
      </c>
      <c r="FC51" s="232">
        <f t="shared" si="36"/>
        <v>9.02</v>
      </c>
      <c r="FD51" s="232">
        <f t="shared" si="36"/>
        <v>20.440000000000001</v>
      </c>
      <c r="FE51" s="232">
        <f t="shared" si="36"/>
        <v>18.739999999999998</v>
      </c>
      <c r="FF51" s="232">
        <f t="shared" si="36"/>
        <v>15.820000000000002</v>
      </c>
      <c r="FG51" s="232">
        <f t="shared" si="36"/>
        <v>17.13</v>
      </c>
      <c r="FH51" s="232">
        <f t="shared" si="36"/>
        <v>15.43</v>
      </c>
      <c r="FI51" s="232">
        <f t="shared" si="36"/>
        <v>17.830000000000002</v>
      </c>
      <c r="FJ51" s="232">
        <f t="shared" si="36"/>
        <v>17.41</v>
      </c>
      <c r="FK51" s="232">
        <f t="shared" si="36"/>
        <v>16.260000000000002</v>
      </c>
      <c r="FL51" s="232">
        <f t="shared" si="36"/>
        <v>17.790000000000003</v>
      </c>
      <c r="FM51" s="232">
        <f t="shared" si="36"/>
        <v>19.130000000000003</v>
      </c>
      <c r="FN51" s="232">
        <f t="shared" si="36"/>
        <v>20.16</v>
      </c>
      <c r="FO51" s="232">
        <f t="shared" si="36"/>
        <v>16.700000000000003</v>
      </c>
      <c r="FP51" s="232">
        <f t="shared" si="36"/>
        <v>16.889999999999997</v>
      </c>
      <c r="FQ51" s="232">
        <f t="shared" si="36"/>
        <v>14.29</v>
      </c>
      <c r="FR51" s="232">
        <f t="shared" si="36"/>
        <v>14.45</v>
      </c>
      <c r="FS51" s="232">
        <f t="shared" si="36"/>
        <v>19.02</v>
      </c>
      <c r="FT51" s="232">
        <f t="shared" si="36"/>
        <v>15.95</v>
      </c>
      <c r="FU51" s="232">
        <f t="shared" si="36"/>
        <v>19.29</v>
      </c>
      <c r="FV51" s="232">
        <f t="shared" si="36"/>
        <v>16.77</v>
      </c>
      <c r="FW51" s="232">
        <f t="shared" si="36"/>
        <v>19.96</v>
      </c>
      <c r="FX51" s="232">
        <f t="shared" si="36"/>
        <v>27.4</v>
      </c>
      <c r="FY51" s="232">
        <f t="shared" si="36"/>
        <v>19.64</v>
      </c>
      <c r="FZ51" s="232">
        <f t="shared" si="36"/>
        <v>20.229999999999997</v>
      </c>
      <c r="GA51" s="232">
        <f t="shared" si="36"/>
        <v>20.910000000000004</v>
      </c>
      <c r="GB51" s="232">
        <f t="shared" si="36"/>
        <v>13.82</v>
      </c>
      <c r="GC51" s="232">
        <f t="shared" ref="GC51:GG51" si="37">GC49-GC50</f>
        <v>22.09</v>
      </c>
      <c r="GD51" s="232">
        <f t="shared" si="37"/>
        <v>8.7000000000000011</v>
      </c>
      <c r="GE51" s="232">
        <f t="shared" si="37"/>
        <v>7.6400000000000006</v>
      </c>
      <c r="GF51" s="232">
        <f t="shared" si="37"/>
        <v>10</v>
      </c>
      <c r="GG51" s="232">
        <f t="shared" si="37"/>
        <v>7.68</v>
      </c>
      <c r="GH51" s="232">
        <f>GH49-GH50</f>
        <v>10.24</v>
      </c>
      <c r="GI51" s="232">
        <f>GI49-GI50</f>
        <v>7.91</v>
      </c>
      <c r="GJ51" s="232">
        <f t="shared" ref="GJ51:IE51" si="38">GJ49-GJ50</f>
        <v>12.370000000000001</v>
      </c>
      <c r="GK51" s="232">
        <f t="shared" si="38"/>
        <v>9.4499999999999993</v>
      </c>
      <c r="GL51" s="232">
        <f t="shared" si="38"/>
        <v>11.33</v>
      </c>
      <c r="GM51" s="232">
        <f t="shared" si="38"/>
        <v>14.25</v>
      </c>
      <c r="GN51" s="232">
        <f t="shared" si="38"/>
        <v>10.239999999999998</v>
      </c>
      <c r="GO51" s="232">
        <f t="shared" si="38"/>
        <v>9.8000000000000007</v>
      </c>
      <c r="GP51" s="232">
        <f t="shared" si="38"/>
        <v>10.67</v>
      </c>
      <c r="GQ51" s="232">
        <f t="shared" si="38"/>
        <v>11.379999999999999</v>
      </c>
      <c r="GR51" s="232">
        <f t="shared" si="38"/>
        <v>15.47</v>
      </c>
      <c r="GS51" s="232">
        <f t="shared" si="38"/>
        <v>12.17</v>
      </c>
      <c r="GT51" s="232">
        <f t="shared" si="38"/>
        <v>13.62</v>
      </c>
      <c r="GU51" s="232">
        <f t="shared" si="38"/>
        <v>14.29</v>
      </c>
      <c r="GV51" s="232">
        <f t="shared" si="38"/>
        <v>13.66</v>
      </c>
      <c r="GW51" s="232">
        <f t="shared" si="38"/>
        <v>13.620000000000001</v>
      </c>
      <c r="GX51" s="232">
        <f t="shared" si="38"/>
        <v>12.639999999999999</v>
      </c>
      <c r="GY51" s="232">
        <f t="shared" si="38"/>
        <v>11.57</v>
      </c>
      <c r="GZ51" s="232">
        <f t="shared" si="38"/>
        <v>12.760000000000002</v>
      </c>
      <c r="HA51" s="232">
        <f t="shared" si="38"/>
        <v>19.48</v>
      </c>
      <c r="HB51" s="232">
        <f t="shared" si="38"/>
        <v>11.73</v>
      </c>
      <c r="HC51" s="232">
        <f t="shared" si="38"/>
        <v>11.46</v>
      </c>
      <c r="HD51" s="232">
        <f t="shared" si="38"/>
        <v>28.82</v>
      </c>
      <c r="HE51" s="232">
        <f t="shared" si="38"/>
        <v>11.3</v>
      </c>
      <c r="HF51" s="232">
        <f t="shared" si="38"/>
        <v>15.04</v>
      </c>
      <c r="HG51" s="232">
        <f t="shared" si="38"/>
        <v>7.870000000000001</v>
      </c>
      <c r="HH51" s="232">
        <f t="shared" si="38"/>
        <v>9.33</v>
      </c>
      <c r="HI51" s="232">
        <f t="shared" si="38"/>
        <v>9.14</v>
      </c>
      <c r="HJ51" s="232">
        <f t="shared" si="38"/>
        <v>14.209999999999999</v>
      </c>
      <c r="HK51" s="232">
        <f t="shared" si="38"/>
        <v>12.010000000000002</v>
      </c>
      <c r="HL51" s="232">
        <f t="shared" si="38"/>
        <v>16.260000000000002</v>
      </c>
      <c r="HM51" s="232">
        <f t="shared" si="38"/>
        <v>12.17</v>
      </c>
      <c r="HN51" s="232">
        <f t="shared" si="38"/>
        <v>15.739999999999998</v>
      </c>
      <c r="HO51" s="232">
        <f t="shared" si="38"/>
        <v>15.559999999999999</v>
      </c>
      <c r="HP51" s="232">
        <f t="shared" si="38"/>
        <v>9.61</v>
      </c>
      <c r="HQ51" s="232">
        <f t="shared" si="38"/>
        <v>11.45</v>
      </c>
      <c r="HR51" s="232">
        <f t="shared" si="38"/>
        <v>7.48</v>
      </c>
      <c r="HS51" s="232">
        <f t="shared" si="38"/>
        <v>9.89</v>
      </c>
      <c r="HT51" s="232">
        <f t="shared" si="38"/>
        <v>9.41</v>
      </c>
      <c r="HU51" s="232">
        <f t="shared" si="38"/>
        <v>8.27</v>
      </c>
      <c r="HV51" s="232">
        <f t="shared" si="38"/>
        <v>10.469999999999999</v>
      </c>
      <c r="HW51" s="232">
        <f t="shared" si="38"/>
        <v>11.33</v>
      </c>
      <c r="HX51" s="232">
        <f t="shared" si="38"/>
        <v>9.6300000000000008</v>
      </c>
      <c r="HY51" s="232">
        <f t="shared" si="38"/>
        <v>11.379999999999999</v>
      </c>
      <c r="HZ51" s="232">
        <f t="shared" si="38"/>
        <v>9.6499999999999986</v>
      </c>
      <c r="IA51" s="232">
        <f t="shared" si="38"/>
        <v>12.290000000000001</v>
      </c>
      <c r="IB51" s="232">
        <f t="shared" si="38"/>
        <v>8.6199999999999992</v>
      </c>
      <c r="IC51" s="232">
        <f t="shared" si="38"/>
        <v>11.61</v>
      </c>
      <c r="ID51" s="232">
        <f t="shared" si="38"/>
        <v>13.78</v>
      </c>
      <c r="IE51" s="232">
        <f t="shared" si="38"/>
        <v>9.6900000000000013</v>
      </c>
      <c r="IF51" s="232">
        <f t="shared" ref="IF51:JY51" si="39">IF49-IF50</f>
        <v>11.54</v>
      </c>
      <c r="IG51" s="232">
        <f t="shared" si="39"/>
        <v>11.29</v>
      </c>
      <c r="IH51" s="232">
        <f t="shared" si="39"/>
        <v>12.040000000000001</v>
      </c>
      <c r="II51" s="232">
        <f t="shared" si="39"/>
        <v>13.379999999999999</v>
      </c>
      <c r="IJ51" s="232">
        <f t="shared" si="39"/>
        <v>14.64</v>
      </c>
      <c r="IK51" s="232">
        <f t="shared" si="39"/>
        <v>10.24</v>
      </c>
      <c r="IL51" s="232">
        <f t="shared" si="39"/>
        <v>14.059999999999999</v>
      </c>
      <c r="IM51" s="232">
        <f t="shared" si="39"/>
        <v>9.77</v>
      </c>
      <c r="IN51" s="232">
        <f t="shared" si="39"/>
        <v>15.629999999999999</v>
      </c>
      <c r="IO51" s="232">
        <f t="shared" si="39"/>
        <v>17.75</v>
      </c>
      <c r="IP51" s="232">
        <f t="shared" si="39"/>
        <v>12.760000000000002</v>
      </c>
      <c r="IQ51" s="232">
        <f t="shared" si="39"/>
        <v>18.38</v>
      </c>
      <c r="IR51" s="232">
        <f t="shared" si="39"/>
        <v>15.819999999999999</v>
      </c>
      <c r="IS51" s="232">
        <f t="shared" si="39"/>
        <v>13.31</v>
      </c>
      <c r="IT51" s="232">
        <f t="shared" si="39"/>
        <v>16.62</v>
      </c>
      <c r="IU51" s="232">
        <f t="shared" si="39"/>
        <v>11.969999999999999</v>
      </c>
      <c r="IV51" s="232">
        <f t="shared" si="39"/>
        <v>14.049999999999999</v>
      </c>
      <c r="IW51" s="232">
        <f t="shared" si="39"/>
        <v>12.879999999999999</v>
      </c>
      <c r="IX51" s="232">
        <f t="shared" si="39"/>
        <v>12.24</v>
      </c>
      <c r="IY51" s="232">
        <f t="shared" si="39"/>
        <v>12.36</v>
      </c>
      <c r="IZ51" s="232">
        <f t="shared" si="39"/>
        <v>10.47</v>
      </c>
      <c r="JA51" s="232">
        <f t="shared" si="39"/>
        <v>14.41</v>
      </c>
      <c r="JB51" s="232">
        <f t="shared" si="39"/>
        <v>13.54</v>
      </c>
      <c r="JC51" s="232">
        <f t="shared" si="39"/>
        <v>14.479999999999999</v>
      </c>
      <c r="JD51" s="232">
        <f t="shared" si="39"/>
        <v>10.99</v>
      </c>
      <c r="JE51" s="232">
        <f t="shared" si="39"/>
        <v>14.17</v>
      </c>
      <c r="JF51" s="232">
        <f t="shared" si="39"/>
        <v>11.26</v>
      </c>
      <c r="JG51" s="232">
        <f t="shared" si="39"/>
        <v>17.09</v>
      </c>
      <c r="JH51" s="232">
        <f t="shared" si="39"/>
        <v>18.62</v>
      </c>
      <c r="JI51" s="232">
        <f t="shared" si="39"/>
        <v>9.4500000000000011</v>
      </c>
      <c r="JJ51" s="232">
        <f t="shared" si="39"/>
        <v>8.15</v>
      </c>
      <c r="JK51" s="232">
        <f t="shared" si="39"/>
        <v>10.47</v>
      </c>
      <c r="JL51" s="232">
        <f t="shared" si="39"/>
        <v>9.7199999999999989</v>
      </c>
      <c r="JM51" s="232">
        <f t="shared" si="39"/>
        <v>9.93</v>
      </c>
      <c r="JN51" s="232">
        <f t="shared" si="39"/>
        <v>8.4600000000000009</v>
      </c>
      <c r="JO51" s="232">
        <f t="shared" si="39"/>
        <v>7.3600000000000012</v>
      </c>
      <c r="JP51" s="232">
        <f t="shared" si="39"/>
        <v>12.670000000000002</v>
      </c>
      <c r="JQ51" s="232">
        <f t="shared" si="39"/>
        <v>9.18</v>
      </c>
      <c r="JR51" s="232">
        <f t="shared" si="39"/>
        <v>9.65</v>
      </c>
      <c r="JS51" s="232">
        <f t="shared" si="39"/>
        <v>13.07</v>
      </c>
      <c r="JT51" s="232">
        <f t="shared" si="39"/>
        <v>11.07</v>
      </c>
      <c r="JU51" s="232">
        <f t="shared" si="39"/>
        <v>10.59</v>
      </c>
      <c r="JV51" s="232">
        <f t="shared" si="39"/>
        <v>11.41</v>
      </c>
      <c r="JW51" s="232">
        <f t="shared" si="39"/>
        <v>10.59</v>
      </c>
      <c r="JX51" s="232">
        <f t="shared" si="39"/>
        <v>10.83</v>
      </c>
      <c r="JY51" s="232">
        <f t="shared" si="39"/>
        <v>8.89</v>
      </c>
    </row>
    <row r="52" spans="1:286">
      <c r="A52" s="230" t="s">
        <v>392</v>
      </c>
      <c r="B52" s="233">
        <f>B3/B46</f>
        <v>1.0676935549250097</v>
      </c>
      <c r="C52" s="233">
        <f t="shared" ref="C52:AT52" si="40">C3/C46</f>
        <v>1.2652718759303867</v>
      </c>
      <c r="D52" s="233">
        <f t="shared" si="40"/>
        <v>1.1473747736873869</v>
      </c>
      <c r="E52" s="233">
        <f t="shared" si="40"/>
        <v>0.76864217648517486</v>
      </c>
      <c r="F52" s="233">
        <f t="shared" si="40"/>
        <v>1.3642084976964075</v>
      </c>
      <c r="G52" s="233">
        <f t="shared" si="40"/>
        <v>0.7174387678139017</v>
      </c>
      <c r="H52" s="233">
        <f t="shared" si="40"/>
        <v>0.72411575562700947</v>
      </c>
      <c r="I52" s="233">
        <f t="shared" si="40"/>
        <v>0.9852362386592507</v>
      </c>
      <c r="J52" s="233">
        <f t="shared" si="40"/>
        <v>0.6214519181145709</v>
      </c>
      <c r="K52" s="233">
        <f t="shared" si="40"/>
        <v>0.68682961139440857</v>
      </c>
      <c r="L52" s="233">
        <f t="shared" si="40"/>
        <v>0.68884723523898783</v>
      </c>
      <c r="M52" s="233">
        <f t="shared" si="40"/>
        <v>0.87569008185798602</v>
      </c>
      <c r="N52" s="233">
        <f t="shared" si="40"/>
        <v>0.72134615384615375</v>
      </c>
      <c r="O52" s="233">
        <f t="shared" si="40"/>
        <v>0.6937669376693768</v>
      </c>
      <c r="P52" s="233">
        <f t="shared" si="40"/>
        <v>0.70180780209324467</v>
      </c>
      <c r="Q52" s="233">
        <f t="shared" si="40"/>
        <v>0.80779606893134392</v>
      </c>
      <c r="R52" s="233">
        <f t="shared" si="40"/>
        <v>0.75141813287183934</v>
      </c>
      <c r="S52" s="233">
        <f t="shared" si="40"/>
        <v>0.83570638140907394</v>
      </c>
      <c r="T52" s="233">
        <f t="shared" si="40"/>
        <v>0.76438201760090152</v>
      </c>
      <c r="U52" s="233">
        <f t="shared" si="40"/>
        <v>0.7719356999330208</v>
      </c>
      <c r="V52" s="233">
        <f t="shared" si="40"/>
        <v>0.90101817843693344</v>
      </c>
      <c r="W52" s="233">
        <f t="shared" si="40"/>
        <v>0.85541974911547114</v>
      </c>
      <c r="X52" s="233">
        <f t="shared" si="40"/>
        <v>0.83188222923238719</v>
      </c>
      <c r="Y52" s="233">
        <f t="shared" si="40"/>
        <v>0.97288676236044658</v>
      </c>
      <c r="Z52" s="233">
        <f t="shared" si="40"/>
        <v>0.77076888590002235</v>
      </c>
      <c r="AA52" s="233">
        <f t="shared" si="40"/>
        <v>0.89184361976582649</v>
      </c>
      <c r="AB52" s="233">
        <f t="shared" si="40"/>
        <v>1.1350594821553535</v>
      </c>
      <c r="AC52" s="233">
        <f t="shared" si="40"/>
        <v>1.0242529019510991</v>
      </c>
      <c r="AD52" s="233">
        <f t="shared" si="40"/>
        <v>0.99546338302009052</v>
      </c>
      <c r="AE52" s="233">
        <f t="shared" si="40"/>
        <v>0.91924716176969778</v>
      </c>
      <c r="AF52" s="233">
        <f t="shared" si="40"/>
        <v>0.88161776538110814</v>
      </c>
      <c r="AG52" s="233">
        <f t="shared" si="40"/>
        <v>0.92967009653124011</v>
      </c>
      <c r="AH52" s="233">
        <f t="shared" si="40"/>
        <v>1.0133250697242022</v>
      </c>
      <c r="AI52" s="233">
        <f t="shared" si="40"/>
        <v>0.80396113953160919</v>
      </c>
      <c r="AJ52" s="233">
        <f t="shared" si="40"/>
        <v>0.90554254488680697</v>
      </c>
      <c r="AK52" s="233">
        <f t="shared" si="40"/>
        <v>0.95231316725978643</v>
      </c>
      <c r="AL52" s="233">
        <f t="shared" si="40"/>
        <v>0.95353368365117763</v>
      </c>
      <c r="AM52" s="233">
        <f t="shared" si="40"/>
        <v>0.8391102376273003</v>
      </c>
      <c r="AN52" s="233">
        <f t="shared" si="40"/>
        <v>1.0266008734615168</v>
      </c>
      <c r="AO52" s="233">
        <f t="shared" si="40"/>
        <v>1.1130226643728027</v>
      </c>
      <c r="AP52" s="233">
        <f t="shared" si="40"/>
        <v>0.84873949579831931</v>
      </c>
      <c r="AQ52" s="233">
        <f t="shared" si="40"/>
        <v>0.80808278781702003</v>
      </c>
      <c r="AR52" s="233">
        <f t="shared" si="40"/>
        <v>0.99505957570473713</v>
      </c>
      <c r="AS52" s="233">
        <f t="shared" si="40"/>
        <v>1.2520524017467249</v>
      </c>
      <c r="AT52" s="233">
        <f t="shared" si="40"/>
        <v>0.90230664857530518</v>
      </c>
      <c r="AU52" s="233">
        <f t="shared" ref="AU52:CW52" si="41">AU3/AU46</f>
        <v>0.75541200362960714</v>
      </c>
      <c r="AV52" s="233">
        <f t="shared" si="41"/>
        <v>0.71159789508853999</v>
      </c>
      <c r="AW52" s="233">
        <f t="shared" si="41"/>
        <v>0.76824012314007173</v>
      </c>
      <c r="AX52" s="233">
        <f t="shared" si="41"/>
        <v>0.5467094390978906</v>
      </c>
      <c r="AY52" s="233">
        <f t="shared" si="41"/>
        <v>0.67231932081519508</v>
      </c>
      <c r="AZ52" s="233" t="e">
        <f t="shared" si="41"/>
        <v>#VALUE!</v>
      </c>
      <c r="BA52" s="233">
        <f t="shared" si="41"/>
        <v>0.70810395329995623</v>
      </c>
      <c r="BB52" s="233">
        <f t="shared" si="41"/>
        <v>0.95207205409046702</v>
      </c>
      <c r="BC52" s="233">
        <f t="shared" si="41"/>
        <v>1.1672597864768683</v>
      </c>
      <c r="BD52" s="233">
        <f t="shared" si="41"/>
        <v>1.1773077527913192</v>
      </c>
      <c r="BE52" s="233">
        <f t="shared" si="41"/>
        <v>0.89803554724041146</v>
      </c>
      <c r="BF52" s="233">
        <f t="shared" si="41"/>
        <v>1.0023833844058561</v>
      </c>
      <c r="BG52" s="233">
        <f t="shared" si="41"/>
        <v>0.92534286781578534</v>
      </c>
      <c r="BH52" s="233">
        <f t="shared" si="41"/>
        <v>0.97701543739279606</v>
      </c>
      <c r="BI52" s="233">
        <f t="shared" si="41"/>
        <v>0.73153500321130405</v>
      </c>
      <c r="BJ52" s="233">
        <f t="shared" si="41"/>
        <v>0.84162240463544169</v>
      </c>
      <c r="BK52" s="233">
        <f t="shared" si="41"/>
        <v>0.93518748447976185</v>
      </c>
      <c r="BL52" s="233">
        <f t="shared" si="41"/>
        <v>0.96682693970735745</v>
      </c>
      <c r="BM52" s="233">
        <f t="shared" si="41"/>
        <v>0.93926485217967992</v>
      </c>
      <c r="BN52" s="233">
        <f t="shared" si="41"/>
        <v>1.0582472619200498</v>
      </c>
      <c r="BO52" s="233">
        <f t="shared" si="41"/>
        <v>0.7959060424017036</v>
      </c>
      <c r="BP52" s="233">
        <f t="shared" si="41"/>
        <v>1.2908978136145137</v>
      </c>
      <c r="BQ52" s="233">
        <f t="shared" si="41"/>
        <v>1.3087668593448942</v>
      </c>
      <c r="BR52" s="233">
        <f t="shared" si="41"/>
        <v>1.2371007371007372</v>
      </c>
      <c r="BS52" s="233">
        <f t="shared" si="41"/>
        <v>0.91790366555589198</v>
      </c>
      <c r="BT52" s="233">
        <f t="shared" si="41"/>
        <v>1.3641169403283941</v>
      </c>
      <c r="BU52" s="233">
        <f t="shared" si="41"/>
        <v>1.4896411950157633</v>
      </c>
      <c r="BV52" s="233">
        <f t="shared" si="41"/>
        <v>1.2367957746478877</v>
      </c>
      <c r="BW52" s="233">
        <f t="shared" si="41"/>
        <v>0.91814946619217064</v>
      </c>
      <c r="BX52" s="233">
        <f t="shared" si="41"/>
        <v>0.62022673031026265</v>
      </c>
      <c r="BY52" s="233">
        <f t="shared" si="41"/>
        <v>1.2955136747255536</v>
      </c>
      <c r="BZ52" s="233">
        <f t="shared" si="41"/>
        <v>1.0068007934258998</v>
      </c>
      <c r="CA52" s="233">
        <f t="shared" si="41"/>
        <v>1.4684279285817969</v>
      </c>
      <c r="CB52" s="233">
        <f t="shared" si="41"/>
        <v>1.1884734084547477</v>
      </c>
      <c r="CC52" s="233">
        <f t="shared" si="41"/>
        <v>1.3185051563935877</v>
      </c>
      <c r="CD52" s="233">
        <f t="shared" si="41"/>
        <v>0.91337775499743734</v>
      </c>
      <c r="CE52" s="233">
        <f t="shared" si="41"/>
        <v>0.89399314533100815</v>
      </c>
      <c r="CF52" s="233">
        <f t="shared" si="41"/>
        <v>1.1475144092219021</v>
      </c>
      <c r="CG52" s="233">
        <f t="shared" si="41"/>
        <v>1.2943204868154159</v>
      </c>
      <c r="CH52" s="233">
        <f t="shared" si="41"/>
        <v>1.2566337400736005</v>
      </c>
      <c r="CI52" s="233">
        <f t="shared" si="41"/>
        <v>1.1035189613939187</v>
      </c>
      <c r="CJ52" s="233">
        <f t="shared" si="41"/>
        <v>1.1226223687547554</v>
      </c>
      <c r="CK52" s="233">
        <f t="shared" si="41"/>
        <v>1.3602272727272728</v>
      </c>
      <c r="CL52" s="233">
        <f t="shared" si="41"/>
        <v>1.39819245082403</v>
      </c>
      <c r="CM52" s="233">
        <f t="shared" si="41"/>
        <v>1.2727340239872262</v>
      </c>
      <c r="CN52" s="233">
        <f t="shared" si="41"/>
        <v>1.5392278953922791</v>
      </c>
      <c r="CO52" s="233">
        <f t="shared" si="41"/>
        <v>1.5029470864032151</v>
      </c>
      <c r="CP52" s="233">
        <f t="shared" si="41"/>
        <v>1.0547147846332947</v>
      </c>
      <c r="CQ52" s="233">
        <f t="shared" si="41"/>
        <v>1.0079519450800916</v>
      </c>
      <c r="CR52" s="233">
        <f t="shared" si="41"/>
        <v>0.89743106588782096</v>
      </c>
      <c r="CS52" s="233">
        <f t="shared" si="41"/>
        <v>0.91063858881443993</v>
      </c>
      <c r="CT52" s="233">
        <f t="shared" si="41"/>
        <v>0.83713442447008324</v>
      </c>
      <c r="CU52" s="233">
        <f t="shared" si="41"/>
        <v>0.71438384393460641</v>
      </c>
      <c r="CV52" s="233">
        <f t="shared" si="41"/>
        <v>0.96725840050720024</v>
      </c>
      <c r="CW52" s="233">
        <f t="shared" si="41"/>
        <v>0.63838096928812349</v>
      </c>
      <c r="CX52" s="233">
        <f t="shared" ref="CX52:EN52" si="42">CX3/CX46</f>
        <v>0.79418680600914437</v>
      </c>
      <c r="CY52" s="233">
        <f t="shared" si="42"/>
        <v>0.67545008977531917</v>
      </c>
      <c r="CZ52" s="233">
        <f t="shared" si="42"/>
        <v>0.68024971623155506</v>
      </c>
      <c r="DA52" s="233">
        <f t="shared" si="42"/>
        <v>0.74321688242596218</v>
      </c>
      <c r="DB52" s="233">
        <f t="shared" si="42"/>
        <v>1.0310232674505879</v>
      </c>
      <c r="DC52" s="233">
        <f t="shared" si="42"/>
        <v>0.82240734033562746</v>
      </c>
      <c r="DD52" s="233" t="e">
        <f t="shared" si="42"/>
        <v>#VALUE!</v>
      </c>
      <c r="DE52" s="233">
        <f t="shared" si="42"/>
        <v>1.0062011323806954</v>
      </c>
      <c r="DF52" s="233">
        <f t="shared" si="42"/>
        <v>0.82086245099710231</v>
      </c>
      <c r="DG52" s="233">
        <f t="shared" si="42"/>
        <v>0.67706422018348622</v>
      </c>
      <c r="DH52" s="233" t="e">
        <f t="shared" si="42"/>
        <v>#VALUE!</v>
      </c>
      <c r="DI52" s="233">
        <f t="shared" si="42"/>
        <v>1.2629458289807487</v>
      </c>
      <c r="DJ52" s="233" t="e">
        <f t="shared" si="42"/>
        <v>#VALUE!</v>
      </c>
      <c r="DK52" s="233">
        <f t="shared" si="42"/>
        <v>0.83761746821448313</v>
      </c>
      <c r="DL52" s="233">
        <f t="shared" si="42"/>
        <v>0.75345994847522624</v>
      </c>
      <c r="DM52" s="233">
        <f t="shared" si="42"/>
        <v>1.3011109212100491</v>
      </c>
      <c r="DN52" s="233">
        <f t="shared" si="42"/>
        <v>1.317037986856868</v>
      </c>
      <c r="DO52" s="233">
        <f t="shared" si="42"/>
        <v>1.0592427616926501</v>
      </c>
      <c r="DP52" s="233">
        <f t="shared" si="42"/>
        <v>0.99360443243612984</v>
      </c>
      <c r="DQ52" s="233">
        <f t="shared" si="42"/>
        <v>0.75430230147211286</v>
      </c>
      <c r="DR52" s="233">
        <f t="shared" si="42"/>
        <v>1.0558493759255339</v>
      </c>
      <c r="DS52" s="233">
        <f t="shared" si="42"/>
        <v>0.98448622011315956</v>
      </c>
      <c r="DT52" s="233">
        <f t="shared" si="42"/>
        <v>1.2726785395199234</v>
      </c>
      <c r="DU52" s="233">
        <f t="shared" si="42"/>
        <v>1.0201610263795247</v>
      </c>
      <c r="DV52" s="233">
        <f t="shared" si="42"/>
        <v>0.97297745816622894</v>
      </c>
      <c r="DW52" s="233">
        <f t="shared" si="42"/>
        <v>0.69765390721467624</v>
      </c>
      <c r="DX52" s="233">
        <f t="shared" si="42"/>
        <v>1.1386149615267092</v>
      </c>
      <c r="DY52" s="233">
        <f t="shared" si="42"/>
        <v>1.0124939153009898</v>
      </c>
      <c r="DZ52" s="233">
        <f t="shared" si="42"/>
        <v>1.4956921309592186</v>
      </c>
      <c r="EA52" s="233">
        <f t="shared" si="42"/>
        <v>1.0527683473741565</v>
      </c>
      <c r="EB52" s="233">
        <f t="shared" si="42"/>
        <v>1.5118774266271446</v>
      </c>
      <c r="EC52" s="233">
        <f t="shared" si="42"/>
        <v>0.93470635848547512</v>
      </c>
      <c r="ED52" s="233">
        <f t="shared" si="42"/>
        <v>0.92800797896454812</v>
      </c>
      <c r="EE52" s="233">
        <f t="shared" si="42"/>
        <v>1.0938071596550827</v>
      </c>
      <c r="EF52" s="233">
        <f t="shared" si="42"/>
        <v>0.99314778783520852</v>
      </c>
      <c r="EG52" s="233">
        <f t="shared" si="42"/>
        <v>0.95575420250744925</v>
      </c>
      <c r="EH52" s="233">
        <f t="shared" si="42"/>
        <v>0.90412034009156317</v>
      </c>
      <c r="EI52" s="233">
        <f t="shared" si="42"/>
        <v>1.3345744680851064</v>
      </c>
      <c r="EJ52" s="233">
        <f t="shared" si="42"/>
        <v>0.89041382484622789</v>
      </c>
      <c r="EK52" s="233">
        <f t="shared" si="42"/>
        <v>1.1383128948346339</v>
      </c>
      <c r="EL52" s="233">
        <f t="shared" si="42"/>
        <v>1.0746791131855307</v>
      </c>
      <c r="EM52" s="233">
        <f t="shared" si="42"/>
        <v>0.93197653098643207</v>
      </c>
      <c r="EN52" s="233">
        <f t="shared" si="42"/>
        <v>1.2838801711840226</v>
      </c>
      <c r="EO52" s="233">
        <f t="shared" ref="EO52:GS52" si="43">EO3/EO46</f>
        <v>1.0854041446129001</v>
      </c>
      <c r="EP52" s="233">
        <f t="shared" si="43"/>
        <v>0.85301349325337361</v>
      </c>
      <c r="EQ52" s="233">
        <f t="shared" si="43"/>
        <v>0.88784067085953877</v>
      </c>
      <c r="ER52" s="233">
        <f t="shared" si="43"/>
        <v>1.3675272439753865</v>
      </c>
      <c r="ES52" s="233">
        <f t="shared" si="43"/>
        <v>0.92851273623664754</v>
      </c>
      <c r="ET52" s="233">
        <f t="shared" si="43"/>
        <v>0.7390409549289978</v>
      </c>
      <c r="EU52" s="233">
        <f t="shared" si="43"/>
        <v>0.80992669851573584</v>
      </c>
      <c r="EV52" s="233">
        <f t="shared" si="43"/>
        <v>1.0455953324209464</v>
      </c>
      <c r="EW52" s="233">
        <f t="shared" si="43"/>
        <v>0.80164634566370463</v>
      </c>
      <c r="EX52" s="233">
        <f t="shared" si="43"/>
        <v>0.89988366080661852</v>
      </c>
      <c r="EY52" s="233">
        <f t="shared" si="43"/>
        <v>0.82611637347767231</v>
      </c>
      <c r="EZ52" s="233">
        <f t="shared" si="43"/>
        <v>1.0704562641794808</v>
      </c>
      <c r="FA52" s="233">
        <f t="shared" si="43"/>
        <v>0.56517524235645034</v>
      </c>
      <c r="FB52" s="233">
        <f t="shared" si="43"/>
        <v>1.0544899322454433</v>
      </c>
      <c r="FC52" s="233">
        <f t="shared" si="43"/>
        <v>1.0621531631520533</v>
      </c>
      <c r="FD52" s="233">
        <f t="shared" si="43"/>
        <v>0.96999613428885778</v>
      </c>
      <c r="FE52" s="233">
        <f t="shared" si="43"/>
        <v>0.91393762875612705</v>
      </c>
      <c r="FF52" s="233">
        <f t="shared" si="43"/>
        <v>1.2071677540441501</v>
      </c>
      <c r="FG52" s="233" t="e">
        <f t="shared" si="43"/>
        <v>#VALUE!</v>
      </c>
      <c r="FH52" s="233">
        <f t="shared" si="43"/>
        <v>1.3234343192432045</v>
      </c>
      <c r="FI52" s="233">
        <f t="shared" si="43"/>
        <v>0.75515865475964294</v>
      </c>
      <c r="FJ52" s="233">
        <f t="shared" si="43"/>
        <v>0.9964368578057673</v>
      </c>
      <c r="FK52" s="233">
        <f t="shared" si="43"/>
        <v>1.0630016591184253</v>
      </c>
      <c r="FL52" s="233">
        <f t="shared" si="43"/>
        <v>1.0619943900158546</v>
      </c>
      <c r="FM52" s="233">
        <f t="shared" si="43"/>
        <v>1.2074840279890477</v>
      </c>
      <c r="FN52" s="233">
        <f t="shared" si="43"/>
        <v>1.0011771630370807</v>
      </c>
      <c r="FO52" s="233">
        <f t="shared" si="43"/>
        <v>0.97400736006197974</v>
      </c>
      <c r="FP52" s="233">
        <f t="shared" si="43"/>
        <v>0.80006349710294478</v>
      </c>
      <c r="FQ52" s="233">
        <f t="shared" si="43"/>
        <v>0.87016419703644377</v>
      </c>
      <c r="FR52" s="233">
        <f t="shared" si="43"/>
        <v>0.99056376679023639</v>
      </c>
      <c r="FS52" s="233">
        <f t="shared" si="43"/>
        <v>1.1217896254725435</v>
      </c>
      <c r="FT52" s="233">
        <f t="shared" si="43"/>
        <v>0.70292925571112774</v>
      </c>
      <c r="FU52" s="233">
        <f t="shared" si="43"/>
        <v>0.65098938915973625</v>
      </c>
      <c r="FV52" s="233">
        <f t="shared" si="43"/>
        <v>1.0252461499621306</v>
      </c>
      <c r="FW52" s="233">
        <f t="shared" si="43"/>
        <v>1.1184425371572115</v>
      </c>
      <c r="FX52" s="233">
        <f t="shared" si="43"/>
        <v>1.2937349738367978</v>
      </c>
      <c r="FY52" s="233">
        <f t="shared" si="43"/>
        <v>0.89948892674616698</v>
      </c>
      <c r="FZ52" s="233">
        <f t="shared" si="43"/>
        <v>1.2075925205895865</v>
      </c>
      <c r="GA52" s="233">
        <f t="shared" si="43"/>
        <v>0.68967514601534985</v>
      </c>
      <c r="GB52" s="233">
        <f t="shared" si="43"/>
        <v>0.9089733643651412</v>
      </c>
      <c r="GC52" s="233">
        <f t="shared" si="43"/>
        <v>0.82909415439535916</v>
      </c>
      <c r="GD52" s="233">
        <f t="shared" si="43"/>
        <v>0.93228487614080813</v>
      </c>
      <c r="GE52" s="233" t="e">
        <f t="shared" si="43"/>
        <v>#VALUE!</v>
      </c>
      <c r="GF52" s="233">
        <f t="shared" si="43"/>
        <v>0.97635861221983422</v>
      </c>
      <c r="GG52" s="233">
        <f t="shared" si="43"/>
        <v>0.92447968285431126</v>
      </c>
      <c r="GH52" s="233">
        <f t="shared" si="43"/>
        <v>0.87391320855005883</v>
      </c>
      <c r="GI52" s="233">
        <f t="shared" si="43"/>
        <v>0.90683845391476714</v>
      </c>
      <c r="GJ52" s="233">
        <f t="shared" si="43"/>
        <v>1.0980061876933651</v>
      </c>
      <c r="GK52" s="233">
        <f t="shared" si="43"/>
        <v>1.0705924449215354</v>
      </c>
      <c r="GL52" s="233">
        <f t="shared" si="43"/>
        <v>0.72677953418763441</v>
      </c>
      <c r="GM52" s="233">
        <f t="shared" si="43"/>
        <v>0.84647822637885661</v>
      </c>
      <c r="GN52" s="233">
        <f t="shared" si="43"/>
        <v>0.87321975600580415</v>
      </c>
      <c r="GO52" s="233">
        <f t="shared" si="43"/>
        <v>0.97242314647377925</v>
      </c>
      <c r="GP52" s="233">
        <f t="shared" si="43"/>
        <v>1.1015218718962636</v>
      </c>
      <c r="GQ52" s="233">
        <f t="shared" si="43"/>
        <v>0.92021688613477903</v>
      </c>
      <c r="GR52" s="233">
        <f t="shared" si="43"/>
        <v>0.89651757715794667</v>
      </c>
      <c r="GS52" s="233">
        <f t="shared" si="43"/>
        <v>0.91586384071933213</v>
      </c>
      <c r="GT52" s="233">
        <f t="shared" ref="GT52:IL52" si="44">GT3/GT46</f>
        <v>1.071234256926952</v>
      </c>
      <c r="GU52" s="233">
        <f t="shared" si="44"/>
        <v>0.8794386640500611</v>
      </c>
      <c r="GV52" s="233">
        <f t="shared" si="44"/>
        <v>1.308155594801431</v>
      </c>
      <c r="GW52" s="233">
        <f t="shared" si="44"/>
        <v>0.79715828946915734</v>
      </c>
      <c r="GX52" s="233">
        <f t="shared" si="44"/>
        <v>0.92155163072922308</v>
      </c>
      <c r="GY52" s="233">
        <f t="shared" si="44"/>
        <v>0.94288808324309059</v>
      </c>
      <c r="GZ52" s="233">
        <f t="shared" si="44"/>
        <v>0.90363538129052179</v>
      </c>
      <c r="HA52" s="233">
        <f t="shared" si="44"/>
        <v>0.73530726550790193</v>
      </c>
      <c r="HB52" s="233">
        <f t="shared" si="44"/>
        <v>0.96841380497461038</v>
      </c>
      <c r="HC52" s="233">
        <f t="shared" si="44"/>
        <v>0.79487179487179482</v>
      </c>
      <c r="HD52" s="233">
        <f t="shared" si="44"/>
        <v>0.79187890610888334</v>
      </c>
      <c r="HE52" s="233">
        <f t="shared" si="44"/>
        <v>1.054063762909744</v>
      </c>
      <c r="HF52" s="233">
        <f t="shared" si="44"/>
        <v>1.090683339984923</v>
      </c>
      <c r="HG52" s="233">
        <f t="shared" si="44"/>
        <v>0.90756966862112132</v>
      </c>
      <c r="HH52" s="233">
        <f t="shared" si="44"/>
        <v>0.95724977800329836</v>
      </c>
      <c r="HI52" s="233">
        <f t="shared" si="44"/>
        <v>0.74080484638684552</v>
      </c>
      <c r="HJ52" s="233">
        <f t="shared" si="44"/>
        <v>1.1462155333406567</v>
      </c>
      <c r="HK52" s="233">
        <f t="shared" si="44"/>
        <v>0.78026702873953357</v>
      </c>
      <c r="HL52" s="233">
        <f t="shared" si="44"/>
        <v>0.74818208566264555</v>
      </c>
      <c r="HM52" s="233">
        <f t="shared" si="44"/>
        <v>0.77097203728362196</v>
      </c>
      <c r="HN52" s="233">
        <f t="shared" si="44"/>
        <v>0.8349615929599522</v>
      </c>
      <c r="HO52" s="233">
        <f t="shared" si="44"/>
        <v>0.99398677089597098</v>
      </c>
      <c r="HP52" s="233">
        <f t="shared" si="44"/>
        <v>1.008164119740423</v>
      </c>
      <c r="HQ52" s="233">
        <f t="shared" si="44"/>
        <v>0.64866949479367497</v>
      </c>
      <c r="HR52" s="233">
        <f t="shared" si="44"/>
        <v>0.9583246073298427</v>
      </c>
      <c r="HS52" s="233">
        <f t="shared" si="44"/>
        <v>0.89832952770099739</v>
      </c>
      <c r="HT52" s="233">
        <f t="shared" si="44"/>
        <v>0.68564292033095708</v>
      </c>
      <c r="HU52" s="233">
        <f t="shared" si="44"/>
        <v>0.83071930773391034</v>
      </c>
      <c r="HV52" s="233">
        <f t="shared" si="44"/>
        <v>0.66276987888362293</v>
      </c>
      <c r="HW52" s="233">
        <f t="shared" si="44"/>
        <v>0.58598586132376118</v>
      </c>
      <c r="HX52" s="233">
        <f t="shared" si="44"/>
        <v>0.77742794865584885</v>
      </c>
      <c r="HY52" s="233">
        <f t="shared" si="44"/>
        <v>0.73684832024561608</v>
      </c>
      <c r="HZ52" s="233">
        <f t="shared" si="44"/>
        <v>1.309568081602295</v>
      </c>
      <c r="IA52" s="233">
        <f t="shared" si="44"/>
        <v>0.85957566919132522</v>
      </c>
      <c r="IB52" s="233">
        <f t="shared" si="44"/>
        <v>1.0448581019224896</v>
      </c>
      <c r="IC52" s="233">
        <f t="shared" si="44"/>
        <v>1.0028353811085784</v>
      </c>
      <c r="ID52" s="233">
        <f t="shared" si="44"/>
        <v>1.0400779293069859</v>
      </c>
      <c r="IE52" s="233">
        <f t="shared" si="44"/>
        <v>1.0563380281690138</v>
      </c>
      <c r="IF52" s="233">
        <f t="shared" si="44"/>
        <v>1.060299295774648</v>
      </c>
      <c r="IG52" s="233">
        <f t="shared" si="44"/>
        <v>0.82832099138582449</v>
      </c>
      <c r="IH52" s="233">
        <f t="shared" si="44"/>
        <v>1.0889752650176678</v>
      </c>
      <c r="II52" s="233">
        <f t="shared" si="44"/>
        <v>0.76268915750692667</v>
      </c>
      <c r="IJ52" s="233">
        <f t="shared" si="44"/>
        <v>0.89094766007186454</v>
      </c>
      <c r="IK52" s="233" t="e">
        <f t="shared" si="44"/>
        <v>#VALUE!</v>
      </c>
      <c r="IL52" s="233">
        <f t="shared" si="44"/>
        <v>0.79717014503006722</v>
      </c>
      <c r="IM52" s="233">
        <f t="shared" ref="IM52:JY52" si="45">IM3/IM46</f>
        <v>0.87918809954122079</v>
      </c>
      <c r="IN52" s="233">
        <f t="shared" si="45"/>
        <v>0.78239100042266785</v>
      </c>
      <c r="IO52" s="233" t="e">
        <f t="shared" si="45"/>
        <v>#VALUE!</v>
      </c>
      <c r="IP52" s="233">
        <f t="shared" si="45"/>
        <v>0.78364401683704155</v>
      </c>
      <c r="IQ52" s="233">
        <f t="shared" si="45"/>
        <v>0.79073815237743594</v>
      </c>
      <c r="IR52" s="233">
        <f t="shared" si="45"/>
        <v>0.81629047219400142</v>
      </c>
      <c r="IS52" s="233">
        <f t="shared" si="45"/>
        <v>0.87766414239987489</v>
      </c>
      <c r="IT52" s="233">
        <f t="shared" si="45"/>
        <v>0.93994280266920882</v>
      </c>
      <c r="IU52" s="233">
        <f t="shared" si="45"/>
        <v>0.76244928070822582</v>
      </c>
      <c r="IV52" s="233">
        <f t="shared" si="45"/>
        <v>0.94566288812222776</v>
      </c>
      <c r="IW52" s="233">
        <f t="shared" si="45"/>
        <v>1.0364284300138586</v>
      </c>
      <c r="IX52" s="233">
        <f t="shared" si="45"/>
        <v>1.0832885545405699</v>
      </c>
      <c r="IY52" s="233" t="e">
        <f t="shared" si="45"/>
        <v>#VALUE!</v>
      </c>
      <c r="IZ52" s="233">
        <f t="shared" si="45"/>
        <v>1.1686391961740976</v>
      </c>
      <c r="JA52" s="233">
        <f t="shared" si="45"/>
        <v>0.95079038334563259</v>
      </c>
      <c r="JB52" s="233">
        <f t="shared" si="45"/>
        <v>0.94822804314329734</v>
      </c>
      <c r="JC52" s="233">
        <f t="shared" si="45"/>
        <v>1.0677321898450443</v>
      </c>
      <c r="JD52" s="233">
        <f t="shared" si="45"/>
        <v>1.0726047265591672</v>
      </c>
      <c r="JE52" s="233">
        <f t="shared" si="45"/>
        <v>0.779933659093341</v>
      </c>
      <c r="JF52" s="233">
        <f t="shared" si="45"/>
        <v>0.83971121471121457</v>
      </c>
      <c r="JG52" s="233">
        <f t="shared" si="45"/>
        <v>0.59041433210806171</v>
      </c>
      <c r="JH52" s="233">
        <f t="shared" si="45"/>
        <v>0.93833333333333335</v>
      </c>
      <c r="JI52" s="233">
        <f t="shared" si="45"/>
        <v>1.090670373802904</v>
      </c>
      <c r="JJ52" s="233">
        <f t="shared" si="45"/>
        <v>0.9322634280344102</v>
      </c>
      <c r="JK52" s="233">
        <f t="shared" si="45"/>
        <v>0.85094451003541904</v>
      </c>
      <c r="JL52" s="233">
        <f t="shared" si="45"/>
        <v>0.79778967363149733</v>
      </c>
      <c r="JM52" s="233">
        <f t="shared" si="45"/>
        <v>0.89304785110684837</v>
      </c>
      <c r="JN52" s="233">
        <f t="shared" si="45"/>
        <v>1.3369705080035001</v>
      </c>
      <c r="JO52" s="233">
        <f t="shared" si="45"/>
        <v>1.0897660517365761</v>
      </c>
      <c r="JP52" s="233">
        <f t="shared" si="45"/>
        <v>0.65796380715568437</v>
      </c>
      <c r="JQ52" s="233">
        <f t="shared" si="45"/>
        <v>1.0279837359483377</v>
      </c>
      <c r="JR52" s="233">
        <f t="shared" si="45"/>
        <v>1.2271386430678466</v>
      </c>
      <c r="JS52" s="233">
        <f t="shared" si="45"/>
        <v>1.2152631261679427</v>
      </c>
      <c r="JT52" s="233">
        <f t="shared" si="45"/>
        <v>1.2134324617826411</v>
      </c>
      <c r="JU52" s="233">
        <f t="shared" si="45"/>
        <v>1.0666344501718212</v>
      </c>
      <c r="JV52" s="233">
        <f t="shared" si="45"/>
        <v>1.2184260565540088</v>
      </c>
      <c r="JW52" s="233">
        <f t="shared" si="45"/>
        <v>1.1384136858475895</v>
      </c>
      <c r="JX52" s="233">
        <f t="shared" si="45"/>
        <v>1.1654963749500482</v>
      </c>
      <c r="JY52" s="233">
        <f t="shared" si="45"/>
        <v>0.80523402113739306</v>
      </c>
    </row>
    <row r="53" spans="1:286" s="230" customFormat="1">
      <c r="A53" s="228" t="s">
        <v>253</v>
      </c>
      <c r="B53" s="228">
        <f>COUNT(B3:B45)</f>
        <v>32</v>
      </c>
      <c r="C53" s="228">
        <f t="shared" ref="C53:AT53" si="46">COUNT(C3:C45)</f>
        <v>31</v>
      </c>
      <c r="D53" s="228">
        <f t="shared" si="46"/>
        <v>28</v>
      </c>
      <c r="E53" s="228">
        <f t="shared" si="46"/>
        <v>38</v>
      </c>
      <c r="F53" s="228">
        <f t="shared" si="46"/>
        <v>28</v>
      </c>
      <c r="G53" s="228">
        <f t="shared" si="46"/>
        <v>31</v>
      </c>
      <c r="H53" s="228">
        <f t="shared" si="46"/>
        <v>30</v>
      </c>
      <c r="I53" s="228">
        <f t="shared" si="46"/>
        <v>31</v>
      </c>
      <c r="J53" s="228">
        <f t="shared" si="46"/>
        <v>17</v>
      </c>
      <c r="K53" s="228">
        <f t="shared" si="46"/>
        <v>42</v>
      </c>
      <c r="L53" s="228">
        <f t="shared" si="46"/>
        <v>30</v>
      </c>
      <c r="M53" s="228">
        <f t="shared" si="46"/>
        <v>24</v>
      </c>
      <c r="N53" s="228">
        <f t="shared" si="46"/>
        <v>31</v>
      </c>
      <c r="O53" s="228">
        <f t="shared" si="46"/>
        <v>32</v>
      </c>
      <c r="P53" s="228">
        <f t="shared" si="46"/>
        <v>32</v>
      </c>
      <c r="Q53" s="228">
        <f t="shared" si="46"/>
        <v>28</v>
      </c>
      <c r="R53" s="228">
        <f t="shared" si="46"/>
        <v>29</v>
      </c>
      <c r="S53" s="228">
        <f t="shared" si="46"/>
        <v>24</v>
      </c>
      <c r="T53" s="228">
        <f t="shared" si="46"/>
        <v>32</v>
      </c>
      <c r="U53" s="228">
        <f t="shared" si="46"/>
        <v>25</v>
      </c>
      <c r="V53" s="228">
        <f t="shared" si="46"/>
        <v>30</v>
      </c>
      <c r="W53" s="228">
        <f t="shared" si="46"/>
        <v>27</v>
      </c>
      <c r="X53" s="228">
        <f t="shared" si="46"/>
        <v>31</v>
      </c>
      <c r="Y53" s="228">
        <f t="shared" si="46"/>
        <v>26</v>
      </c>
      <c r="Z53" s="228">
        <f t="shared" si="46"/>
        <v>28</v>
      </c>
      <c r="AA53" s="228">
        <f t="shared" si="46"/>
        <v>28</v>
      </c>
      <c r="AB53" s="228">
        <f t="shared" si="46"/>
        <v>24</v>
      </c>
      <c r="AC53" s="228">
        <f t="shared" si="46"/>
        <v>27</v>
      </c>
      <c r="AD53" s="228">
        <f t="shared" si="46"/>
        <v>32</v>
      </c>
      <c r="AE53" s="228">
        <f t="shared" si="46"/>
        <v>36</v>
      </c>
      <c r="AF53" s="228">
        <f t="shared" si="46"/>
        <v>28</v>
      </c>
      <c r="AG53" s="228">
        <f t="shared" si="46"/>
        <v>28</v>
      </c>
      <c r="AH53" s="228">
        <f t="shared" si="46"/>
        <v>25</v>
      </c>
      <c r="AI53" s="228">
        <f t="shared" si="46"/>
        <v>30</v>
      </c>
      <c r="AJ53" s="228">
        <f t="shared" si="46"/>
        <v>20</v>
      </c>
      <c r="AK53" s="228">
        <f t="shared" si="46"/>
        <v>30</v>
      </c>
      <c r="AL53" s="228">
        <f t="shared" si="46"/>
        <v>25</v>
      </c>
      <c r="AM53" s="228">
        <f t="shared" si="46"/>
        <v>31</v>
      </c>
      <c r="AN53" s="228">
        <f t="shared" si="46"/>
        <v>25</v>
      </c>
      <c r="AO53" s="228">
        <f t="shared" si="46"/>
        <v>20</v>
      </c>
      <c r="AP53" s="228">
        <f t="shared" si="46"/>
        <v>31</v>
      </c>
      <c r="AQ53" s="228">
        <f t="shared" si="46"/>
        <v>31</v>
      </c>
      <c r="AR53" s="228">
        <f t="shared" si="46"/>
        <v>16</v>
      </c>
      <c r="AS53" s="228">
        <f t="shared" si="46"/>
        <v>28</v>
      </c>
      <c r="AT53" s="228">
        <f t="shared" si="46"/>
        <v>21</v>
      </c>
      <c r="AU53" s="228">
        <f t="shared" ref="AU53:CW53" si="47">COUNT(AU3:AU45)</f>
        <v>37</v>
      </c>
      <c r="AV53" s="228">
        <f t="shared" si="47"/>
        <v>37</v>
      </c>
      <c r="AW53" s="228">
        <f t="shared" si="47"/>
        <v>31</v>
      </c>
      <c r="AX53" s="228">
        <f t="shared" si="47"/>
        <v>38</v>
      </c>
      <c r="AY53" s="228">
        <f t="shared" si="47"/>
        <v>37</v>
      </c>
      <c r="AZ53" s="228">
        <f t="shared" si="47"/>
        <v>38</v>
      </c>
      <c r="BA53" s="228">
        <f t="shared" si="47"/>
        <v>39</v>
      </c>
      <c r="BB53" s="228">
        <f t="shared" si="47"/>
        <v>30</v>
      </c>
      <c r="BC53" s="228">
        <f t="shared" si="47"/>
        <v>36</v>
      </c>
      <c r="BD53" s="228">
        <f t="shared" si="47"/>
        <v>21</v>
      </c>
      <c r="BE53" s="228">
        <f t="shared" si="47"/>
        <v>22</v>
      </c>
      <c r="BF53" s="228">
        <f t="shared" si="47"/>
        <v>16</v>
      </c>
      <c r="BG53" s="228">
        <f t="shared" si="47"/>
        <v>17</v>
      </c>
      <c r="BH53" s="228">
        <f t="shared" si="47"/>
        <v>16</v>
      </c>
      <c r="BI53" s="228">
        <f t="shared" si="47"/>
        <v>34</v>
      </c>
      <c r="BJ53" s="228">
        <f t="shared" si="47"/>
        <v>21</v>
      </c>
      <c r="BK53" s="228">
        <f t="shared" si="47"/>
        <v>28</v>
      </c>
      <c r="BL53" s="228">
        <f t="shared" si="47"/>
        <v>26</v>
      </c>
      <c r="BM53" s="228">
        <f t="shared" si="47"/>
        <v>34</v>
      </c>
      <c r="BN53" s="228">
        <f t="shared" si="47"/>
        <v>33</v>
      </c>
      <c r="BO53" s="228">
        <f t="shared" si="47"/>
        <v>20</v>
      </c>
      <c r="BP53" s="228">
        <f t="shared" si="47"/>
        <v>18</v>
      </c>
      <c r="BQ53" s="228">
        <f t="shared" si="47"/>
        <v>19</v>
      </c>
      <c r="BR53" s="228">
        <f t="shared" si="47"/>
        <v>19</v>
      </c>
      <c r="BS53" s="228">
        <f t="shared" si="47"/>
        <v>20</v>
      </c>
      <c r="BT53" s="228">
        <f t="shared" si="47"/>
        <v>21</v>
      </c>
      <c r="BU53" s="228">
        <f t="shared" si="47"/>
        <v>21</v>
      </c>
      <c r="BV53" s="228">
        <f t="shared" si="47"/>
        <v>20</v>
      </c>
      <c r="BW53" s="228">
        <f t="shared" si="47"/>
        <v>32</v>
      </c>
      <c r="BX53" s="228">
        <f t="shared" si="47"/>
        <v>22</v>
      </c>
      <c r="BY53" s="228">
        <f t="shared" si="47"/>
        <v>32</v>
      </c>
      <c r="BZ53" s="228">
        <f t="shared" si="47"/>
        <v>22</v>
      </c>
      <c r="CA53" s="228">
        <f t="shared" si="47"/>
        <v>36</v>
      </c>
      <c r="CB53" s="228">
        <f t="shared" si="47"/>
        <v>29</v>
      </c>
      <c r="CC53" s="228">
        <f t="shared" si="47"/>
        <v>37</v>
      </c>
      <c r="CD53" s="228">
        <f t="shared" si="47"/>
        <v>21</v>
      </c>
      <c r="CE53" s="228">
        <f t="shared" si="47"/>
        <v>28</v>
      </c>
      <c r="CF53" s="228">
        <f t="shared" si="47"/>
        <v>23</v>
      </c>
      <c r="CG53" s="228">
        <f t="shared" si="47"/>
        <v>27</v>
      </c>
      <c r="CH53" s="228">
        <f t="shared" si="47"/>
        <v>24</v>
      </c>
      <c r="CI53" s="228">
        <f t="shared" si="47"/>
        <v>19</v>
      </c>
      <c r="CJ53" s="228">
        <f t="shared" si="47"/>
        <v>26</v>
      </c>
      <c r="CK53" s="228">
        <f t="shared" si="47"/>
        <v>21</v>
      </c>
      <c r="CL53" s="228">
        <f t="shared" si="47"/>
        <v>20</v>
      </c>
      <c r="CM53" s="228">
        <f t="shared" si="47"/>
        <v>38</v>
      </c>
      <c r="CN53" s="228">
        <f t="shared" si="47"/>
        <v>21</v>
      </c>
      <c r="CO53" s="228">
        <f t="shared" si="47"/>
        <v>38</v>
      </c>
      <c r="CP53" s="228">
        <f t="shared" si="47"/>
        <v>34</v>
      </c>
      <c r="CQ53" s="228">
        <f t="shared" si="47"/>
        <v>21</v>
      </c>
      <c r="CR53" s="228">
        <f t="shared" si="47"/>
        <v>19</v>
      </c>
      <c r="CS53" s="228">
        <f t="shared" si="47"/>
        <v>19</v>
      </c>
      <c r="CT53" s="228">
        <f t="shared" si="47"/>
        <v>20</v>
      </c>
      <c r="CU53" s="228">
        <f t="shared" si="47"/>
        <v>30</v>
      </c>
      <c r="CV53" s="228">
        <f t="shared" si="47"/>
        <v>31</v>
      </c>
      <c r="CW53" s="228">
        <f t="shared" si="47"/>
        <v>29</v>
      </c>
      <c r="CX53" s="228">
        <f t="shared" ref="CX53:EN53" si="48">COUNT(CX3:CX45)</f>
        <v>21</v>
      </c>
      <c r="CY53" s="228">
        <f t="shared" si="48"/>
        <v>31</v>
      </c>
      <c r="CZ53" s="228">
        <f t="shared" si="48"/>
        <v>26</v>
      </c>
      <c r="DA53" s="228">
        <f t="shared" si="48"/>
        <v>33</v>
      </c>
      <c r="DB53" s="228">
        <f t="shared" si="48"/>
        <v>26</v>
      </c>
      <c r="DC53" s="228">
        <f t="shared" si="48"/>
        <v>26</v>
      </c>
      <c r="DD53" s="228">
        <f t="shared" si="48"/>
        <v>15</v>
      </c>
      <c r="DE53" s="228">
        <f t="shared" si="48"/>
        <v>16</v>
      </c>
      <c r="DF53" s="228">
        <f t="shared" si="48"/>
        <v>24</v>
      </c>
      <c r="DG53" s="228">
        <f t="shared" si="48"/>
        <v>33</v>
      </c>
      <c r="DH53" s="228">
        <f t="shared" si="48"/>
        <v>20</v>
      </c>
      <c r="DI53" s="228">
        <f t="shared" si="48"/>
        <v>31</v>
      </c>
      <c r="DJ53" s="228">
        <f t="shared" si="48"/>
        <v>20</v>
      </c>
      <c r="DK53" s="228">
        <f t="shared" si="48"/>
        <v>33</v>
      </c>
      <c r="DL53" s="228">
        <f t="shared" si="48"/>
        <v>24</v>
      </c>
      <c r="DM53" s="228">
        <f t="shared" si="48"/>
        <v>39</v>
      </c>
      <c r="DN53" s="228">
        <f t="shared" si="48"/>
        <v>27</v>
      </c>
      <c r="DO53" s="228">
        <f t="shared" si="48"/>
        <v>29</v>
      </c>
      <c r="DP53" s="228">
        <f t="shared" si="48"/>
        <v>36</v>
      </c>
      <c r="DQ53" s="228">
        <f t="shared" si="48"/>
        <v>34</v>
      </c>
      <c r="DR53" s="228">
        <f t="shared" si="48"/>
        <v>14</v>
      </c>
      <c r="DS53" s="228">
        <f t="shared" si="48"/>
        <v>29</v>
      </c>
      <c r="DT53" s="228">
        <f t="shared" si="48"/>
        <v>23</v>
      </c>
      <c r="DU53" s="228">
        <f t="shared" si="48"/>
        <v>15</v>
      </c>
      <c r="DV53" s="228">
        <f t="shared" si="48"/>
        <v>39</v>
      </c>
      <c r="DW53" s="228">
        <f t="shared" si="48"/>
        <v>15</v>
      </c>
      <c r="DX53" s="228">
        <f t="shared" si="48"/>
        <v>39</v>
      </c>
      <c r="DY53" s="228">
        <f t="shared" si="48"/>
        <v>24</v>
      </c>
      <c r="DZ53" s="228">
        <f t="shared" si="48"/>
        <v>21</v>
      </c>
      <c r="EA53" s="228">
        <f t="shared" si="48"/>
        <v>38</v>
      </c>
      <c r="EB53" s="228">
        <f t="shared" si="48"/>
        <v>38</v>
      </c>
      <c r="EC53" s="228">
        <f t="shared" si="48"/>
        <v>38</v>
      </c>
      <c r="ED53" s="228">
        <f t="shared" si="48"/>
        <v>23</v>
      </c>
      <c r="EE53" s="228">
        <f t="shared" si="48"/>
        <v>21</v>
      </c>
      <c r="EF53" s="228">
        <f t="shared" si="48"/>
        <v>20</v>
      </c>
      <c r="EG53" s="228">
        <f t="shared" si="48"/>
        <v>34</v>
      </c>
      <c r="EH53" s="228">
        <f t="shared" si="48"/>
        <v>27</v>
      </c>
      <c r="EI53" s="228">
        <f t="shared" si="48"/>
        <v>26</v>
      </c>
      <c r="EJ53" s="228">
        <f t="shared" si="48"/>
        <v>32</v>
      </c>
      <c r="EK53" s="228">
        <f t="shared" si="48"/>
        <v>28</v>
      </c>
      <c r="EL53" s="228">
        <f t="shared" si="48"/>
        <v>21</v>
      </c>
      <c r="EM53" s="228">
        <f t="shared" si="48"/>
        <v>17</v>
      </c>
      <c r="EN53" s="228">
        <f t="shared" si="48"/>
        <v>20</v>
      </c>
      <c r="EO53" s="228">
        <f t="shared" ref="EO53:GS53" si="49">COUNT(EO3:EO45)</f>
        <v>37</v>
      </c>
      <c r="EP53" s="228">
        <f t="shared" si="49"/>
        <v>28</v>
      </c>
      <c r="EQ53" s="228">
        <f t="shared" si="49"/>
        <v>28</v>
      </c>
      <c r="ER53" s="228">
        <f t="shared" si="49"/>
        <v>39</v>
      </c>
      <c r="ES53" s="228">
        <f t="shared" si="49"/>
        <v>30</v>
      </c>
      <c r="ET53" s="228">
        <f t="shared" si="49"/>
        <v>27</v>
      </c>
      <c r="EU53" s="228">
        <f t="shared" si="49"/>
        <v>33</v>
      </c>
      <c r="EV53" s="228">
        <f t="shared" si="49"/>
        <v>19</v>
      </c>
      <c r="EW53" s="228">
        <f t="shared" si="49"/>
        <v>35</v>
      </c>
      <c r="EX53" s="228">
        <f t="shared" si="49"/>
        <v>17</v>
      </c>
      <c r="EY53" s="228">
        <f t="shared" si="49"/>
        <v>37</v>
      </c>
      <c r="EZ53" s="228">
        <f t="shared" si="49"/>
        <v>19</v>
      </c>
      <c r="FA53" s="228">
        <f t="shared" si="49"/>
        <v>39</v>
      </c>
      <c r="FB53" s="228">
        <f t="shared" si="49"/>
        <v>17</v>
      </c>
      <c r="FC53" s="228">
        <f t="shared" si="49"/>
        <v>29</v>
      </c>
      <c r="FD53" s="228">
        <f t="shared" si="49"/>
        <v>28</v>
      </c>
      <c r="FE53" s="228">
        <f t="shared" si="49"/>
        <v>27</v>
      </c>
      <c r="FF53" s="228">
        <f t="shared" si="49"/>
        <v>26</v>
      </c>
      <c r="FG53" s="228">
        <f t="shared" si="49"/>
        <v>27</v>
      </c>
      <c r="FH53" s="228">
        <f t="shared" si="49"/>
        <v>27</v>
      </c>
      <c r="FI53" s="228">
        <f t="shared" si="49"/>
        <v>27</v>
      </c>
      <c r="FJ53" s="228">
        <f t="shared" si="49"/>
        <v>26</v>
      </c>
      <c r="FK53" s="228">
        <f t="shared" si="49"/>
        <v>27</v>
      </c>
      <c r="FL53" s="228">
        <f t="shared" si="49"/>
        <v>28</v>
      </c>
      <c r="FM53" s="228">
        <f t="shared" si="49"/>
        <v>28</v>
      </c>
      <c r="FN53" s="228">
        <f t="shared" si="49"/>
        <v>27</v>
      </c>
      <c r="FO53" s="228">
        <f t="shared" si="49"/>
        <v>28</v>
      </c>
      <c r="FP53" s="228">
        <f t="shared" si="49"/>
        <v>28</v>
      </c>
      <c r="FQ53" s="228">
        <f t="shared" si="49"/>
        <v>28</v>
      </c>
      <c r="FR53" s="228">
        <f t="shared" si="49"/>
        <v>25</v>
      </c>
      <c r="FS53" s="228">
        <f t="shared" si="49"/>
        <v>28</v>
      </c>
      <c r="FT53" s="228">
        <f t="shared" si="49"/>
        <v>26</v>
      </c>
      <c r="FU53" s="228">
        <f t="shared" si="49"/>
        <v>20</v>
      </c>
      <c r="FV53" s="228">
        <f t="shared" si="49"/>
        <v>31</v>
      </c>
      <c r="FW53" s="228">
        <f t="shared" si="49"/>
        <v>38</v>
      </c>
      <c r="FX53" s="228">
        <f t="shared" si="49"/>
        <v>36</v>
      </c>
      <c r="FY53" s="228">
        <f t="shared" si="49"/>
        <v>32</v>
      </c>
      <c r="FZ53" s="228">
        <f t="shared" si="49"/>
        <v>39</v>
      </c>
      <c r="GA53" s="228">
        <f t="shared" si="49"/>
        <v>19</v>
      </c>
      <c r="GB53" s="228">
        <f t="shared" si="49"/>
        <v>19</v>
      </c>
      <c r="GC53" s="228">
        <f t="shared" si="49"/>
        <v>20</v>
      </c>
      <c r="GD53" s="228">
        <f t="shared" si="49"/>
        <v>34</v>
      </c>
      <c r="GE53" s="228">
        <f t="shared" si="49"/>
        <v>22</v>
      </c>
      <c r="GF53" s="228">
        <f t="shared" si="49"/>
        <v>28</v>
      </c>
      <c r="GG53" s="228">
        <f t="shared" si="49"/>
        <v>24</v>
      </c>
      <c r="GH53" s="228">
        <f t="shared" si="49"/>
        <v>34</v>
      </c>
      <c r="GI53" s="228">
        <f t="shared" si="49"/>
        <v>15</v>
      </c>
      <c r="GJ53" s="228">
        <f t="shared" si="49"/>
        <v>39</v>
      </c>
      <c r="GK53" s="228">
        <f t="shared" si="49"/>
        <v>28</v>
      </c>
      <c r="GL53" s="228">
        <f t="shared" si="49"/>
        <v>28</v>
      </c>
      <c r="GM53" s="228">
        <f t="shared" si="49"/>
        <v>31</v>
      </c>
      <c r="GN53" s="228">
        <f t="shared" si="49"/>
        <v>24</v>
      </c>
      <c r="GO53" s="228">
        <f t="shared" si="49"/>
        <v>24</v>
      </c>
      <c r="GP53" s="228">
        <f t="shared" si="49"/>
        <v>24</v>
      </c>
      <c r="GQ53" s="228">
        <f t="shared" si="49"/>
        <v>24</v>
      </c>
      <c r="GR53" s="228">
        <f t="shared" si="49"/>
        <v>21</v>
      </c>
      <c r="GS53" s="228">
        <f t="shared" si="49"/>
        <v>24</v>
      </c>
      <c r="GT53" s="228">
        <f t="shared" ref="GT53:IL53" si="50">COUNT(GT3:GT45)</f>
        <v>24</v>
      </c>
      <c r="GU53" s="228">
        <f t="shared" si="50"/>
        <v>29</v>
      </c>
      <c r="GV53" s="228">
        <f t="shared" si="50"/>
        <v>23</v>
      </c>
      <c r="GW53" s="228">
        <f t="shared" si="50"/>
        <v>29</v>
      </c>
      <c r="GX53" s="228">
        <f t="shared" si="50"/>
        <v>27</v>
      </c>
      <c r="GY53" s="228">
        <f t="shared" si="50"/>
        <v>31</v>
      </c>
      <c r="GZ53" s="228">
        <f t="shared" si="50"/>
        <v>35</v>
      </c>
      <c r="HA53" s="228">
        <f t="shared" si="50"/>
        <v>39</v>
      </c>
      <c r="HB53" s="228">
        <f t="shared" si="50"/>
        <v>29</v>
      </c>
      <c r="HC53" s="228">
        <f t="shared" si="50"/>
        <v>16</v>
      </c>
      <c r="HD53" s="228">
        <f t="shared" si="50"/>
        <v>32</v>
      </c>
      <c r="HE53" s="228">
        <f t="shared" si="50"/>
        <v>22</v>
      </c>
      <c r="HF53" s="228">
        <f t="shared" si="50"/>
        <v>22</v>
      </c>
      <c r="HG53" s="228">
        <f t="shared" si="50"/>
        <v>28</v>
      </c>
      <c r="HH53" s="228">
        <f t="shared" si="50"/>
        <v>28</v>
      </c>
      <c r="HI53" s="228">
        <f t="shared" si="50"/>
        <v>16</v>
      </c>
      <c r="HJ53" s="228">
        <f t="shared" si="50"/>
        <v>37</v>
      </c>
      <c r="HK53" s="228">
        <f t="shared" si="50"/>
        <v>20</v>
      </c>
      <c r="HL53" s="228">
        <f t="shared" si="50"/>
        <v>20</v>
      </c>
      <c r="HM53" s="228">
        <f t="shared" si="50"/>
        <v>32</v>
      </c>
      <c r="HN53" s="228">
        <f t="shared" si="50"/>
        <v>36</v>
      </c>
      <c r="HO53" s="228">
        <f t="shared" si="50"/>
        <v>21</v>
      </c>
      <c r="HP53" s="228">
        <f t="shared" si="50"/>
        <v>32</v>
      </c>
      <c r="HQ53" s="228">
        <f t="shared" si="50"/>
        <v>29</v>
      </c>
      <c r="HR53" s="228">
        <f t="shared" si="50"/>
        <v>26</v>
      </c>
      <c r="HS53" s="228">
        <f t="shared" si="50"/>
        <v>26</v>
      </c>
      <c r="HT53" s="228">
        <f t="shared" si="50"/>
        <v>27</v>
      </c>
      <c r="HU53" s="228">
        <f t="shared" si="50"/>
        <v>15</v>
      </c>
      <c r="HV53" s="228">
        <f t="shared" si="50"/>
        <v>31</v>
      </c>
      <c r="HW53" s="228">
        <f t="shared" si="50"/>
        <v>38</v>
      </c>
      <c r="HX53" s="228">
        <f t="shared" si="50"/>
        <v>24</v>
      </c>
      <c r="HY53" s="228">
        <f t="shared" si="50"/>
        <v>26</v>
      </c>
      <c r="HZ53" s="228">
        <f t="shared" si="50"/>
        <v>29</v>
      </c>
      <c r="IA53" s="228">
        <f t="shared" si="50"/>
        <v>32</v>
      </c>
      <c r="IB53" s="228">
        <f t="shared" si="50"/>
        <v>32</v>
      </c>
      <c r="IC53" s="228">
        <f t="shared" si="50"/>
        <v>29</v>
      </c>
      <c r="ID53" s="228">
        <f t="shared" si="50"/>
        <v>37</v>
      </c>
      <c r="IE53" s="228">
        <f t="shared" si="50"/>
        <v>30</v>
      </c>
      <c r="IF53" s="228">
        <f t="shared" si="50"/>
        <v>30</v>
      </c>
      <c r="IG53" s="228">
        <f t="shared" si="50"/>
        <v>29</v>
      </c>
      <c r="IH53" s="228">
        <f t="shared" si="50"/>
        <v>19</v>
      </c>
      <c r="II53" s="228">
        <f t="shared" si="50"/>
        <v>37</v>
      </c>
      <c r="IJ53" s="228">
        <f t="shared" si="50"/>
        <v>21</v>
      </c>
      <c r="IK53" s="228">
        <f t="shared" si="50"/>
        <v>31</v>
      </c>
      <c r="IL53" s="228">
        <f t="shared" si="50"/>
        <v>36</v>
      </c>
      <c r="IM53" s="228">
        <f t="shared" ref="IM53:JY53" si="51">COUNT(IM3:IM45)</f>
        <v>17</v>
      </c>
      <c r="IN53" s="228">
        <f t="shared" si="51"/>
        <v>32</v>
      </c>
      <c r="IO53" s="228">
        <f t="shared" si="51"/>
        <v>31</v>
      </c>
      <c r="IP53" s="228">
        <f t="shared" si="51"/>
        <v>18</v>
      </c>
      <c r="IQ53" s="228">
        <f t="shared" si="51"/>
        <v>32</v>
      </c>
      <c r="IR53" s="228">
        <f t="shared" si="51"/>
        <v>15</v>
      </c>
      <c r="IS53" s="228">
        <f t="shared" si="51"/>
        <v>28</v>
      </c>
      <c r="IT53" s="228">
        <f t="shared" si="51"/>
        <v>17</v>
      </c>
      <c r="IU53" s="228">
        <f t="shared" si="51"/>
        <v>24</v>
      </c>
      <c r="IV53" s="228">
        <f t="shared" si="51"/>
        <v>25</v>
      </c>
      <c r="IW53" s="228">
        <f t="shared" si="51"/>
        <v>25</v>
      </c>
      <c r="IX53" s="228">
        <f t="shared" si="51"/>
        <v>24</v>
      </c>
      <c r="IY53" s="228">
        <f t="shared" si="51"/>
        <v>24</v>
      </c>
      <c r="IZ53" s="228">
        <f t="shared" si="51"/>
        <v>24</v>
      </c>
      <c r="JA53" s="228">
        <f t="shared" si="51"/>
        <v>24</v>
      </c>
      <c r="JB53" s="228">
        <f t="shared" si="51"/>
        <v>34</v>
      </c>
      <c r="JC53" s="228">
        <f t="shared" si="51"/>
        <v>36</v>
      </c>
      <c r="JD53" s="228">
        <f t="shared" si="51"/>
        <v>28</v>
      </c>
      <c r="JE53" s="228">
        <f t="shared" si="51"/>
        <v>37</v>
      </c>
      <c r="JF53" s="228">
        <f t="shared" si="51"/>
        <v>37</v>
      </c>
      <c r="JG53" s="228">
        <f t="shared" si="51"/>
        <v>22</v>
      </c>
      <c r="JH53" s="228">
        <f t="shared" si="51"/>
        <v>22</v>
      </c>
      <c r="JI53" s="228">
        <f t="shared" si="51"/>
        <v>23</v>
      </c>
      <c r="JJ53" s="228">
        <f t="shared" si="51"/>
        <v>26</v>
      </c>
      <c r="JK53" s="228">
        <f t="shared" si="51"/>
        <v>31</v>
      </c>
      <c r="JL53" s="228">
        <f t="shared" si="51"/>
        <v>35</v>
      </c>
      <c r="JM53" s="228">
        <f t="shared" si="51"/>
        <v>29</v>
      </c>
      <c r="JN53" s="228">
        <f t="shared" si="51"/>
        <v>34</v>
      </c>
      <c r="JO53" s="228">
        <f t="shared" si="51"/>
        <v>17</v>
      </c>
      <c r="JP53" s="228">
        <f t="shared" si="51"/>
        <v>33</v>
      </c>
      <c r="JQ53" s="228">
        <f t="shared" si="51"/>
        <v>28</v>
      </c>
      <c r="JR53" s="228">
        <f t="shared" si="51"/>
        <v>26</v>
      </c>
      <c r="JS53" s="228">
        <f t="shared" si="51"/>
        <v>20</v>
      </c>
      <c r="JT53" s="228">
        <f t="shared" si="51"/>
        <v>18</v>
      </c>
      <c r="JU53" s="228">
        <f t="shared" si="51"/>
        <v>29</v>
      </c>
      <c r="JV53" s="228">
        <f t="shared" si="51"/>
        <v>26</v>
      </c>
      <c r="JW53" s="228">
        <f t="shared" si="51"/>
        <v>34</v>
      </c>
      <c r="JX53" s="228">
        <f t="shared" si="51"/>
        <v>32</v>
      </c>
      <c r="JY53" s="228">
        <f t="shared" si="51"/>
        <v>16</v>
      </c>
      <c r="JZ53" s="209"/>
    </row>
    <row r="54" spans="1:286" s="217" customFormat="1">
      <c r="B54" s="217" t="s">
        <v>463</v>
      </c>
      <c r="C54" s="217" t="s">
        <v>463</v>
      </c>
      <c r="E54" s="217" t="s">
        <v>463</v>
      </c>
      <c r="G54" s="217" t="s">
        <v>463</v>
      </c>
      <c r="H54" s="217" t="s">
        <v>463</v>
      </c>
      <c r="I54" s="217" t="s">
        <v>463</v>
      </c>
      <c r="K54" s="217" t="s">
        <v>463</v>
      </c>
      <c r="L54" s="217" t="s">
        <v>463</v>
      </c>
      <c r="N54" s="217" t="s">
        <v>463</v>
      </c>
      <c r="O54" s="217" t="s">
        <v>463</v>
      </c>
      <c r="P54" s="217" t="s">
        <v>463</v>
      </c>
      <c r="T54" s="217" t="s">
        <v>463</v>
      </c>
      <c r="V54" s="217" t="s">
        <v>463</v>
      </c>
      <c r="X54" s="217" t="s">
        <v>463</v>
      </c>
      <c r="AD54" s="217" t="s">
        <v>463</v>
      </c>
      <c r="AE54" s="217" t="s">
        <v>463</v>
      </c>
      <c r="AI54" s="217" t="s">
        <v>463</v>
      </c>
      <c r="AK54" s="217" t="s">
        <v>463</v>
      </c>
      <c r="AM54" s="217" t="s">
        <v>463</v>
      </c>
      <c r="AP54" s="217" t="s">
        <v>463</v>
      </c>
      <c r="AQ54" s="217" t="s">
        <v>463</v>
      </c>
      <c r="AU54" s="217" t="s">
        <v>463</v>
      </c>
      <c r="AV54" s="217" t="s">
        <v>463</v>
      </c>
      <c r="AW54" s="217" t="s">
        <v>463</v>
      </c>
      <c r="AX54" s="217" t="s">
        <v>463</v>
      </c>
      <c r="AY54" s="217" t="s">
        <v>463</v>
      </c>
      <c r="AZ54" s="217" t="s">
        <v>463</v>
      </c>
      <c r="BA54" s="217" t="s">
        <v>463</v>
      </c>
      <c r="BB54" s="217" t="s">
        <v>463</v>
      </c>
      <c r="BC54" s="217" t="s">
        <v>463</v>
      </c>
      <c r="BI54" s="217" t="s">
        <v>463</v>
      </c>
      <c r="BM54" s="217" t="s">
        <v>463</v>
      </c>
      <c r="BN54" s="217" t="s">
        <v>463</v>
      </c>
      <c r="BW54" s="217" t="s">
        <v>463</v>
      </c>
      <c r="BY54" s="217" t="s">
        <v>463</v>
      </c>
      <c r="CA54" s="217" t="s">
        <v>463</v>
      </c>
      <c r="CC54" s="217" t="s">
        <v>463</v>
      </c>
      <c r="CM54" s="217" t="s">
        <v>463</v>
      </c>
      <c r="CO54" s="217" t="s">
        <v>463</v>
      </c>
      <c r="CP54" s="217" t="s">
        <v>463</v>
      </c>
      <c r="CU54" s="217" t="s">
        <v>463</v>
      </c>
      <c r="CV54" s="217" t="s">
        <v>463</v>
      </c>
      <c r="CY54" s="217" t="s">
        <v>463</v>
      </c>
      <c r="DA54" s="217" t="s">
        <v>463</v>
      </c>
      <c r="DG54" s="217" t="s">
        <v>463</v>
      </c>
      <c r="DI54" s="217" t="s">
        <v>463</v>
      </c>
      <c r="DK54" s="217" t="s">
        <v>463</v>
      </c>
      <c r="DM54" s="217" t="s">
        <v>463</v>
      </c>
      <c r="DP54" s="217" t="s">
        <v>463</v>
      </c>
      <c r="DQ54" s="217" t="s">
        <v>463</v>
      </c>
      <c r="DV54" s="217" t="s">
        <v>463</v>
      </c>
      <c r="DX54" s="217" t="s">
        <v>463</v>
      </c>
      <c r="EA54" s="217" t="s">
        <v>463</v>
      </c>
      <c r="EB54" s="217" t="s">
        <v>463</v>
      </c>
      <c r="EC54" s="217" t="s">
        <v>463</v>
      </c>
      <c r="EG54" s="217" t="s">
        <v>463</v>
      </c>
      <c r="EJ54" s="217" t="s">
        <v>463</v>
      </c>
      <c r="EO54" s="217" t="s">
        <v>463</v>
      </c>
      <c r="ER54" s="217" t="s">
        <v>463</v>
      </c>
      <c r="ES54" s="217" t="s">
        <v>463</v>
      </c>
      <c r="EU54" s="217" t="s">
        <v>463</v>
      </c>
      <c r="EW54" s="217" t="s">
        <v>463</v>
      </c>
      <c r="EY54" s="217" t="s">
        <v>463</v>
      </c>
      <c r="FA54" s="217" t="s">
        <v>463</v>
      </c>
      <c r="FV54" s="217" t="s">
        <v>463</v>
      </c>
      <c r="FW54" s="217" t="s">
        <v>463</v>
      </c>
      <c r="FX54" s="217" t="s">
        <v>463</v>
      </c>
      <c r="FY54" s="217" t="s">
        <v>463</v>
      </c>
      <c r="FZ54" s="217" t="s">
        <v>463</v>
      </c>
      <c r="GD54" s="217" t="s">
        <v>463</v>
      </c>
      <c r="GH54" s="217" t="s">
        <v>463</v>
      </c>
      <c r="GJ54" s="217" t="s">
        <v>463</v>
      </c>
      <c r="GM54" s="217" t="s">
        <v>463</v>
      </c>
      <c r="GY54" s="217" t="s">
        <v>463</v>
      </c>
      <c r="GZ54" s="217" t="s">
        <v>463</v>
      </c>
      <c r="HA54" s="217" t="s">
        <v>463</v>
      </c>
      <c r="HD54" s="217" t="s">
        <v>463</v>
      </c>
      <c r="HJ54" s="217" t="s">
        <v>463</v>
      </c>
      <c r="HM54" s="217" t="s">
        <v>463</v>
      </c>
      <c r="HN54" s="217" t="s">
        <v>463</v>
      </c>
      <c r="HP54" s="217" t="s">
        <v>463</v>
      </c>
      <c r="HV54" s="217" t="s">
        <v>463</v>
      </c>
      <c r="HW54" s="217" t="s">
        <v>463</v>
      </c>
      <c r="IA54" s="217" t="s">
        <v>463</v>
      </c>
      <c r="IB54" s="217" t="s">
        <v>463</v>
      </c>
      <c r="ID54" s="217" t="s">
        <v>463</v>
      </c>
      <c r="IE54" s="217" t="s">
        <v>463</v>
      </c>
      <c r="IF54" s="217" t="s">
        <v>463</v>
      </c>
      <c r="II54" s="217" t="s">
        <v>463</v>
      </c>
      <c r="IK54" s="217" t="s">
        <v>463</v>
      </c>
      <c r="IL54" s="217" t="s">
        <v>463</v>
      </c>
      <c r="IN54" s="217" t="s">
        <v>463</v>
      </c>
      <c r="IO54" s="217" t="s">
        <v>463</v>
      </c>
      <c r="IQ54" s="217" t="s">
        <v>463</v>
      </c>
      <c r="JB54" s="217" t="s">
        <v>463</v>
      </c>
      <c r="JC54" s="217" t="s">
        <v>463</v>
      </c>
      <c r="JE54" s="217" t="s">
        <v>463</v>
      </c>
      <c r="JF54" s="217" t="s">
        <v>463</v>
      </c>
      <c r="JK54" s="217" t="s">
        <v>463</v>
      </c>
      <c r="JL54" s="217" t="s">
        <v>463</v>
      </c>
      <c r="JN54" s="217" t="s">
        <v>463</v>
      </c>
      <c r="JP54" s="217" t="s">
        <v>463</v>
      </c>
      <c r="JW54" s="217" t="s">
        <v>463</v>
      </c>
      <c r="JX54" s="217" t="s">
        <v>463</v>
      </c>
      <c r="JZ54" s="217">
        <f>COUNTA(B54:JY54)</f>
        <v>104</v>
      </c>
    </row>
  </sheetData>
  <conditionalFormatting sqref="B53:JY53">
    <cfRule type="cellIs" dxfId="298" priority="351" operator="lessThan">
      <formula>10</formula>
    </cfRule>
    <cfRule type="cellIs" dxfId="297" priority="352" operator="equal">
      <formula>10</formula>
    </cfRule>
    <cfRule type="cellIs" dxfId="296" priority="353" operator="equal">
      <formula>20</formula>
    </cfRule>
    <cfRule type="cellIs" dxfId="295" priority="354" operator="greaterThanOrEqual">
      <formula>30</formula>
    </cfRule>
  </conditionalFormatting>
  <conditionalFormatting sqref="B9:E9 EC9:EC45 B10:C45 D10:V36 G9:V9 D37:W45 X9:AN9 AP9:EB9 X10:EB45 ED20:EL20 ED9:EM19 ED21:EM45 EN9:IA9 IC9:JL9 JV11:JW17 JV19:JW45 JW10">
    <cfRule type="cellIs" dxfId="294" priority="350" operator="equal">
      <formula>"M"</formula>
    </cfRule>
  </conditionalFormatting>
  <conditionalFormatting sqref="AO9">
    <cfRule type="cellIs" dxfId="293" priority="348" operator="equal">
      <formula>"M"</formula>
    </cfRule>
  </conditionalFormatting>
  <conditionalFormatting sqref="IH13">
    <cfRule type="cellIs" dxfId="292" priority="346" operator="equal">
      <formula>"M"</formula>
    </cfRule>
  </conditionalFormatting>
  <conditionalFormatting sqref="JT9">
    <cfRule type="cellIs" dxfId="291" priority="345" operator="equal">
      <formula>"M"</formula>
    </cfRule>
  </conditionalFormatting>
  <conditionalFormatting sqref="JV9 JX9">
    <cfRule type="cellIs" dxfId="290" priority="344" operator="equal">
      <formula>"M"</formula>
    </cfRule>
  </conditionalFormatting>
  <conditionalFormatting sqref="JY9">
    <cfRule type="cellIs" dxfId="289" priority="343" operator="equal">
      <formula>"M"</formula>
    </cfRule>
  </conditionalFormatting>
  <conditionalFormatting sqref="JT11:JU16 JT19:JU45">
    <cfRule type="cellIs" dxfId="288" priority="342" operator="equal">
      <formula>"M"</formula>
    </cfRule>
  </conditionalFormatting>
  <conditionalFormatting sqref="JX10:JX16 JX19:JX45">
    <cfRule type="cellIs" dxfId="287" priority="340" operator="equal">
      <formula>"M"</formula>
    </cfRule>
  </conditionalFormatting>
  <conditionalFormatting sqref="JY11:JY16 JY19:JY45">
    <cfRule type="cellIs" dxfId="286" priority="339" operator="equal">
      <formula>"M"</formula>
    </cfRule>
  </conditionalFormatting>
  <conditionalFormatting sqref="F9">
    <cfRule type="cellIs" dxfId="285" priority="338" operator="equal">
      <formula>"M"</formula>
    </cfRule>
  </conditionalFormatting>
  <conditionalFormatting sqref="W10:W16 W29:W36 W18:W27">
    <cfRule type="cellIs" dxfId="284" priority="337" operator="equal">
      <formula>"M"</formula>
    </cfRule>
  </conditionalFormatting>
  <conditionalFormatting sqref="W9 W28">
    <cfRule type="cellIs" dxfId="283" priority="336" operator="equal">
      <formula>"M"</formula>
    </cfRule>
  </conditionalFormatting>
  <conditionalFormatting sqref="CD8">
    <cfRule type="cellIs" dxfId="282" priority="335" operator="equal">
      <formula>"M"</formula>
    </cfRule>
  </conditionalFormatting>
  <conditionalFormatting sqref="B3:B8">
    <cfRule type="cellIs" dxfId="281" priority="333" operator="equal">
      <formula>"M"</formula>
    </cfRule>
  </conditionalFormatting>
  <conditionalFormatting sqref="JT17:JU17">
    <cfRule type="cellIs" dxfId="280" priority="331" operator="equal">
      <formula>"M"</formula>
    </cfRule>
  </conditionalFormatting>
  <conditionalFormatting sqref="JX17">
    <cfRule type="cellIs" dxfId="279" priority="329" operator="equal">
      <formula>"M"</formula>
    </cfRule>
  </conditionalFormatting>
  <conditionalFormatting sqref="JY17">
    <cfRule type="cellIs" dxfId="278" priority="328" operator="equal">
      <formula>"M"</formula>
    </cfRule>
  </conditionalFormatting>
  <conditionalFormatting sqref="W17">
    <cfRule type="cellIs" dxfId="277" priority="327" operator="equal">
      <formula>"M"</formula>
    </cfRule>
  </conditionalFormatting>
  <conditionalFormatting sqref="G8">
    <cfRule type="cellIs" dxfId="276" priority="326" operator="equal">
      <formula>"M"</formula>
    </cfRule>
  </conditionalFormatting>
  <conditionalFormatting sqref="AW8">
    <cfRule type="cellIs" dxfId="275" priority="322" operator="equal">
      <formula>"M"</formula>
    </cfRule>
  </conditionalFormatting>
  <conditionalFormatting sqref="BC8">
    <cfRule type="cellIs" dxfId="274" priority="321" operator="equal">
      <formula>"M"</formula>
    </cfRule>
  </conditionalFormatting>
  <conditionalFormatting sqref="BT8">
    <cfRule type="cellIs" dxfId="273" priority="320" operator="equal">
      <formula>"M"</formula>
    </cfRule>
  </conditionalFormatting>
  <conditionalFormatting sqref="EN24">
    <cfRule type="cellIs" dxfId="272" priority="303" operator="equal">
      <formula>"M"</formula>
    </cfRule>
  </conditionalFormatting>
  <conditionalFormatting sqref="EP31">
    <cfRule type="cellIs" dxfId="271" priority="302" operator="equal">
      <formula>"M"</formula>
    </cfRule>
  </conditionalFormatting>
  <conditionalFormatting sqref="EQ32">
    <cfRule type="cellIs" dxfId="270" priority="301" operator="equal">
      <formula>"M"</formula>
    </cfRule>
  </conditionalFormatting>
  <conditionalFormatting sqref="EQ29">
    <cfRule type="cellIs" dxfId="269" priority="300" operator="equal">
      <formula>"M"</formula>
    </cfRule>
  </conditionalFormatting>
  <conditionalFormatting sqref="ET31">
    <cfRule type="cellIs" dxfId="268" priority="299" operator="equal">
      <formula>"M"</formula>
    </cfRule>
  </conditionalFormatting>
  <conditionalFormatting sqref="EU36">
    <cfRule type="cellIs" dxfId="267" priority="298" operator="equal">
      <formula>"M"</formula>
    </cfRule>
  </conditionalFormatting>
  <conditionalFormatting sqref="ES33">
    <cfRule type="cellIs" dxfId="266" priority="297" operator="equal">
      <formula>"M"</formula>
    </cfRule>
  </conditionalFormatting>
  <conditionalFormatting sqref="ER37">
    <cfRule type="cellIs" dxfId="265" priority="296" operator="equal">
      <formula>"M"</formula>
    </cfRule>
  </conditionalFormatting>
  <conditionalFormatting sqref="EO37">
    <cfRule type="cellIs" dxfId="264" priority="295" operator="equal">
      <formula>"M"</formula>
    </cfRule>
  </conditionalFormatting>
  <conditionalFormatting sqref="EO41">
    <cfRule type="cellIs" dxfId="263" priority="294" operator="equal">
      <formula>"M"</formula>
    </cfRule>
  </conditionalFormatting>
  <conditionalFormatting sqref="EO42">
    <cfRule type="cellIs" dxfId="262" priority="293" operator="equal">
      <formula>"M"</formula>
    </cfRule>
  </conditionalFormatting>
  <conditionalFormatting sqref="ER43">
    <cfRule type="cellIs" dxfId="261" priority="292" operator="equal">
      <formula>"M"</formula>
    </cfRule>
  </conditionalFormatting>
  <conditionalFormatting sqref="EV22">
    <cfRule type="cellIs" dxfId="260" priority="291" operator="equal">
      <formula>"M"</formula>
    </cfRule>
  </conditionalFormatting>
  <conditionalFormatting sqref="EX15">
    <cfRule type="cellIs" dxfId="259" priority="290" operator="equal">
      <formula>"M"</formula>
    </cfRule>
  </conditionalFormatting>
  <conditionalFormatting sqref="EX16">
    <cfRule type="cellIs" dxfId="258" priority="289" operator="equal">
      <formula>"M"</formula>
    </cfRule>
  </conditionalFormatting>
  <conditionalFormatting sqref="EX22">
    <cfRule type="cellIs" dxfId="257" priority="288" operator="equal">
      <formula>"M"</formula>
    </cfRule>
  </conditionalFormatting>
  <conditionalFormatting sqref="EW37">
    <cfRule type="cellIs" dxfId="256" priority="287" operator="equal">
      <formula>"M"</formula>
    </cfRule>
  </conditionalFormatting>
  <conditionalFormatting sqref="EW39">
    <cfRule type="cellIs" dxfId="255" priority="286" operator="equal">
      <formula>"M"</formula>
    </cfRule>
  </conditionalFormatting>
  <conditionalFormatting sqref="EY37">
    <cfRule type="cellIs" dxfId="254" priority="285" operator="equal">
      <formula>"M"</formula>
    </cfRule>
  </conditionalFormatting>
  <conditionalFormatting sqref="EY43">
    <cfRule type="cellIs" dxfId="253" priority="284" operator="equal">
      <formula>"M"</formula>
    </cfRule>
  </conditionalFormatting>
  <conditionalFormatting sqref="EY44">
    <cfRule type="cellIs" dxfId="252" priority="283" operator="equal">
      <formula>"M"</formula>
    </cfRule>
  </conditionalFormatting>
  <conditionalFormatting sqref="EZ22">
    <cfRule type="cellIs" dxfId="251" priority="282" operator="equal">
      <formula>"M"</formula>
    </cfRule>
  </conditionalFormatting>
  <conditionalFormatting sqref="FA37">
    <cfRule type="cellIs" dxfId="250" priority="281" operator="equal">
      <formula>"M"</formula>
    </cfRule>
  </conditionalFormatting>
  <conditionalFormatting sqref="FA43">
    <cfRule type="cellIs" dxfId="249" priority="280" operator="equal">
      <formula>"M"</formula>
    </cfRule>
  </conditionalFormatting>
  <conditionalFormatting sqref="FB20">
    <cfRule type="cellIs" dxfId="248" priority="279" operator="equal">
      <formula>"M"</formula>
    </cfRule>
  </conditionalFormatting>
  <conditionalFormatting sqref="FC32">
    <cfRule type="cellIs" dxfId="247" priority="277" operator="equal">
      <formula>"M"</formula>
    </cfRule>
  </conditionalFormatting>
  <conditionalFormatting sqref="FD31">
    <cfRule type="cellIs" dxfId="246" priority="276" operator="equal">
      <formula>"M"</formula>
    </cfRule>
  </conditionalFormatting>
  <conditionalFormatting sqref="FE30">
    <cfRule type="cellIs" dxfId="245" priority="275" operator="equal">
      <formula>"M"</formula>
    </cfRule>
  </conditionalFormatting>
  <conditionalFormatting sqref="FF13">
    <cfRule type="cellIs" dxfId="244" priority="274" operator="equal">
      <formula>"M"</formula>
    </cfRule>
  </conditionalFormatting>
  <conditionalFormatting sqref="FF30">
    <cfRule type="cellIs" dxfId="243" priority="273" operator="equal">
      <formula>"M"</formula>
    </cfRule>
  </conditionalFormatting>
  <conditionalFormatting sqref="FG31">
    <cfRule type="cellIs" dxfId="242" priority="272" operator="equal">
      <formula>"M"</formula>
    </cfRule>
  </conditionalFormatting>
  <conditionalFormatting sqref="FH30">
    <cfRule type="cellIs" dxfId="241" priority="271" operator="equal">
      <formula>"M"</formula>
    </cfRule>
  </conditionalFormatting>
  <conditionalFormatting sqref="FI30">
    <cfRule type="cellIs" dxfId="240" priority="270" operator="equal">
      <formula>"M"</formula>
    </cfRule>
  </conditionalFormatting>
  <conditionalFormatting sqref="GF33">
    <cfRule type="cellIs" dxfId="239" priority="216" operator="equal">
      <formula>"M"</formula>
    </cfRule>
  </conditionalFormatting>
  <conditionalFormatting sqref="ET10">
    <cfRule type="cellIs" dxfId="238" priority="269" operator="equal">
      <formula>"M"</formula>
    </cfRule>
  </conditionalFormatting>
  <conditionalFormatting sqref="EY20">
    <cfRule type="cellIs" dxfId="237" priority="268" operator="equal">
      <formula>"M"</formula>
    </cfRule>
  </conditionalFormatting>
  <conditionalFormatting sqref="EP32">
    <cfRule type="cellIs" dxfId="236" priority="267" operator="equal">
      <formula>"M"</formula>
    </cfRule>
  </conditionalFormatting>
  <conditionalFormatting sqref="FP31">
    <cfRule type="cellIs" dxfId="235" priority="266" operator="equal">
      <formula>"M"</formula>
    </cfRule>
  </conditionalFormatting>
  <conditionalFormatting sqref="FO31">
    <cfRule type="cellIs" dxfId="234" priority="265" operator="equal">
      <formula>"M"</formula>
    </cfRule>
  </conditionalFormatting>
  <conditionalFormatting sqref="FN30">
    <cfRule type="cellIs" dxfId="233" priority="264" operator="equal">
      <formula>"M"</formula>
    </cfRule>
  </conditionalFormatting>
  <conditionalFormatting sqref="FM31">
    <cfRule type="cellIs" dxfId="232" priority="263" operator="equal">
      <formula>"M"</formula>
    </cfRule>
  </conditionalFormatting>
  <conditionalFormatting sqref="FL31">
    <cfRule type="cellIs" dxfId="231" priority="262" operator="equal">
      <formula>"M"</formula>
    </cfRule>
  </conditionalFormatting>
  <conditionalFormatting sqref="FK30">
    <cfRule type="cellIs" dxfId="230" priority="261" operator="equal">
      <formula>"M"</formula>
    </cfRule>
  </conditionalFormatting>
  <conditionalFormatting sqref="GH42">
    <cfRule type="cellIs" dxfId="229" priority="208" operator="equal">
      <formula>"M"</formula>
    </cfRule>
  </conditionalFormatting>
  <conditionalFormatting sqref="FJ28">
    <cfRule type="cellIs" dxfId="228" priority="260" operator="equal">
      <formula>"M"</formula>
    </cfRule>
  </conditionalFormatting>
  <conditionalFormatting sqref="FQ31">
    <cfRule type="cellIs" dxfId="227" priority="259" operator="equal">
      <formula>"M"</formula>
    </cfRule>
  </conditionalFormatting>
  <conditionalFormatting sqref="FR23">
    <cfRule type="cellIs" dxfId="226" priority="258" operator="equal">
      <formula>"M"</formula>
    </cfRule>
  </conditionalFormatting>
  <conditionalFormatting sqref="FR30">
    <cfRule type="cellIs" dxfId="225" priority="257" operator="equal">
      <formula>"M"</formula>
    </cfRule>
  </conditionalFormatting>
  <conditionalFormatting sqref="FS31">
    <cfRule type="cellIs" dxfId="224" priority="256" operator="equal">
      <formula>"M"</formula>
    </cfRule>
  </conditionalFormatting>
  <conditionalFormatting sqref="FU23">
    <cfRule type="cellIs" dxfId="223" priority="255" operator="equal">
      <formula>"M"</formula>
    </cfRule>
  </conditionalFormatting>
  <conditionalFormatting sqref="FV8">
    <cfRule type="cellIs" dxfId="222" priority="254" operator="equal">
      <formula>"M"</formula>
    </cfRule>
  </conditionalFormatting>
  <conditionalFormatting sqref="FV10">
    <cfRule type="cellIs" dxfId="221" priority="253" operator="equal">
      <formula>"M"</formula>
    </cfRule>
  </conditionalFormatting>
  <conditionalFormatting sqref="FV30">
    <cfRule type="cellIs" dxfId="220" priority="252" operator="equal">
      <formula>"M"</formula>
    </cfRule>
  </conditionalFormatting>
  <conditionalFormatting sqref="FV33">
    <cfRule type="cellIs" dxfId="219" priority="251" operator="equal">
      <formula>"M"</formula>
    </cfRule>
  </conditionalFormatting>
  <conditionalFormatting sqref="FV35">
    <cfRule type="cellIs" dxfId="218" priority="250" operator="equal">
      <formula>"M"</formula>
    </cfRule>
  </conditionalFormatting>
  <conditionalFormatting sqref="FV36">
    <cfRule type="cellIs" dxfId="217" priority="249" operator="equal">
      <formula>"M"</formula>
    </cfRule>
  </conditionalFormatting>
  <conditionalFormatting sqref="FV37">
    <cfRule type="cellIs" dxfId="216" priority="248" operator="equal">
      <formula>"M"</formula>
    </cfRule>
  </conditionalFormatting>
  <conditionalFormatting sqref="FV41">
    <cfRule type="cellIs" dxfId="215" priority="247" operator="equal">
      <formula>"M"</formula>
    </cfRule>
  </conditionalFormatting>
  <conditionalFormatting sqref="FR8">
    <cfRule type="cellIs" dxfId="214" priority="246" operator="equal">
      <formula>"M"</formula>
    </cfRule>
  </conditionalFormatting>
  <conditionalFormatting sqref="FY8">
    <cfRule type="cellIs" dxfId="213" priority="245" operator="equal">
      <formula>"M"</formula>
    </cfRule>
  </conditionalFormatting>
  <conditionalFormatting sqref="FX24">
    <cfRule type="cellIs" dxfId="212" priority="244" operator="equal">
      <formula>"M"</formula>
    </cfRule>
  </conditionalFormatting>
  <conditionalFormatting sqref="FX25">
    <cfRule type="cellIs" dxfId="211" priority="243" operator="equal">
      <formula>"M"</formula>
    </cfRule>
  </conditionalFormatting>
  <conditionalFormatting sqref="FX37">
    <cfRule type="cellIs" dxfId="210" priority="242" operator="equal">
      <formula>"M"</formula>
    </cfRule>
  </conditionalFormatting>
  <conditionalFormatting sqref="FX42">
    <cfRule type="cellIs" dxfId="209" priority="241" operator="equal">
      <formula>"M"</formula>
    </cfRule>
  </conditionalFormatting>
  <conditionalFormatting sqref="FX43">
    <cfRule type="cellIs" dxfId="208" priority="240" operator="equal">
      <formula>"M"</formula>
    </cfRule>
  </conditionalFormatting>
  <conditionalFormatting sqref="FX44">
    <cfRule type="cellIs" dxfId="207" priority="239" operator="equal">
      <formula>"M"</formula>
    </cfRule>
  </conditionalFormatting>
  <conditionalFormatting sqref="FW37">
    <cfRule type="cellIs" dxfId="206" priority="238" operator="equal">
      <formula>"M"</formula>
    </cfRule>
  </conditionalFormatting>
  <conditionalFormatting sqref="FW43">
    <cfRule type="cellIs" dxfId="205" priority="237" operator="equal">
      <formula>"M"</formula>
    </cfRule>
  </conditionalFormatting>
  <conditionalFormatting sqref="FW44">
    <cfRule type="cellIs" dxfId="204" priority="236" operator="equal">
      <formula>"M"</formula>
    </cfRule>
  </conditionalFormatting>
  <conditionalFormatting sqref="FY36">
    <cfRule type="cellIs" dxfId="203" priority="235" operator="equal">
      <formula>"M"</formula>
    </cfRule>
  </conditionalFormatting>
  <conditionalFormatting sqref="FY37">
    <cfRule type="cellIs" dxfId="202" priority="234" operator="equal">
      <formula>"M"</formula>
    </cfRule>
  </conditionalFormatting>
  <conditionalFormatting sqref="FY38">
    <cfRule type="cellIs" dxfId="201" priority="233" operator="equal">
      <formula>"M"</formula>
    </cfRule>
  </conditionalFormatting>
  <conditionalFormatting sqref="FY39">
    <cfRule type="cellIs" dxfId="200" priority="232" operator="equal">
      <formula>"M"</formula>
    </cfRule>
  </conditionalFormatting>
  <conditionalFormatting sqref="FY40">
    <cfRule type="cellIs" dxfId="199" priority="231" operator="equal">
      <formula>"M"</formula>
    </cfRule>
  </conditionalFormatting>
  <conditionalFormatting sqref="FY41">
    <cfRule type="cellIs" dxfId="198" priority="230" operator="equal">
      <formula>"M"</formula>
    </cfRule>
  </conditionalFormatting>
  <conditionalFormatting sqref="FZ37">
    <cfRule type="cellIs" dxfId="197" priority="229" operator="equal">
      <formula>"M"</formula>
    </cfRule>
  </conditionalFormatting>
  <conditionalFormatting sqref="FZ43">
    <cfRule type="cellIs" dxfId="196" priority="228" operator="equal">
      <formula>"M"</formula>
    </cfRule>
  </conditionalFormatting>
  <conditionalFormatting sqref="GA22">
    <cfRule type="cellIs" dxfId="195" priority="227" operator="equal">
      <formula>"M"</formula>
    </cfRule>
  </conditionalFormatting>
  <conditionalFormatting sqref="GB22">
    <cfRule type="cellIs" dxfId="194" priority="226" operator="equal">
      <formula>"M"</formula>
    </cfRule>
  </conditionalFormatting>
  <conditionalFormatting sqref="GC23">
    <cfRule type="cellIs" dxfId="193" priority="225" operator="equal">
      <formula>"M"</formula>
    </cfRule>
  </conditionalFormatting>
  <conditionalFormatting sqref="GD24">
    <cfRule type="cellIs" dxfId="192" priority="224" operator="equal">
      <formula>"M"</formula>
    </cfRule>
  </conditionalFormatting>
  <conditionalFormatting sqref="GD25">
    <cfRule type="cellIs" dxfId="191" priority="223" operator="equal">
      <formula>"M"</formula>
    </cfRule>
  </conditionalFormatting>
  <conditionalFormatting sqref="GD37">
    <cfRule type="cellIs" dxfId="190" priority="222" operator="equal">
      <formula>"M"</formula>
    </cfRule>
  </conditionalFormatting>
  <conditionalFormatting sqref="GD40">
    <cfRule type="cellIs" dxfId="189" priority="221" operator="equal">
      <formula>"M"</formula>
    </cfRule>
  </conditionalFormatting>
  <conditionalFormatting sqref="GE24">
    <cfRule type="cellIs" dxfId="188" priority="220" operator="equal">
      <formula>"M"</formula>
    </cfRule>
  </conditionalFormatting>
  <conditionalFormatting sqref="GE27">
    <cfRule type="cellIs" dxfId="187" priority="219" operator="equal">
      <formula>"M"</formula>
    </cfRule>
  </conditionalFormatting>
  <conditionalFormatting sqref="GF30">
    <cfRule type="cellIs" dxfId="186" priority="218" operator="equal">
      <formula>"M"</formula>
    </cfRule>
  </conditionalFormatting>
  <conditionalFormatting sqref="GF31">
    <cfRule type="cellIs" dxfId="185" priority="217" operator="equal">
      <formula>"M"</formula>
    </cfRule>
  </conditionalFormatting>
  <conditionalFormatting sqref="GM32">
    <cfRule type="cellIs" dxfId="184" priority="198" operator="equal">
      <formula>"M"</formula>
    </cfRule>
  </conditionalFormatting>
  <conditionalFormatting sqref="GG27">
    <cfRule type="cellIs" dxfId="183" priority="215" operator="equal">
      <formula>"M"</formula>
    </cfRule>
  </conditionalFormatting>
  <conditionalFormatting sqref="GI18">
    <cfRule type="cellIs" dxfId="182" priority="214" operator="equal">
      <formula>"M"</formula>
    </cfRule>
  </conditionalFormatting>
  <conditionalFormatting sqref="GH30">
    <cfRule type="cellIs" dxfId="181" priority="213" operator="equal">
      <formula>"M"</formula>
    </cfRule>
  </conditionalFormatting>
  <conditionalFormatting sqref="GH36">
    <cfRule type="cellIs" dxfId="180" priority="212" operator="equal">
      <formula>"M"</formula>
    </cfRule>
  </conditionalFormatting>
  <conditionalFormatting sqref="GH37">
    <cfRule type="cellIs" dxfId="179" priority="211" operator="equal">
      <formula>"M"</formula>
    </cfRule>
  </conditionalFormatting>
  <conditionalFormatting sqref="GH38">
    <cfRule type="cellIs" dxfId="178" priority="210" operator="equal">
      <formula>"M"</formula>
    </cfRule>
  </conditionalFormatting>
  <conditionalFormatting sqref="GH39">
    <cfRule type="cellIs" dxfId="177" priority="209" operator="equal">
      <formula>"M"</formula>
    </cfRule>
  </conditionalFormatting>
  <conditionalFormatting sqref="GT27">
    <cfRule type="cellIs" dxfId="176" priority="190" operator="equal">
      <formula>"M"</formula>
    </cfRule>
  </conditionalFormatting>
  <conditionalFormatting sqref="FW17">
    <cfRule type="cellIs" dxfId="175" priority="207" operator="equal">
      <formula>"M"</formula>
    </cfRule>
  </conditionalFormatting>
  <conditionalFormatting sqref="GJ37">
    <cfRule type="cellIs" dxfId="174" priority="205" operator="equal">
      <formula>"M"</formula>
    </cfRule>
  </conditionalFormatting>
  <conditionalFormatting sqref="GJ43">
    <cfRule type="cellIs" dxfId="173" priority="204" operator="equal">
      <formula>"M"</formula>
    </cfRule>
  </conditionalFormatting>
  <conditionalFormatting sqref="GK31">
    <cfRule type="cellIs" dxfId="172" priority="203" operator="equal">
      <formula>"M"</formula>
    </cfRule>
  </conditionalFormatting>
  <conditionalFormatting sqref="GL8">
    <cfRule type="cellIs" dxfId="171" priority="202" operator="equal">
      <formula>"M"</formula>
    </cfRule>
  </conditionalFormatting>
  <conditionalFormatting sqref="GL27">
    <cfRule type="cellIs" dxfId="170" priority="201" operator="equal">
      <formula>"M"</formula>
    </cfRule>
  </conditionalFormatting>
  <conditionalFormatting sqref="GL28">
    <cfRule type="cellIs" dxfId="169" priority="200" operator="equal">
      <formula>"M"</formula>
    </cfRule>
  </conditionalFormatting>
  <conditionalFormatting sqref="GL34">
    <cfRule type="cellIs" dxfId="168" priority="199" operator="equal">
      <formula>"M"</formula>
    </cfRule>
  </conditionalFormatting>
  <conditionalFormatting sqref="GM35">
    <cfRule type="cellIs" dxfId="167" priority="197" operator="equal">
      <formula>"M"</formula>
    </cfRule>
  </conditionalFormatting>
  <conditionalFormatting sqref="GN27">
    <cfRule type="cellIs" dxfId="166" priority="196" operator="equal">
      <formula>"M"</formula>
    </cfRule>
  </conditionalFormatting>
  <conditionalFormatting sqref="GO27">
    <cfRule type="cellIs" dxfId="165" priority="195" operator="equal">
      <formula>"M"</formula>
    </cfRule>
  </conditionalFormatting>
  <conditionalFormatting sqref="GP27">
    <cfRule type="cellIs" dxfId="164" priority="194" operator="equal">
      <formula>"M"</formula>
    </cfRule>
  </conditionalFormatting>
  <conditionalFormatting sqref="GQ27">
    <cfRule type="cellIs" dxfId="163" priority="193" operator="equal">
      <formula>"M"</formula>
    </cfRule>
  </conditionalFormatting>
  <conditionalFormatting sqref="GR24">
    <cfRule type="cellIs" dxfId="162" priority="192" operator="equal">
      <formula>"M"</formula>
    </cfRule>
  </conditionalFormatting>
  <conditionalFormatting sqref="GS27">
    <cfRule type="cellIs" dxfId="161" priority="191" operator="equal">
      <formula>"M"</formula>
    </cfRule>
  </conditionalFormatting>
  <conditionalFormatting sqref="GU32">
    <cfRule type="cellIs" dxfId="160" priority="189" operator="equal">
      <formula>"M"</formula>
    </cfRule>
  </conditionalFormatting>
  <conditionalFormatting sqref="GV26">
    <cfRule type="cellIs" dxfId="159" priority="186" operator="equal">
      <formula>"M"</formula>
    </cfRule>
  </conditionalFormatting>
  <conditionalFormatting sqref="GX18">
    <cfRule type="cellIs" dxfId="158" priority="185" operator="equal">
      <formula>"M"</formula>
    </cfRule>
  </conditionalFormatting>
  <conditionalFormatting sqref="GX19">
    <cfRule type="cellIs" dxfId="157" priority="184" operator="equal">
      <formula>"M"</formula>
    </cfRule>
  </conditionalFormatting>
  <conditionalFormatting sqref="GX21">
    <cfRule type="cellIs" dxfId="156" priority="183" operator="equal">
      <formula>"M"</formula>
    </cfRule>
  </conditionalFormatting>
  <conditionalFormatting sqref="GX25">
    <cfRule type="cellIs" dxfId="155" priority="182" operator="equal">
      <formula>"M"</formula>
    </cfRule>
  </conditionalFormatting>
  <conditionalFormatting sqref="GX28">
    <cfRule type="cellIs" dxfId="154" priority="181" operator="equal">
      <formula>"M"</formula>
    </cfRule>
  </conditionalFormatting>
  <conditionalFormatting sqref="GX35">
    <cfRule type="cellIs" dxfId="153" priority="180" operator="equal">
      <formula>"M"</formula>
    </cfRule>
  </conditionalFormatting>
  <conditionalFormatting sqref="GY35">
    <cfRule type="cellIs" dxfId="152" priority="179" operator="equal">
      <formula>"M"</formula>
    </cfRule>
  </conditionalFormatting>
  <conditionalFormatting sqref="GY31">
    <cfRule type="cellIs" dxfId="151" priority="178" operator="equal">
      <formula>"M"</formula>
    </cfRule>
  </conditionalFormatting>
  <conditionalFormatting sqref="GZ37">
    <cfRule type="cellIs" dxfId="150" priority="177" operator="equal">
      <formula>"M"</formula>
    </cfRule>
  </conditionalFormatting>
  <conditionalFormatting sqref="GZ39">
    <cfRule type="cellIs" dxfId="149" priority="176" operator="equal">
      <formula>"M"</formula>
    </cfRule>
  </conditionalFormatting>
  <conditionalFormatting sqref="HA44">
    <cfRule type="cellIs" dxfId="148" priority="175" operator="equal">
      <formula>"M"</formula>
    </cfRule>
  </conditionalFormatting>
  <conditionalFormatting sqref="HA43">
    <cfRule type="cellIs" dxfId="147" priority="174" operator="equal">
      <formula>"M"</formula>
    </cfRule>
  </conditionalFormatting>
  <conditionalFormatting sqref="HA37">
    <cfRule type="cellIs" dxfId="146" priority="173" operator="equal">
      <formula>"M"</formula>
    </cfRule>
  </conditionalFormatting>
  <conditionalFormatting sqref="HB32">
    <cfRule type="cellIs" dxfId="145" priority="172" operator="equal">
      <formula>"M"</formula>
    </cfRule>
  </conditionalFormatting>
  <conditionalFormatting sqref="HC20">
    <cfRule type="cellIs" dxfId="144" priority="171" operator="equal">
      <formula>"M"</formula>
    </cfRule>
  </conditionalFormatting>
  <conditionalFormatting sqref="HC8">
    <cfRule type="cellIs" dxfId="143" priority="170" operator="equal">
      <formula>"M"</formula>
    </cfRule>
  </conditionalFormatting>
  <conditionalFormatting sqref="HD8">
    <cfRule type="cellIs" dxfId="142" priority="169" operator="equal">
      <formula>"M"</formula>
    </cfRule>
  </conditionalFormatting>
  <conditionalFormatting sqref="HD11">
    <cfRule type="cellIs" dxfId="141" priority="168" operator="equal">
      <formula>"M"</formula>
    </cfRule>
  </conditionalFormatting>
  <conditionalFormatting sqref="HD33">
    <cfRule type="cellIs" dxfId="140" priority="167" operator="equal">
      <formula>"M"</formula>
    </cfRule>
  </conditionalFormatting>
  <conditionalFormatting sqref="HD35">
    <cfRule type="cellIs" dxfId="139" priority="166" operator="equal">
      <formula>"M"</formula>
    </cfRule>
  </conditionalFormatting>
  <conditionalFormatting sqref="HD36">
    <cfRule type="cellIs" dxfId="138" priority="165" operator="equal">
      <formula>"M"</formula>
    </cfRule>
  </conditionalFormatting>
  <conditionalFormatting sqref="HD37">
    <cfRule type="cellIs" dxfId="137" priority="164" operator="equal">
      <formula>"M"</formula>
    </cfRule>
  </conditionalFormatting>
  <conditionalFormatting sqref="HD41">
    <cfRule type="cellIs" dxfId="136" priority="163" operator="equal">
      <formula>"M"</formula>
    </cfRule>
  </conditionalFormatting>
  <conditionalFormatting sqref="HE25">
    <cfRule type="cellIs" dxfId="135" priority="162" operator="equal">
      <formula>"M"</formula>
    </cfRule>
  </conditionalFormatting>
  <conditionalFormatting sqref="HE26">
    <cfRule type="cellIs" dxfId="134" priority="161" operator="equal">
      <formula>"M"</formula>
    </cfRule>
  </conditionalFormatting>
  <conditionalFormatting sqref="HE27">
    <cfRule type="cellIs" dxfId="133" priority="160" operator="equal">
      <formula>"M"</formula>
    </cfRule>
  </conditionalFormatting>
  <conditionalFormatting sqref="HF25">
    <cfRule type="cellIs" dxfId="132" priority="159" operator="equal">
      <formula>"M"</formula>
    </cfRule>
  </conditionalFormatting>
  <conditionalFormatting sqref="HG31">
    <cfRule type="cellIs" dxfId="131" priority="158" operator="equal">
      <formula>"M"</formula>
    </cfRule>
  </conditionalFormatting>
  <conditionalFormatting sqref="HH31">
    <cfRule type="cellIs" dxfId="130" priority="157" operator="equal">
      <formula>"M"</formula>
    </cfRule>
  </conditionalFormatting>
  <conditionalFormatting sqref="HI19">
    <cfRule type="cellIs" dxfId="129" priority="151" operator="equal">
      <formula>"M"</formula>
    </cfRule>
  </conditionalFormatting>
  <conditionalFormatting sqref="HJ20">
    <cfRule type="cellIs" dxfId="128" priority="150" operator="equal">
      <formula>"M"</formula>
    </cfRule>
  </conditionalFormatting>
  <conditionalFormatting sqref="HJ37">
    <cfRule type="cellIs" dxfId="127" priority="149" operator="equal">
      <formula>"M"</formula>
    </cfRule>
  </conditionalFormatting>
  <conditionalFormatting sqref="HJ42">
    <cfRule type="cellIs" dxfId="126" priority="148" operator="equal">
      <formula>"M"</formula>
    </cfRule>
  </conditionalFormatting>
  <conditionalFormatting sqref="HK23">
    <cfRule type="cellIs" dxfId="125" priority="147" operator="equal">
      <formula>"M"</formula>
    </cfRule>
  </conditionalFormatting>
  <conditionalFormatting sqref="HL23">
    <cfRule type="cellIs" dxfId="124" priority="146" operator="equal">
      <formula>"M"</formula>
    </cfRule>
  </conditionalFormatting>
  <conditionalFormatting sqref="HM35">
    <cfRule type="cellIs" dxfId="123" priority="144" operator="equal">
      <formula>"M"</formula>
    </cfRule>
  </conditionalFormatting>
  <conditionalFormatting sqref="HN30">
    <cfRule type="cellIs" dxfId="122" priority="143" operator="equal">
      <formula>"M"</formula>
    </cfRule>
  </conditionalFormatting>
  <conditionalFormatting sqref="HN31">
    <cfRule type="cellIs" dxfId="121" priority="142" operator="equal">
      <formula>"M"</formula>
    </cfRule>
  </conditionalFormatting>
  <conditionalFormatting sqref="HN37">
    <cfRule type="cellIs" dxfId="120" priority="141" operator="equal">
      <formula>"M"</formula>
    </cfRule>
  </conditionalFormatting>
  <conditionalFormatting sqref="HN38">
    <cfRule type="cellIs" dxfId="119" priority="140" operator="equal">
      <formula>"M"</formula>
    </cfRule>
  </conditionalFormatting>
  <conditionalFormatting sqref="HN43">
    <cfRule type="cellIs" dxfId="118" priority="139" operator="equal">
      <formula>"M"</formula>
    </cfRule>
  </conditionalFormatting>
  <conditionalFormatting sqref="HN44">
    <cfRule type="cellIs" dxfId="117" priority="138" operator="equal">
      <formula>"M"</formula>
    </cfRule>
  </conditionalFormatting>
  <conditionalFormatting sqref="HO24">
    <cfRule type="cellIs" dxfId="116" priority="137" operator="equal">
      <formula>"M"</formula>
    </cfRule>
  </conditionalFormatting>
  <conditionalFormatting sqref="HP35">
    <cfRule type="cellIs" dxfId="115" priority="136" operator="equal">
      <formula>"M"</formula>
    </cfRule>
  </conditionalFormatting>
  <conditionalFormatting sqref="HQ34">
    <cfRule type="cellIs" dxfId="114" priority="135" operator="equal">
      <formula>"M"</formula>
    </cfRule>
  </conditionalFormatting>
  <conditionalFormatting sqref="HQ27">
    <cfRule type="cellIs" dxfId="113" priority="134" operator="equal">
      <formula>"M"</formula>
    </cfRule>
  </conditionalFormatting>
  <conditionalFormatting sqref="HQ26">
    <cfRule type="cellIs" dxfId="112" priority="133" operator="equal">
      <formula>"M"</formula>
    </cfRule>
  </conditionalFormatting>
  <conditionalFormatting sqref="HR29">
    <cfRule type="cellIs" dxfId="111" priority="132" operator="equal">
      <formula>"M"</formula>
    </cfRule>
  </conditionalFormatting>
  <conditionalFormatting sqref="HS30">
    <cfRule type="cellIs" dxfId="110" priority="131" operator="equal">
      <formula>"M"</formula>
    </cfRule>
  </conditionalFormatting>
  <conditionalFormatting sqref="HT30">
    <cfRule type="cellIs" dxfId="109" priority="130" operator="equal">
      <formula>"M"</formula>
    </cfRule>
  </conditionalFormatting>
  <conditionalFormatting sqref="HS27">
    <cfRule type="cellIs" dxfId="108" priority="129" operator="equal">
      <formula>"M"</formula>
    </cfRule>
  </conditionalFormatting>
  <conditionalFormatting sqref="HU18">
    <cfRule type="cellIs" dxfId="107" priority="128" operator="equal">
      <formula>"M"</formula>
    </cfRule>
  </conditionalFormatting>
  <conditionalFormatting sqref="HV25">
    <cfRule type="cellIs" dxfId="106" priority="127" operator="equal">
      <formula>"M"</formula>
    </cfRule>
  </conditionalFormatting>
  <conditionalFormatting sqref="HV33">
    <cfRule type="cellIs" dxfId="105" priority="126" operator="equal">
      <formula>"M"</formula>
    </cfRule>
  </conditionalFormatting>
  <conditionalFormatting sqref="HV36">
    <cfRule type="cellIs" dxfId="104" priority="125" operator="equal">
      <formula>"M"</formula>
    </cfRule>
  </conditionalFormatting>
  <conditionalFormatting sqref="HW43">
    <cfRule type="cellIs" dxfId="103" priority="124" operator="equal">
      <formula>"M"</formula>
    </cfRule>
  </conditionalFormatting>
  <conditionalFormatting sqref="HW41">
    <cfRule type="cellIs" dxfId="102" priority="123" operator="equal">
      <formula>"M"</formula>
    </cfRule>
  </conditionalFormatting>
  <conditionalFormatting sqref="HW37">
    <cfRule type="cellIs" dxfId="101" priority="122" operator="equal">
      <formula>"M"</formula>
    </cfRule>
  </conditionalFormatting>
  <conditionalFormatting sqref="HX14">
    <cfRule type="cellIs" dxfId="100" priority="121" operator="equal">
      <formula>"M"</formula>
    </cfRule>
  </conditionalFormatting>
  <conditionalFormatting sqref="HX28">
    <cfRule type="cellIs" dxfId="99" priority="120" operator="equal">
      <formula>"M"</formula>
    </cfRule>
  </conditionalFormatting>
  <conditionalFormatting sqref="HY29">
    <cfRule type="cellIs" dxfId="98" priority="118" operator="equal">
      <formula>"M"</formula>
    </cfRule>
  </conditionalFormatting>
  <conditionalFormatting sqref="HZ32">
    <cfRule type="cellIs" dxfId="97" priority="117" operator="equal">
      <formula>"M"</formula>
    </cfRule>
  </conditionalFormatting>
  <conditionalFormatting sqref="IA32">
    <cfRule type="cellIs" dxfId="96" priority="116" operator="equal">
      <formula>"M"</formula>
    </cfRule>
  </conditionalFormatting>
  <conditionalFormatting sqref="IA36">
    <cfRule type="cellIs" dxfId="95" priority="115" operator="equal">
      <formula>"M"</formula>
    </cfRule>
  </conditionalFormatting>
  <conditionalFormatting sqref="IB35">
    <cfRule type="cellIs" dxfId="94" priority="114" operator="equal">
      <formula>"M"</formula>
    </cfRule>
  </conditionalFormatting>
  <conditionalFormatting sqref="IC33">
    <cfRule type="cellIs" dxfId="93" priority="113" operator="equal">
      <formula>"M"</formula>
    </cfRule>
  </conditionalFormatting>
  <conditionalFormatting sqref="IC26">
    <cfRule type="cellIs" dxfId="92" priority="112" operator="equal">
      <formula>"M"</formula>
    </cfRule>
  </conditionalFormatting>
  <conditionalFormatting sqref="ID29">
    <cfRule type="cellIs" dxfId="91" priority="111" operator="equal">
      <formula>"M"</formula>
    </cfRule>
  </conditionalFormatting>
  <conditionalFormatting sqref="ID37">
    <cfRule type="cellIs" dxfId="90" priority="110" operator="equal">
      <formula>"M"</formula>
    </cfRule>
  </conditionalFormatting>
  <conditionalFormatting sqref="ID42">
    <cfRule type="cellIs" dxfId="89" priority="109" operator="equal">
      <formula>"M"</formula>
    </cfRule>
  </conditionalFormatting>
  <conditionalFormatting sqref="IE33">
    <cfRule type="cellIs" dxfId="88" priority="108" operator="equal">
      <formula>"M"</formula>
    </cfRule>
  </conditionalFormatting>
  <conditionalFormatting sqref="IF33">
    <cfRule type="cellIs" dxfId="87" priority="106" operator="equal">
      <formula>"M"</formula>
    </cfRule>
  </conditionalFormatting>
  <conditionalFormatting sqref="IG32">
    <cfRule type="cellIs" dxfId="86" priority="105" operator="equal">
      <formula>"M"</formula>
    </cfRule>
  </conditionalFormatting>
  <conditionalFormatting sqref="IH22">
    <cfRule type="cellIs" dxfId="85" priority="104" operator="equal">
      <formula>"M"</formula>
    </cfRule>
  </conditionalFormatting>
  <conditionalFormatting sqref="II37">
    <cfRule type="cellIs" dxfId="84" priority="102" operator="equal">
      <formula>"M"</formula>
    </cfRule>
  </conditionalFormatting>
  <conditionalFormatting sqref="II40">
    <cfRule type="cellIs" dxfId="83" priority="101" operator="equal">
      <formula>"M"</formula>
    </cfRule>
  </conditionalFormatting>
  <conditionalFormatting sqref="II41">
    <cfRule type="cellIs" dxfId="82" priority="100" operator="equal">
      <formula>"M"</formula>
    </cfRule>
  </conditionalFormatting>
  <conditionalFormatting sqref="II43">
    <cfRule type="cellIs" dxfId="81" priority="99" operator="equal">
      <formula>"M"</formula>
    </cfRule>
  </conditionalFormatting>
  <conditionalFormatting sqref="IJ24">
    <cfRule type="cellIs" dxfId="80" priority="98" operator="equal">
      <formula>"M"</formula>
    </cfRule>
  </conditionalFormatting>
  <conditionalFormatting sqref="IK35">
    <cfRule type="cellIs" dxfId="79" priority="96" operator="equal">
      <formula>"M"</formula>
    </cfRule>
  </conditionalFormatting>
  <conditionalFormatting sqref="IL37">
    <cfRule type="cellIs" dxfId="78" priority="95" operator="equal">
      <formula>"M"</formula>
    </cfRule>
  </conditionalFormatting>
  <conditionalFormatting sqref="IL41">
    <cfRule type="cellIs" dxfId="77" priority="94" operator="equal">
      <formula>"M"</formula>
    </cfRule>
  </conditionalFormatting>
  <conditionalFormatting sqref="IM20">
    <cfRule type="cellIs" dxfId="76" priority="93" operator="equal">
      <formula>"M"</formula>
    </cfRule>
  </conditionalFormatting>
  <conditionalFormatting sqref="IN35">
    <cfRule type="cellIs" dxfId="75" priority="92" operator="equal">
      <formula>"M"</formula>
    </cfRule>
  </conditionalFormatting>
  <conditionalFormatting sqref="IO35">
    <cfRule type="cellIs" dxfId="74" priority="91" operator="equal">
      <formula>"M"</formula>
    </cfRule>
  </conditionalFormatting>
  <conditionalFormatting sqref="IP21">
    <cfRule type="cellIs" dxfId="73" priority="90" operator="equal">
      <formula>"M"</formula>
    </cfRule>
  </conditionalFormatting>
  <conditionalFormatting sqref="IQ26">
    <cfRule type="cellIs" dxfId="72" priority="89" operator="equal">
      <formula>"M"</formula>
    </cfRule>
  </conditionalFormatting>
  <conditionalFormatting sqref="IQ36">
    <cfRule type="cellIs" dxfId="71" priority="88" operator="equal">
      <formula>"M"</formula>
    </cfRule>
  </conditionalFormatting>
  <conditionalFormatting sqref="IR18">
    <cfRule type="cellIs" dxfId="70" priority="87" operator="equal">
      <formula>"M"</formula>
    </cfRule>
  </conditionalFormatting>
  <conditionalFormatting sqref="IL17">
    <cfRule type="cellIs" dxfId="69" priority="86" operator="equal">
      <formula>"M"</formula>
    </cfRule>
  </conditionalFormatting>
  <conditionalFormatting sqref="IU16">
    <cfRule type="cellIs" dxfId="68" priority="85" operator="equal">
      <formula>"M"</formula>
    </cfRule>
  </conditionalFormatting>
  <conditionalFormatting sqref="IS31">
    <cfRule type="cellIs" dxfId="67" priority="84" operator="equal">
      <formula>"M"</formula>
    </cfRule>
  </conditionalFormatting>
  <conditionalFormatting sqref="IT20">
    <cfRule type="cellIs" dxfId="66" priority="83" operator="equal">
      <formula>"M"</formula>
    </cfRule>
  </conditionalFormatting>
  <conditionalFormatting sqref="IU28">
    <cfRule type="cellIs" dxfId="65" priority="82" operator="equal">
      <formula>"M"</formula>
    </cfRule>
  </conditionalFormatting>
  <conditionalFormatting sqref="IV28">
    <cfRule type="cellIs" dxfId="64" priority="81" operator="equal">
      <formula>"M"</formula>
    </cfRule>
  </conditionalFormatting>
  <conditionalFormatting sqref="IW28">
    <cfRule type="cellIs" dxfId="63" priority="80" operator="equal">
      <formula>"M"</formula>
    </cfRule>
  </conditionalFormatting>
  <conditionalFormatting sqref="IX26">
    <cfRule type="cellIs" dxfId="62" priority="78" operator="equal">
      <formula>"M"</formula>
    </cfRule>
  </conditionalFormatting>
  <conditionalFormatting sqref="IY28">
    <cfRule type="cellIs" dxfId="61" priority="77" operator="equal">
      <formula>"M"</formula>
    </cfRule>
  </conditionalFormatting>
  <conditionalFormatting sqref="IZ28">
    <cfRule type="cellIs" dxfId="60" priority="76" operator="equal">
      <formula>"M"</formula>
    </cfRule>
  </conditionalFormatting>
  <conditionalFormatting sqref="IZ24">
    <cfRule type="cellIs" dxfId="59" priority="75" operator="equal">
      <formula>"M"</formula>
    </cfRule>
  </conditionalFormatting>
  <conditionalFormatting sqref="JA8">
    <cfRule type="cellIs" dxfId="58" priority="74" operator="equal">
      <formula>"M"</formula>
    </cfRule>
  </conditionalFormatting>
  <conditionalFormatting sqref="JA28">
    <cfRule type="cellIs" dxfId="57" priority="73" operator="equal">
      <formula>"M"</formula>
    </cfRule>
  </conditionalFormatting>
  <conditionalFormatting sqref="JB37">
    <cfRule type="cellIs" dxfId="56" priority="72" operator="equal">
      <formula>"M"</formula>
    </cfRule>
  </conditionalFormatting>
  <conditionalFormatting sqref="JC37">
    <cfRule type="cellIs" dxfId="55" priority="70" operator="equal">
      <formula>"M"</formula>
    </cfRule>
  </conditionalFormatting>
  <conditionalFormatting sqref="JC40">
    <cfRule type="cellIs" dxfId="54" priority="69" operator="equal">
      <formula>"M"</formula>
    </cfRule>
  </conditionalFormatting>
  <conditionalFormatting sqref="JD31">
    <cfRule type="cellIs" dxfId="53" priority="68" operator="equal">
      <formula>"M"</formula>
    </cfRule>
  </conditionalFormatting>
  <conditionalFormatting sqref="JE43">
    <cfRule type="cellIs" dxfId="52" priority="67" operator="equal">
      <formula>"M"</formula>
    </cfRule>
  </conditionalFormatting>
  <conditionalFormatting sqref="JF43">
    <cfRule type="cellIs" dxfId="51" priority="66" operator="equal">
      <formula>"M"</formula>
    </cfRule>
  </conditionalFormatting>
  <conditionalFormatting sqref="JF37">
    <cfRule type="cellIs" dxfId="50" priority="65" operator="equal">
      <formula>"M"</formula>
    </cfRule>
  </conditionalFormatting>
  <conditionalFormatting sqref="JE37">
    <cfRule type="cellIs" dxfId="49" priority="64" operator="equal">
      <formula>"M"</formula>
    </cfRule>
  </conditionalFormatting>
  <conditionalFormatting sqref="JF33">
    <cfRule type="cellIs" dxfId="48" priority="63" operator="equal">
      <formula>"M"</formula>
    </cfRule>
  </conditionalFormatting>
  <conditionalFormatting sqref="JE16">
    <cfRule type="cellIs" dxfId="47" priority="62" operator="equal">
      <formula>"M"</formula>
    </cfRule>
  </conditionalFormatting>
  <conditionalFormatting sqref="JE13">
    <cfRule type="cellIs" dxfId="46" priority="61" operator="equal">
      <formula>"M"</formula>
    </cfRule>
  </conditionalFormatting>
  <conditionalFormatting sqref="JG25">
    <cfRule type="cellIs" dxfId="45" priority="57" operator="equal">
      <formula>"M"</formula>
    </cfRule>
  </conditionalFormatting>
  <conditionalFormatting sqref="JH25">
    <cfRule type="cellIs" dxfId="44" priority="56" operator="equal">
      <formula>"M"</formula>
    </cfRule>
  </conditionalFormatting>
  <conditionalFormatting sqref="JI26">
    <cfRule type="cellIs" dxfId="43" priority="54" operator="equal">
      <formula>"M"</formula>
    </cfRule>
  </conditionalFormatting>
  <conditionalFormatting sqref="JJ26">
    <cfRule type="cellIs" dxfId="42" priority="53" operator="equal">
      <formula>"M"</formula>
    </cfRule>
  </conditionalFormatting>
  <conditionalFormatting sqref="JJ30">
    <cfRule type="cellIs" dxfId="41" priority="52" operator="equal">
      <formula>"M"</formula>
    </cfRule>
  </conditionalFormatting>
  <conditionalFormatting sqref="JK23">
    <cfRule type="cellIs" dxfId="40" priority="51" operator="equal">
      <formula>"M"</formula>
    </cfRule>
  </conditionalFormatting>
  <conditionalFormatting sqref="JK36">
    <cfRule type="cellIs" dxfId="39" priority="50" operator="equal">
      <formula>"M"</formula>
    </cfRule>
  </conditionalFormatting>
  <conditionalFormatting sqref="JK8">
    <cfRule type="cellIs" dxfId="38" priority="49" operator="equal">
      <formula>"M"</formula>
    </cfRule>
  </conditionalFormatting>
  <conditionalFormatting sqref="JL13">
    <cfRule type="cellIs" dxfId="37" priority="48" operator="equal">
      <formula>"M"</formula>
    </cfRule>
  </conditionalFormatting>
  <conditionalFormatting sqref="JL18">
    <cfRule type="cellIs" dxfId="36" priority="47" operator="equal">
      <formula>"M"</formula>
    </cfRule>
  </conditionalFormatting>
  <conditionalFormatting sqref="JL37">
    <cfRule type="cellIs" dxfId="35" priority="46" operator="equal">
      <formula>"M"</formula>
    </cfRule>
  </conditionalFormatting>
  <conditionalFormatting sqref="JL42">
    <cfRule type="cellIs" dxfId="34" priority="45" operator="equal">
      <formula>"M"</formula>
    </cfRule>
  </conditionalFormatting>
  <conditionalFormatting sqref="JM32">
    <cfRule type="cellIs" dxfId="33" priority="44" operator="equal">
      <formula>"M"</formula>
    </cfRule>
  </conditionalFormatting>
  <conditionalFormatting sqref="JN37">
    <cfRule type="cellIs" dxfId="32" priority="43" operator="equal">
      <formula>"M"</formula>
    </cfRule>
  </conditionalFormatting>
  <conditionalFormatting sqref="JP21">
    <cfRule type="cellIs" dxfId="31" priority="42" operator="equal">
      <formula>"M"</formula>
    </cfRule>
  </conditionalFormatting>
  <conditionalFormatting sqref="JQ31">
    <cfRule type="cellIs" dxfId="30" priority="41" operator="equal">
      <formula>"M"</formula>
    </cfRule>
  </conditionalFormatting>
  <conditionalFormatting sqref="JR29">
    <cfRule type="cellIs" dxfId="29" priority="40" operator="equal">
      <formula>"M"</formula>
    </cfRule>
  </conditionalFormatting>
  <conditionalFormatting sqref="JS23">
    <cfRule type="cellIs" dxfId="28" priority="39" operator="equal">
      <formula>"M"</formula>
    </cfRule>
  </conditionalFormatting>
  <conditionalFormatting sqref="JO20">
    <cfRule type="cellIs" dxfId="27" priority="38" operator="equal">
      <formula>"M"</formula>
    </cfRule>
  </conditionalFormatting>
  <conditionalFormatting sqref="BB3:BB6">
    <cfRule type="cellIs" dxfId="26" priority="36" operator="equal">
      <formula>"M"</formula>
    </cfRule>
  </conditionalFormatting>
  <conditionalFormatting sqref="EI3:EI6">
    <cfRule type="cellIs" dxfId="25" priority="34" operator="equal">
      <formula>"M"</formula>
    </cfRule>
  </conditionalFormatting>
  <conditionalFormatting sqref="EM20">
    <cfRule type="cellIs" dxfId="24" priority="33" operator="equal">
      <formula>"M"</formula>
    </cfRule>
  </conditionalFormatting>
  <conditionalFormatting sqref="EN14">
    <cfRule type="cellIs" dxfId="23" priority="32" operator="equal">
      <formula>"M"</formula>
    </cfRule>
  </conditionalFormatting>
  <conditionalFormatting sqref="JV3:JV6">
    <cfRule type="cellIs" dxfId="22" priority="28" operator="equal">
      <formula>"M"</formula>
    </cfRule>
  </conditionalFormatting>
  <conditionalFormatting sqref="G3:G5">
    <cfRule type="cellIs" dxfId="21" priority="26" operator="equal">
      <formula>"M"</formula>
    </cfRule>
  </conditionalFormatting>
  <conditionalFormatting sqref="AD3:AD5">
    <cfRule type="cellIs" dxfId="20" priority="25" operator="equal">
      <formula>"M"</formula>
    </cfRule>
  </conditionalFormatting>
  <conditionalFormatting sqref="EY3:EY5">
    <cfRule type="cellIs" dxfId="19" priority="23" operator="equal">
      <formula>"M"</formula>
    </cfRule>
  </conditionalFormatting>
  <conditionalFormatting sqref="AW3:AW4">
    <cfRule type="cellIs" dxfId="18" priority="16" operator="equal">
      <formula>"M"</formula>
    </cfRule>
  </conditionalFormatting>
  <conditionalFormatting sqref="CJ3:CJ4">
    <cfRule type="cellIs" dxfId="17" priority="15" operator="equal">
      <formula>"M"</formula>
    </cfRule>
  </conditionalFormatting>
  <conditionalFormatting sqref="DH3">
    <cfRule type="cellIs" dxfId="16" priority="11" operator="equal">
      <formula>"M"</formula>
    </cfRule>
  </conditionalFormatting>
  <conditionalFormatting sqref="FJ30">
    <cfRule type="cellIs" dxfId="15" priority="9" operator="equal">
      <formula>"M"</formula>
    </cfRule>
  </conditionalFormatting>
  <conditionalFormatting sqref="DJ3">
    <cfRule type="cellIs" dxfId="14" priority="8" operator="equal">
      <formula>"M"</formula>
    </cfRule>
  </conditionalFormatting>
  <conditionalFormatting sqref="IO3">
    <cfRule type="cellIs" dxfId="13" priority="7" operator="equal">
      <formula>"M"</formula>
    </cfRule>
  </conditionalFormatting>
  <conditionalFormatting sqref="IK3">
    <cfRule type="cellIs" dxfId="12" priority="6" operator="equal">
      <formula>"M"</formula>
    </cfRule>
  </conditionalFormatting>
  <conditionalFormatting sqref="AZ3">
    <cfRule type="cellIs" dxfId="11" priority="5" operator="equal">
      <formula>"M"</formula>
    </cfRule>
  </conditionalFormatting>
  <conditionalFormatting sqref="DD3">
    <cfRule type="cellIs" dxfId="10" priority="4" operator="equal">
      <formula>"M"</formula>
    </cfRule>
  </conditionalFormatting>
  <conditionalFormatting sqref="FG3">
    <cfRule type="cellIs" dxfId="9" priority="3" operator="equal">
      <formula>"M"</formula>
    </cfRule>
  </conditionalFormatting>
  <conditionalFormatting sqref="IY3">
    <cfRule type="cellIs" dxfId="8" priority="2" operator="equal">
      <formula>"M"</formula>
    </cfRule>
  </conditionalFormatting>
  <conditionalFormatting sqref="GE3">
    <cfRule type="cellIs" dxfId="7" priority="1" operator="equal">
      <formula>"M"</formula>
    </cfRule>
  </conditionalFormatting>
  <pageMargins left="0.75" right="0.75" top="1" bottom="1" header="0.5" footer="0.5"/>
  <pageSetup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J303"/>
  <sheetViews>
    <sheetView workbookViewId="0">
      <pane ySplit="3" topLeftCell="A4" activePane="bottomLeft" state="frozen"/>
      <selection pane="bottomLeft" activeCell="A2" sqref="A2"/>
    </sheetView>
  </sheetViews>
  <sheetFormatPr defaultRowHeight="12.75"/>
  <cols>
    <col min="1" max="1" width="12.42578125" customWidth="1"/>
    <col min="2" max="2" width="10.85546875" bestFit="1" customWidth="1"/>
    <col min="3" max="3" width="11.7109375" bestFit="1" customWidth="1"/>
    <col min="4" max="7" width="12.85546875" customWidth="1"/>
    <col min="8" max="8" width="13.7109375" customWidth="1"/>
    <col min="9" max="9" width="12.85546875" style="88" customWidth="1"/>
  </cols>
  <sheetData>
    <row r="1" spans="1:10" ht="27.75" customHeight="1">
      <c r="A1" s="151" t="s">
        <v>425</v>
      </c>
      <c r="B1" s="149"/>
      <c r="C1" s="149"/>
      <c r="D1" s="149"/>
      <c r="E1" s="149"/>
      <c r="F1" s="149"/>
      <c r="H1" s="150">
        <f>COUNT(A4:A301)</f>
        <v>298</v>
      </c>
    </row>
    <row r="2" spans="1:10">
      <c r="A2" s="2"/>
    </row>
    <row r="3" spans="1:10" ht="13.5" thickBot="1">
      <c r="A3" s="13" t="s">
        <v>194</v>
      </c>
      <c r="B3" s="13" t="s">
        <v>195</v>
      </c>
      <c r="C3" s="13" t="s">
        <v>196</v>
      </c>
      <c r="D3" s="13" t="s">
        <v>269</v>
      </c>
      <c r="E3" s="13" t="s">
        <v>270</v>
      </c>
      <c r="F3" s="13" t="s">
        <v>271</v>
      </c>
      <c r="G3" s="13" t="s">
        <v>272</v>
      </c>
      <c r="H3" s="13" t="s">
        <v>273</v>
      </c>
      <c r="I3" s="99" t="s">
        <v>381</v>
      </c>
    </row>
    <row r="4" spans="1:10" s="82" customFormat="1">
      <c r="A4" s="26">
        <v>1000</v>
      </c>
      <c r="B4" s="28">
        <f>StormStats!C9</f>
        <v>7975</v>
      </c>
      <c r="C4" s="148">
        <f>StormStats!E9</f>
        <v>41.125256673511295</v>
      </c>
      <c r="D4" s="27">
        <f>StormStats!I9</f>
        <v>1.3</v>
      </c>
      <c r="E4" s="27">
        <f>StormStats!K9</f>
        <v>2.2400000000000002</v>
      </c>
      <c r="F4" s="27">
        <f>StormStats!M9</f>
        <v>3.15</v>
      </c>
      <c r="G4" s="27">
        <f>StormStats!O9</f>
        <v>3.31</v>
      </c>
      <c r="H4" s="27">
        <f>StormStats!Q9</f>
        <v>6.5</v>
      </c>
      <c r="I4" s="27">
        <f>StormStats!S9</f>
        <v>8.39</v>
      </c>
    </row>
    <row r="5" spans="1:10" ht="13.5" customHeight="1">
      <c r="A5" s="26">
        <v>1200</v>
      </c>
      <c r="B5" s="28">
        <f>StormStats!C10</f>
        <v>5205</v>
      </c>
      <c r="C5" s="148">
        <f>StormStats!E10</f>
        <v>42.214921286789867</v>
      </c>
      <c r="D5" s="27">
        <f>StormStats!I10</f>
        <v>1.1000000000000001</v>
      </c>
      <c r="E5" s="27">
        <f>StormStats!K10</f>
        <v>2.09</v>
      </c>
      <c r="F5" s="27">
        <f>StormStats!M10</f>
        <v>2.3199999999999998</v>
      </c>
      <c r="G5" s="27">
        <f>StormStats!O10</f>
        <v>2.36</v>
      </c>
      <c r="H5" s="27">
        <f>StormStats!Q10</f>
        <v>2.99</v>
      </c>
      <c r="I5" s="27">
        <f>StormStats!S10</f>
        <v>4.17</v>
      </c>
    </row>
    <row r="6" spans="1:10" ht="13.5" customHeight="1">
      <c r="A6" s="26">
        <v>1500</v>
      </c>
      <c r="B6" s="28">
        <f>StormStats!C11</f>
        <v>5680</v>
      </c>
      <c r="C6" s="148">
        <f>StormStats!E11</f>
        <v>29.637234770704996</v>
      </c>
      <c r="D6" s="27">
        <f>StormStats!I11</f>
        <v>1.02</v>
      </c>
      <c r="E6" s="27">
        <f>StormStats!K11</f>
        <v>1.65</v>
      </c>
      <c r="F6" s="27">
        <f>StormStats!M11</f>
        <v>3.94</v>
      </c>
      <c r="G6" s="27">
        <f>StormStats!O11</f>
        <v>6.61</v>
      </c>
      <c r="H6" s="27">
        <f>StormStats!Q11</f>
        <v>11.97</v>
      </c>
      <c r="I6" s="27">
        <f>StormStats!S11</f>
        <v>12.01</v>
      </c>
    </row>
    <row r="7" spans="1:10" ht="13.5" customHeight="1">
      <c r="A7" s="26">
        <v>1600</v>
      </c>
      <c r="B7" s="28">
        <f>StormStats!C12</f>
        <v>5110</v>
      </c>
      <c r="C7" s="148">
        <f>StormStats!E12</f>
        <v>42.217659137577002</v>
      </c>
      <c r="D7" s="27">
        <f>StormStats!I12</f>
        <v>1.1399999999999999</v>
      </c>
      <c r="E7" s="27">
        <f>StormStats!K12</f>
        <v>2.0499999999999998</v>
      </c>
      <c r="F7" s="27">
        <f>StormStats!M12</f>
        <v>2.83</v>
      </c>
      <c r="G7" s="27">
        <f>StormStats!O12</f>
        <v>4.0199999999999996</v>
      </c>
      <c r="H7" s="27">
        <f>StormStats!Q12</f>
        <v>6.65</v>
      </c>
      <c r="I7" s="27">
        <f>StormStats!S12</f>
        <v>6.65</v>
      </c>
    </row>
    <row r="8" spans="1:10" ht="13.5" customHeight="1">
      <c r="A8" s="26">
        <v>1700</v>
      </c>
      <c r="B8" s="28">
        <f>StormStats!C13</f>
        <v>7625</v>
      </c>
      <c r="C8" s="148">
        <f>StormStats!E13</f>
        <v>31.416837782340863</v>
      </c>
      <c r="D8" s="27">
        <f>StormStats!I13</f>
        <v>1.61</v>
      </c>
      <c r="E8" s="27">
        <f>StormStats!K13</f>
        <v>3.11</v>
      </c>
      <c r="F8" s="27">
        <f>StormStats!M13</f>
        <v>3.46</v>
      </c>
      <c r="G8" s="27">
        <f>StormStats!O13</f>
        <v>5.47</v>
      </c>
      <c r="H8" s="27">
        <f>StormStats!Q13</f>
        <v>8.43</v>
      </c>
      <c r="I8" s="27">
        <f>StormStats!S13</f>
        <v>8.6999999999999993</v>
      </c>
    </row>
    <row r="9" spans="1:10" ht="13.5" customHeight="1">
      <c r="A9" s="26">
        <v>1800</v>
      </c>
      <c r="B9" s="28">
        <f>StormStats!C14</f>
        <v>4000</v>
      </c>
      <c r="C9" s="148">
        <f>StormStats!E14</f>
        <v>42.499657768651609</v>
      </c>
      <c r="D9" s="27">
        <f>StormStats!I14</f>
        <v>1.46</v>
      </c>
      <c r="E9" s="27">
        <f>StormStats!K14</f>
        <v>2.13</v>
      </c>
      <c r="F9" s="27">
        <f>StormStats!M14</f>
        <v>2.36</v>
      </c>
      <c r="G9" s="27">
        <f>StormStats!O14</f>
        <v>2.87</v>
      </c>
      <c r="H9" s="27">
        <f>StormStats!Q14</f>
        <v>3.82</v>
      </c>
      <c r="I9" s="27">
        <f>StormStats!S14</f>
        <v>5.47</v>
      </c>
    </row>
    <row r="10" spans="1:10" ht="13.5" customHeight="1">
      <c r="A10" s="26">
        <v>2000</v>
      </c>
      <c r="B10" s="28">
        <f>StormStats!C16</f>
        <v>7140</v>
      </c>
      <c r="C10" s="148">
        <f>StormStats!E16</f>
        <v>40.925393566050651</v>
      </c>
      <c r="D10" s="27">
        <f>StormStats!I16</f>
        <v>1.06</v>
      </c>
      <c r="E10" s="27">
        <f>StormStats!K16</f>
        <v>1.73</v>
      </c>
      <c r="F10" s="27">
        <f>StormStats!M16</f>
        <v>3.07</v>
      </c>
      <c r="G10" s="27">
        <f>StormStats!O16</f>
        <v>3.86</v>
      </c>
      <c r="H10" s="27">
        <f>StormStats!Q16</f>
        <v>5.12</v>
      </c>
      <c r="I10" s="27">
        <f>StormStats!S16</f>
        <v>6.5</v>
      </c>
      <c r="J10" s="88"/>
    </row>
    <row r="11" spans="1:10" ht="13.5" customHeight="1">
      <c r="A11" s="26">
        <v>3000</v>
      </c>
      <c r="B11" s="28">
        <f>StormStats!C17</f>
        <v>1140</v>
      </c>
      <c r="C11" s="148">
        <f>StormStats!E17</f>
        <v>19.791923340177959</v>
      </c>
      <c r="D11" s="27">
        <f>StormStats!I17</f>
        <v>1.26</v>
      </c>
      <c r="E11" s="27">
        <f>StormStats!K17</f>
        <v>1.61</v>
      </c>
      <c r="F11" s="27">
        <f>StormStats!M17</f>
        <v>2.36</v>
      </c>
      <c r="G11" s="27">
        <f>StormStats!O17</f>
        <v>3.35</v>
      </c>
      <c r="H11" s="27">
        <f>StormStats!Q17</f>
        <v>3.39</v>
      </c>
      <c r="I11" s="27">
        <f>StormStats!S17</f>
        <v>3.39</v>
      </c>
    </row>
    <row r="12" spans="1:10" ht="13.5" customHeight="1">
      <c r="A12" s="26">
        <v>3300</v>
      </c>
      <c r="B12" s="28">
        <f>StormStats!C18</f>
        <v>1045</v>
      </c>
      <c r="C12" s="148">
        <f>StormStats!E18</f>
        <v>43.271731690622858</v>
      </c>
      <c r="D12" s="27">
        <f>StormStats!I18</f>
        <v>1.18</v>
      </c>
      <c r="E12" s="27">
        <f>StormStats!K18</f>
        <v>2.2000000000000002</v>
      </c>
      <c r="F12" s="27">
        <f>StormStats!M18</f>
        <v>3.03</v>
      </c>
      <c r="G12" s="27">
        <f>StormStats!O18</f>
        <v>3.94</v>
      </c>
      <c r="H12" s="27">
        <f>StormStats!Q18</f>
        <v>3.94</v>
      </c>
      <c r="I12" s="27">
        <f>StormStats!S18</f>
        <v>3.94</v>
      </c>
    </row>
    <row r="13" spans="1:10" ht="13.5" customHeight="1">
      <c r="A13" s="26">
        <v>3500</v>
      </c>
      <c r="B13" s="28">
        <f>StormStats!C19</f>
        <v>1125</v>
      </c>
      <c r="C13" s="148">
        <f>StormStats!E19</f>
        <v>32.670773442847363</v>
      </c>
      <c r="D13" s="27">
        <f>StormStats!I19</f>
        <v>0.98</v>
      </c>
      <c r="E13" s="27">
        <f>StormStats!K19</f>
        <v>1.93</v>
      </c>
      <c r="F13" s="27">
        <f>StormStats!M19</f>
        <v>2.2000000000000002</v>
      </c>
      <c r="G13" s="27">
        <f>StormStats!O19</f>
        <v>2.6</v>
      </c>
      <c r="H13" s="27">
        <f>StormStats!Q19</f>
        <v>2.8</v>
      </c>
      <c r="I13" s="27">
        <f>StormStats!S19</f>
        <v>2.8</v>
      </c>
    </row>
    <row r="14" spans="1:10" ht="13.5" customHeight="1">
      <c r="A14" s="26">
        <v>3800</v>
      </c>
      <c r="B14" s="28">
        <f>StormStats!C20</f>
        <v>1100</v>
      </c>
      <c r="C14" s="148">
        <f>StormStats!E20</f>
        <v>26.970568104038328</v>
      </c>
      <c r="D14" s="27">
        <f>StormStats!I20</f>
        <v>1.34</v>
      </c>
      <c r="E14" s="27">
        <f>StormStats!K20</f>
        <v>2.17</v>
      </c>
      <c r="F14" s="27">
        <f>StormStats!M20</f>
        <v>2.6</v>
      </c>
      <c r="G14" s="27">
        <f>StormStats!O20</f>
        <v>3.39</v>
      </c>
      <c r="H14" s="27">
        <f>StormStats!Q20</f>
        <v>3.39</v>
      </c>
      <c r="I14" s="27">
        <f>StormStats!S20</f>
        <v>3.39</v>
      </c>
    </row>
    <row r="15" spans="1:10" ht="13.5" customHeight="1">
      <c r="A15" s="26">
        <v>4000</v>
      </c>
      <c r="B15" s="28">
        <f>StormStats!C21</f>
        <v>1120</v>
      </c>
      <c r="C15" s="148">
        <f>StormStats!E21</f>
        <v>32.703627652292951</v>
      </c>
      <c r="D15" s="27">
        <f>StormStats!I21</f>
        <v>1.38</v>
      </c>
      <c r="E15" s="27">
        <f>StormStats!K21</f>
        <v>2.87</v>
      </c>
      <c r="F15" s="27">
        <f>StormStats!M21</f>
        <v>3.19</v>
      </c>
      <c r="G15" s="27">
        <f>StormStats!O21</f>
        <v>3.19</v>
      </c>
      <c r="H15" s="27">
        <f>StormStats!Q21</f>
        <v>3.19</v>
      </c>
      <c r="I15" s="27">
        <f>StormStats!S21</f>
        <v>4.0599999999999996</v>
      </c>
    </row>
    <row r="16" spans="1:10" ht="13.5" customHeight="1">
      <c r="A16" s="26">
        <v>4200</v>
      </c>
      <c r="B16" s="28">
        <f>StormStats!C22</f>
        <v>1155</v>
      </c>
      <c r="C16" s="148">
        <f>StormStats!E22</f>
        <v>33.108829568788501</v>
      </c>
      <c r="D16" s="27">
        <f>StormStats!I22</f>
        <v>1.54</v>
      </c>
      <c r="E16" s="27">
        <f>StormStats!K22</f>
        <v>2.68</v>
      </c>
      <c r="F16" s="27">
        <f>StormStats!M22</f>
        <v>3.07</v>
      </c>
      <c r="G16" s="27">
        <f>StormStats!O22</f>
        <v>3.82</v>
      </c>
      <c r="H16" s="27">
        <f>StormStats!Q22</f>
        <v>3.9</v>
      </c>
      <c r="I16" s="27">
        <f>StormStats!S22</f>
        <v>3.9</v>
      </c>
    </row>
    <row r="17" spans="1:10" ht="13.5" customHeight="1">
      <c r="A17" s="26">
        <v>4500</v>
      </c>
      <c r="B17" s="28">
        <f>StormStats!C24</f>
        <v>1220</v>
      </c>
      <c r="C17" s="148">
        <f>StormStats!E24</f>
        <v>33.127994524298423</v>
      </c>
      <c r="D17" s="27">
        <f>StormStats!I24</f>
        <v>0.98</v>
      </c>
      <c r="E17" s="27">
        <f>StormStats!K24</f>
        <v>1.81</v>
      </c>
      <c r="F17" s="27">
        <f>StormStats!M24</f>
        <v>2.4</v>
      </c>
      <c r="G17" s="27">
        <f>StormStats!O24</f>
        <v>3.23</v>
      </c>
      <c r="H17" s="27">
        <f>StormStats!Q24</f>
        <v>3.27</v>
      </c>
      <c r="I17" s="27">
        <f>StormStats!S24</f>
        <v>3.27</v>
      </c>
    </row>
    <row r="18" spans="1:10" ht="13.5" customHeight="1">
      <c r="A18" s="26">
        <v>4700</v>
      </c>
      <c r="B18" s="28">
        <f>StormStats!C25</f>
        <v>1185</v>
      </c>
      <c r="C18" s="148">
        <f>StormStats!E25</f>
        <v>29.180013689253936</v>
      </c>
      <c r="D18" s="27">
        <f>StormStats!I25</f>
        <v>1.18</v>
      </c>
      <c r="E18" s="27">
        <f>StormStats!K25</f>
        <v>2.2799999999999998</v>
      </c>
      <c r="F18" s="27">
        <f>StormStats!M25</f>
        <v>3.19</v>
      </c>
      <c r="G18" s="27">
        <f>StormStats!O25</f>
        <v>3.27</v>
      </c>
      <c r="H18" s="27">
        <f>StormStats!Q25</f>
        <v>3.31</v>
      </c>
      <c r="I18" s="27">
        <f>StormStats!S25</f>
        <v>3.31</v>
      </c>
    </row>
    <row r="19" spans="1:10" s="88" customFormat="1" ht="13.5" customHeight="1">
      <c r="A19" s="26">
        <v>5000</v>
      </c>
      <c r="B19" s="28">
        <f>StormStats!C26</f>
        <v>1210</v>
      </c>
      <c r="C19" s="148">
        <f>StormStats!E26</f>
        <v>32.668035592060235</v>
      </c>
      <c r="D19" s="27">
        <f>StormStats!I26</f>
        <v>1.18</v>
      </c>
      <c r="E19" s="27">
        <f>StormStats!K26</f>
        <v>2.3199999999999998</v>
      </c>
      <c r="F19" s="27">
        <f>StormStats!M26</f>
        <v>3.11</v>
      </c>
      <c r="G19" s="27">
        <f>StormStats!O26</f>
        <v>3.94</v>
      </c>
      <c r="H19" s="27">
        <f>StormStats!Q26</f>
        <v>3.94</v>
      </c>
      <c r="I19" s="27">
        <f>StormStats!S26</f>
        <v>3.94</v>
      </c>
      <c r="J19"/>
    </row>
    <row r="20" spans="1:10" s="80" customFormat="1" ht="13.5" customHeight="1">
      <c r="A20" s="26">
        <v>5500</v>
      </c>
      <c r="B20" s="28">
        <f>StormStats!C27</f>
        <v>995</v>
      </c>
      <c r="C20" s="148">
        <f>StormStats!E27</f>
        <v>25.440109514031484</v>
      </c>
      <c r="D20" s="27">
        <f>StormStats!I27</f>
        <v>1.54</v>
      </c>
      <c r="E20" s="27">
        <f>StormStats!K27</f>
        <v>2.17</v>
      </c>
      <c r="F20" s="27">
        <f>StormStats!M27</f>
        <v>2.87</v>
      </c>
      <c r="G20" s="27">
        <f>StormStats!O27</f>
        <v>3.03</v>
      </c>
      <c r="H20" s="27">
        <f>StormStats!Q27</f>
        <v>3.11</v>
      </c>
      <c r="I20" s="27">
        <f>StormStats!S27</f>
        <v>3.58</v>
      </c>
      <c r="J20" s="88"/>
    </row>
    <row r="21" spans="1:10" s="88" customFormat="1" ht="13.5" customHeight="1">
      <c r="A21" s="26">
        <v>6000</v>
      </c>
      <c r="B21" s="28">
        <f>StormStats!C28</f>
        <v>1110</v>
      </c>
      <c r="C21" s="148">
        <f>StormStats!E28</f>
        <v>34.121834360027378</v>
      </c>
      <c r="D21" s="27">
        <f>StormStats!I28</f>
        <v>1.3</v>
      </c>
      <c r="E21" s="27">
        <f>StormStats!K28</f>
        <v>2.56</v>
      </c>
      <c r="F21" s="27">
        <f>StormStats!M28</f>
        <v>3.23</v>
      </c>
      <c r="G21" s="27">
        <f>StormStats!O28</f>
        <v>4.0199999999999996</v>
      </c>
      <c r="H21" s="27">
        <f>StormStats!Q28</f>
        <v>4.09</v>
      </c>
      <c r="I21" s="27">
        <f>StormStats!S28</f>
        <v>4.09</v>
      </c>
      <c r="J21" s="80"/>
    </row>
    <row r="22" spans="1:10" ht="13.5" customHeight="1">
      <c r="A22" s="26">
        <v>6200</v>
      </c>
      <c r="B22" s="28">
        <f>StormStats!C29</f>
        <v>1025</v>
      </c>
      <c r="C22" s="148">
        <f>StormStats!E29</f>
        <v>27.16495550992471</v>
      </c>
      <c r="D22" s="27">
        <f>StormStats!I29</f>
        <v>1.26</v>
      </c>
      <c r="E22" s="27">
        <f>StormStats!K29</f>
        <v>1.93</v>
      </c>
      <c r="F22" s="27">
        <f>StormStats!M29</f>
        <v>2.2000000000000002</v>
      </c>
      <c r="G22" s="27">
        <f>StormStats!O29</f>
        <v>3.43</v>
      </c>
      <c r="H22" s="27">
        <f>StormStats!Q29</f>
        <v>4.25</v>
      </c>
      <c r="I22" s="27">
        <f>StormStats!S29</f>
        <v>4.25</v>
      </c>
      <c r="J22" s="88"/>
    </row>
    <row r="23" spans="1:10" s="80" customFormat="1" ht="13.5" customHeight="1">
      <c r="A23" s="26">
        <v>6500</v>
      </c>
      <c r="B23" s="28">
        <f>StormStats!C30</f>
        <v>1140</v>
      </c>
      <c r="C23" s="148">
        <f>StormStats!E30</f>
        <v>34.236824093086923</v>
      </c>
      <c r="D23" s="27">
        <f>StormStats!I30</f>
        <v>1.1399999999999999</v>
      </c>
      <c r="E23" s="256">
        <f>StormStats!K30</f>
        <v>2.0499999999999998</v>
      </c>
      <c r="F23" s="27">
        <f>StormStats!M30</f>
        <v>2.2799999999999998</v>
      </c>
      <c r="G23" s="27">
        <f>StormStats!O30</f>
        <v>2.6</v>
      </c>
      <c r="H23" s="27">
        <f>StormStats!Q30</f>
        <v>3.03</v>
      </c>
      <c r="I23" s="27">
        <f>StormStats!S30</f>
        <v>3.03</v>
      </c>
      <c r="J23"/>
    </row>
    <row r="24" spans="1:10" ht="13.5" customHeight="1">
      <c r="A24" s="26">
        <v>6700</v>
      </c>
      <c r="B24" s="28">
        <f>StormStats!C31</f>
        <v>1170</v>
      </c>
      <c r="C24" s="148">
        <f>StormStats!E31</f>
        <v>28.774811772758383</v>
      </c>
      <c r="D24" s="27">
        <f>StormStats!I31</f>
        <v>0.91</v>
      </c>
      <c r="E24" s="27">
        <f>StormStats!K31</f>
        <v>2.09</v>
      </c>
      <c r="F24" s="27">
        <f>StormStats!M31</f>
        <v>2.2400000000000002</v>
      </c>
      <c r="G24" s="27">
        <f>StormStats!O31</f>
        <v>2.8</v>
      </c>
      <c r="H24" s="27">
        <f>StormStats!Q31</f>
        <v>2.83</v>
      </c>
      <c r="I24" s="27">
        <f>StormStats!S31</f>
        <v>3.07</v>
      </c>
      <c r="J24" s="80"/>
    </row>
    <row r="25" spans="1:10" ht="13.5" customHeight="1">
      <c r="A25" s="26">
        <v>7000</v>
      </c>
      <c r="B25" s="28">
        <f>StormStats!C33</f>
        <v>1165</v>
      </c>
      <c r="C25" s="148">
        <f>StormStats!E33</f>
        <v>32.703627652292951</v>
      </c>
      <c r="D25" s="27">
        <f>StormStats!I33</f>
        <v>0.98</v>
      </c>
      <c r="E25" s="27">
        <f>StormStats!K33</f>
        <v>1.97</v>
      </c>
      <c r="F25" s="27">
        <f>StormStats!M33</f>
        <v>2.52</v>
      </c>
      <c r="G25" s="27">
        <f>StormStats!O33</f>
        <v>3.19</v>
      </c>
      <c r="H25" s="27">
        <f>StormStats!Q33</f>
        <v>3.19</v>
      </c>
      <c r="I25" s="27">
        <f>StormStats!S33</f>
        <v>3.19</v>
      </c>
    </row>
    <row r="26" spans="1:10" ht="13.5" customHeight="1">
      <c r="A26" s="26">
        <v>7500</v>
      </c>
      <c r="B26" s="28">
        <f>StormStats!C34</f>
        <v>1140</v>
      </c>
      <c r="C26" s="148">
        <f>StormStats!E34</f>
        <v>27.222450376454482</v>
      </c>
      <c r="D26" s="27">
        <f>StormStats!I34</f>
        <v>0.98</v>
      </c>
      <c r="E26" s="27">
        <f>StormStats!K34</f>
        <v>1.65</v>
      </c>
      <c r="F26" s="27">
        <f>StormStats!M34</f>
        <v>2.2000000000000002</v>
      </c>
      <c r="G26" s="27">
        <f>StormStats!O34</f>
        <v>2.72</v>
      </c>
      <c r="H26" s="27">
        <f>StormStats!Q34</f>
        <v>3.11</v>
      </c>
      <c r="I26" s="27">
        <f>StormStats!S34</f>
        <v>3.54</v>
      </c>
    </row>
    <row r="27" spans="1:10" s="47" customFormat="1" ht="13.5" customHeight="1">
      <c r="A27" s="26">
        <v>7800</v>
      </c>
      <c r="B27" s="28">
        <f>StormStats!C35</f>
        <v>1495</v>
      </c>
      <c r="C27" s="148">
        <f>StormStats!E35</f>
        <v>29.582477754962355</v>
      </c>
      <c r="D27" s="27">
        <f>StormStats!I35</f>
        <v>1.02</v>
      </c>
      <c r="E27" s="27">
        <f>StormStats!K35</f>
        <v>1.42</v>
      </c>
      <c r="F27" s="27">
        <f>StormStats!M35</f>
        <v>1.89</v>
      </c>
      <c r="G27" s="27">
        <f>StormStats!O35</f>
        <v>2.36</v>
      </c>
      <c r="H27" s="27">
        <f>StormStats!Q35</f>
        <v>2.48</v>
      </c>
      <c r="I27" s="27">
        <f>StormStats!S35</f>
        <v>2.91</v>
      </c>
      <c r="J27"/>
    </row>
    <row r="28" spans="1:10" ht="13.5" customHeight="1">
      <c r="A28" s="26">
        <v>8200</v>
      </c>
      <c r="B28" s="28">
        <f>StormStats!C38</f>
        <v>1470</v>
      </c>
      <c r="C28" s="148">
        <f>StormStats!E38</f>
        <v>29.700205338809035</v>
      </c>
      <c r="D28" s="27">
        <f>StormStats!I38</f>
        <v>1.1399999999999999</v>
      </c>
      <c r="E28" s="27">
        <f>StormStats!K38</f>
        <v>1.5</v>
      </c>
      <c r="F28" s="27">
        <f>StormStats!M38</f>
        <v>1.54</v>
      </c>
      <c r="G28" s="27">
        <f>StormStats!O38</f>
        <v>2.0499999999999998</v>
      </c>
      <c r="H28" s="27">
        <f>StormStats!Q38</f>
        <v>2.6</v>
      </c>
      <c r="I28" s="27">
        <f>StormStats!S38</f>
        <v>2.95</v>
      </c>
      <c r="J28" s="47"/>
    </row>
    <row r="29" spans="1:10" ht="13.5" customHeight="1">
      <c r="A29" s="26">
        <v>8500</v>
      </c>
      <c r="B29" s="28">
        <f>StormStats!C39</f>
        <v>1350</v>
      </c>
      <c r="C29" s="148">
        <f>StormStats!E39</f>
        <v>26.39835728952772</v>
      </c>
      <c r="D29" s="27">
        <f>StormStats!I39</f>
        <v>1.18</v>
      </c>
      <c r="E29" s="27">
        <f>StormStats!K39</f>
        <v>1.81</v>
      </c>
      <c r="F29" s="27">
        <f>StormStats!M39</f>
        <v>2.0099999999999998</v>
      </c>
      <c r="G29" s="27">
        <f>StormStats!O39</f>
        <v>2.64</v>
      </c>
      <c r="H29" s="27">
        <f>StormStats!Q39</f>
        <v>2.68</v>
      </c>
      <c r="I29" s="27">
        <f>StormStats!S39</f>
        <v>2.83</v>
      </c>
    </row>
    <row r="30" spans="1:10" ht="13.5" customHeight="1">
      <c r="A30" s="26">
        <v>8700</v>
      </c>
      <c r="B30" s="28">
        <f>StormStats!C40</f>
        <v>1430</v>
      </c>
      <c r="C30" s="148">
        <f>StormStats!E40</f>
        <v>29.048596851471594</v>
      </c>
      <c r="D30" s="27">
        <f>StormStats!I40</f>
        <v>1.54</v>
      </c>
      <c r="E30" s="27">
        <f>StormStats!K40</f>
        <v>2.13</v>
      </c>
      <c r="F30" s="27">
        <f>StormStats!M40</f>
        <v>2.13</v>
      </c>
      <c r="G30" s="27">
        <f>StormStats!O40</f>
        <v>2.3199999999999998</v>
      </c>
      <c r="H30" s="27">
        <f>StormStats!Q40</f>
        <v>2.64</v>
      </c>
      <c r="I30" s="27">
        <f>StormStats!S40</f>
        <v>2.99</v>
      </c>
    </row>
    <row r="31" spans="1:10" ht="13.5" customHeight="1">
      <c r="A31" s="26">
        <v>9300</v>
      </c>
      <c r="B31" s="28">
        <f>StormStats!C41</f>
        <v>1365</v>
      </c>
      <c r="C31" s="148">
        <f>StormStats!E41</f>
        <v>34.223134839151264</v>
      </c>
      <c r="D31" s="27">
        <f>StormStats!I41</f>
        <v>1.46</v>
      </c>
      <c r="E31" s="27">
        <f>StormStats!K41</f>
        <v>2.4</v>
      </c>
      <c r="F31" s="27">
        <f>StormStats!M41</f>
        <v>3.31</v>
      </c>
      <c r="G31" s="27">
        <f>StormStats!O41</f>
        <v>3.94</v>
      </c>
      <c r="H31" s="27">
        <f>StormStats!Q41</f>
        <v>4.0599999999999996</v>
      </c>
      <c r="I31" s="27">
        <f>StormStats!S41</f>
        <v>4.09</v>
      </c>
    </row>
    <row r="32" spans="1:10" ht="13.5" customHeight="1">
      <c r="A32" s="26">
        <v>9800</v>
      </c>
      <c r="B32" s="28">
        <f>StormStats!C42</f>
        <v>1415</v>
      </c>
      <c r="C32" s="148">
        <f>StormStats!E42</f>
        <v>39.685147159479811</v>
      </c>
      <c r="D32" s="27">
        <f>StormStats!I42</f>
        <v>0.98</v>
      </c>
      <c r="E32" s="27">
        <f>StormStats!K42</f>
        <v>2.2400000000000002</v>
      </c>
      <c r="F32" s="27">
        <f>StormStats!M42</f>
        <v>3.03</v>
      </c>
      <c r="G32" s="27">
        <f>StormStats!O42</f>
        <v>3.03</v>
      </c>
      <c r="H32" s="27">
        <f>StormStats!Q42</f>
        <v>3.07</v>
      </c>
      <c r="I32" s="27">
        <f>StormStats!S42</f>
        <v>3.35</v>
      </c>
    </row>
    <row r="33" spans="1:10" s="88" customFormat="1" ht="13.5" customHeight="1">
      <c r="A33" s="26">
        <v>9900</v>
      </c>
      <c r="B33" s="28">
        <f>StormStats!C43</f>
        <v>1425</v>
      </c>
      <c r="C33" s="148">
        <f>StormStats!E43</f>
        <v>14.255989048596852</v>
      </c>
      <c r="D33" s="27">
        <f>StormStats!I43</f>
        <v>1.06</v>
      </c>
      <c r="E33" s="27">
        <f>StormStats!K43</f>
        <v>1.97</v>
      </c>
      <c r="F33" s="27">
        <f>StormStats!M43</f>
        <v>2.17</v>
      </c>
      <c r="G33" s="27">
        <f>StormStats!O43</f>
        <v>2.76</v>
      </c>
      <c r="H33" s="27">
        <f>StormStats!Q43</f>
        <v>2.83</v>
      </c>
      <c r="I33" s="27">
        <f>StormStats!S43</f>
        <v>3.11</v>
      </c>
      <c r="J33"/>
    </row>
    <row r="34" spans="1:10" ht="13.5" customHeight="1">
      <c r="A34" s="26">
        <v>10000</v>
      </c>
      <c r="B34" s="28">
        <f>StormStats!C44</f>
        <v>1250</v>
      </c>
      <c r="C34" s="148">
        <f>StormStats!E44</f>
        <v>29.598904859685145</v>
      </c>
      <c r="D34" s="27">
        <f>StormStats!I44</f>
        <v>1.22</v>
      </c>
      <c r="E34" s="27">
        <f>StormStats!K44</f>
        <v>2.13</v>
      </c>
      <c r="F34" s="27">
        <f>StormStats!M44</f>
        <v>2.87</v>
      </c>
      <c r="G34" s="27">
        <f>StormStats!O44</f>
        <v>3.46</v>
      </c>
      <c r="H34" s="27">
        <f>StormStats!Q44</f>
        <v>3.5</v>
      </c>
      <c r="I34" s="27">
        <f>StormStats!S44</f>
        <v>3.5</v>
      </c>
      <c r="J34" s="88"/>
    </row>
    <row r="35" spans="1:10" ht="13.5" customHeight="1">
      <c r="A35" s="26">
        <v>10500</v>
      </c>
      <c r="B35" s="28">
        <f>StormStats!C45</f>
        <v>1240</v>
      </c>
      <c r="C35" s="148">
        <f>StormStats!E45</f>
        <v>29.639972621492127</v>
      </c>
      <c r="D35" s="27">
        <f>StormStats!I45</f>
        <v>1.1000000000000001</v>
      </c>
      <c r="E35" s="27">
        <f>StormStats!K45</f>
        <v>2.0499999999999998</v>
      </c>
      <c r="F35" s="27">
        <f>StormStats!M45</f>
        <v>2.2799999999999998</v>
      </c>
      <c r="G35" s="27">
        <f>StormStats!O45</f>
        <v>2.8</v>
      </c>
      <c r="H35" s="27">
        <f>StormStats!Q45</f>
        <v>3.11</v>
      </c>
      <c r="I35" s="27">
        <f>StormStats!S45</f>
        <v>3.35</v>
      </c>
    </row>
    <row r="36" spans="1:10" ht="13.5" customHeight="1">
      <c r="A36" s="26">
        <v>11000</v>
      </c>
      <c r="B36" s="28">
        <f>StormStats!C46</f>
        <v>1320</v>
      </c>
      <c r="C36" s="148">
        <f>StormStats!E46</f>
        <v>26.937713894592743</v>
      </c>
      <c r="D36" s="27">
        <f>StormStats!I46</f>
        <v>1.06</v>
      </c>
      <c r="E36" s="27">
        <f>StormStats!K46</f>
        <v>1.73</v>
      </c>
      <c r="F36" s="27">
        <f>StormStats!M46</f>
        <v>1.85</v>
      </c>
      <c r="G36" s="27">
        <f>StormStats!O46</f>
        <v>2.4</v>
      </c>
      <c r="H36" s="27">
        <f>StormStats!Q46</f>
        <v>2.4</v>
      </c>
      <c r="I36" s="27">
        <f>StormStats!S46</f>
        <v>2.52</v>
      </c>
    </row>
    <row r="37" spans="1:10" ht="13.5" customHeight="1">
      <c r="A37" s="26">
        <v>11300</v>
      </c>
      <c r="B37" s="28">
        <f>StormStats!C47</f>
        <v>1215</v>
      </c>
      <c r="C37" s="148">
        <f>StormStats!E47</f>
        <v>32.878850102669404</v>
      </c>
      <c r="D37" s="27">
        <f>StormStats!I47</f>
        <v>1.1000000000000001</v>
      </c>
      <c r="E37" s="27">
        <f>StormStats!K47</f>
        <v>2.4</v>
      </c>
      <c r="F37" s="27">
        <f>StormStats!M47</f>
        <v>2.99</v>
      </c>
      <c r="G37" s="27">
        <f>StormStats!O47</f>
        <v>3.5</v>
      </c>
      <c r="H37" s="27">
        <f>StormStats!Q47</f>
        <v>3.66</v>
      </c>
      <c r="I37" s="27">
        <f>StormStats!S47</f>
        <v>3.66</v>
      </c>
    </row>
    <row r="38" spans="1:10" ht="13.5" customHeight="1">
      <c r="A38" s="26">
        <v>11500</v>
      </c>
      <c r="B38" s="28">
        <f>StormStats!C48</f>
        <v>1375</v>
      </c>
      <c r="C38" s="148">
        <f>StormStats!E48</f>
        <v>21.78507871321013</v>
      </c>
      <c r="D38" s="27">
        <f>StormStats!I48</f>
        <v>1.1399999999999999</v>
      </c>
      <c r="E38" s="27">
        <f>StormStats!K48</f>
        <v>1.77</v>
      </c>
      <c r="F38" s="27">
        <f>StormStats!M48</f>
        <v>2.44</v>
      </c>
      <c r="G38" s="27">
        <f>StormStats!O48</f>
        <v>3.03</v>
      </c>
      <c r="H38" s="27">
        <f>StormStats!Q48</f>
        <v>3.07</v>
      </c>
      <c r="I38" s="27">
        <f>StormStats!S48</f>
        <v>3.07</v>
      </c>
    </row>
    <row r="39" spans="1:10" ht="13.5" customHeight="1">
      <c r="A39" s="26">
        <v>11800</v>
      </c>
      <c r="B39" s="28">
        <f>StormStats!C49</f>
        <v>1275</v>
      </c>
      <c r="C39" s="148">
        <f>StormStats!E49</f>
        <v>32.219028062970565</v>
      </c>
      <c r="D39" s="27">
        <f>StormStats!I49</f>
        <v>1.02</v>
      </c>
      <c r="E39" s="27">
        <f>StormStats!K49</f>
        <v>1.57</v>
      </c>
      <c r="F39" s="27">
        <f>StormStats!M49</f>
        <v>2.0099999999999998</v>
      </c>
      <c r="G39" s="27">
        <f>StormStats!O49</f>
        <v>2.52</v>
      </c>
      <c r="H39" s="27">
        <f>StormStats!Q49</f>
        <v>2.83</v>
      </c>
      <c r="I39" s="27">
        <f>StormStats!S49</f>
        <v>3.03</v>
      </c>
    </row>
    <row r="40" spans="1:10" ht="13.5" customHeight="1">
      <c r="A40" s="26">
        <v>12000</v>
      </c>
      <c r="B40" s="28">
        <f>StormStats!C50</f>
        <v>1230</v>
      </c>
      <c r="C40" s="148">
        <f>StormStats!E50</f>
        <v>26.557152635181382</v>
      </c>
      <c r="D40" s="27">
        <f>StormStats!I50</f>
        <v>1.26</v>
      </c>
      <c r="E40" s="27">
        <f>StormStats!K50</f>
        <v>2.17</v>
      </c>
      <c r="F40" s="27">
        <f>StormStats!M50</f>
        <v>2.2400000000000002</v>
      </c>
      <c r="G40" s="27">
        <f>StormStats!O50</f>
        <v>2.4</v>
      </c>
      <c r="H40" s="27">
        <f>StormStats!Q50</f>
        <v>3.46</v>
      </c>
      <c r="I40" s="27">
        <f>StormStats!S50</f>
        <v>3.66</v>
      </c>
    </row>
    <row r="41" spans="1:10" ht="13.5" customHeight="1">
      <c r="A41" s="26">
        <v>12500</v>
      </c>
      <c r="B41" s="28">
        <f>StormStats!C51</f>
        <v>1300</v>
      </c>
      <c r="C41" s="148">
        <f>StormStats!E51</f>
        <v>32.6652977412731</v>
      </c>
      <c r="D41" s="27">
        <f>StormStats!I51</f>
        <v>1.1000000000000001</v>
      </c>
      <c r="E41" s="27">
        <f>StormStats!K51</f>
        <v>1.85</v>
      </c>
      <c r="F41" s="27">
        <f>StormStats!M51</f>
        <v>2.4</v>
      </c>
      <c r="G41" s="27">
        <f>StormStats!O51</f>
        <v>2.52</v>
      </c>
      <c r="H41" s="27">
        <f>StormStats!Q51</f>
        <v>2.68</v>
      </c>
      <c r="I41" s="27">
        <f>StormStats!S51</f>
        <v>2.68</v>
      </c>
    </row>
    <row r="42" spans="1:10" s="88" customFormat="1" ht="13.5" customHeight="1">
      <c r="A42" s="26">
        <v>12700</v>
      </c>
      <c r="B42" s="28">
        <f>StormStats!C52</f>
        <v>1455</v>
      </c>
      <c r="C42" s="148">
        <f>StormStats!E52</f>
        <v>14.234086242299794</v>
      </c>
      <c r="D42" s="27">
        <f>StormStats!I52</f>
        <v>0.83</v>
      </c>
      <c r="E42" s="27">
        <f>StormStats!K52</f>
        <v>1.54</v>
      </c>
      <c r="F42" s="27">
        <f>StormStats!M52</f>
        <v>2.44</v>
      </c>
      <c r="G42" s="27">
        <f>StormStats!O52</f>
        <v>3.07</v>
      </c>
      <c r="H42" s="27">
        <f>StormStats!Q52</f>
        <v>3.15</v>
      </c>
      <c r="I42" s="27">
        <f>StormStats!S52</f>
        <v>3.35</v>
      </c>
      <c r="J42"/>
    </row>
    <row r="43" spans="1:10" ht="13.5" customHeight="1">
      <c r="A43" s="26">
        <v>13300</v>
      </c>
      <c r="B43" s="28">
        <f>StormStats!C53</f>
        <v>1385</v>
      </c>
      <c r="C43" s="148">
        <f>StormStats!E53</f>
        <v>26.954140999315538</v>
      </c>
      <c r="D43" s="27">
        <f>StormStats!I53</f>
        <v>1.18</v>
      </c>
      <c r="E43" s="27">
        <f>StormStats!K53</f>
        <v>2.0099999999999998</v>
      </c>
      <c r="F43" s="27">
        <f>StormStats!M53</f>
        <v>2.0099999999999998</v>
      </c>
      <c r="G43" s="27">
        <f>StormStats!O53</f>
        <v>2.3199999999999998</v>
      </c>
      <c r="H43" s="27">
        <f>StormStats!Q53</f>
        <v>2.68</v>
      </c>
      <c r="I43" s="27">
        <f>StormStats!S53</f>
        <v>2.83</v>
      </c>
      <c r="J43" s="88"/>
    </row>
    <row r="44" spans="1:10" ht="13.5" customHeight="1">
      <c r="A44" s="26">
        <v>13500</v>
      </c>
      <c r="B44" s="28">
        <f>StormStats!C54</f>
        <v>1330</v>
      </c>
      <c r="C44" s="148">
        <f>StormStats!E54</f>
        <v>21.83709787816564</v>
      </c>
      <c r="D44" s="27">
        <f>StormStats!I54</f>
        <v>0.94</v>
      </c>
      <c r="E44" s="27">
        <f>StormStats!K54</f>
        <v>1.42</v>
      </c>
      <c r="F44" s="27">
        <f>StormStats!M54</f>
        <v>1.81</v>
      </c>
      <c r="G44" s="27">
        <f>StormStats!O54</f>
        <v>2.3199999999999998</v>
      </c>
      <c r="H44" s="27">
        <f>StormStats!Q54</f>
        <v>2.72</v>
      </c>
      <c r="I44" s="27">
        <f>StormStats!S54</f>
        <v>2.83</v>
      </c>
    </row>
    <row r="45" spans="1:10" ht="13.5" customHeight="1">
      <c r="A45" s="26">
        <v>13800</v>
      </c>
      <c r="B45" s="28">
        <f>StormStats!C56</f>
        <v>1195</v>
      </c>
      <c r="C45" s="148">
        <f>StormStats!E56</f>
        <v>33.316906228610542</v>
      </c>
      <c r="D45" s="27">
        <f>StormStats!I56</f>
        <v>1.38</v>
      </c>
      <c r="E45" s="27">
        <f>StormStats!K56</f>
        <v>2.87</v>
      </c>
      <c r="F45" s="27">
        <f>StormStats!M56</f>
        <v>3.5</v>
      </c>
      <c r="G45" s="27">
        <f>StormStats!O56</f>
        <v>3.5</v>
      </c>
      <c r="H45" s="27">
        <f>StormStats!Q56</f>
        <v>3.5</v>
      </c>
      <c r="I45" s="27">
        <f>StormStats!S56</f>
        <v>3.82</v>
      </c>
    </row>
    <row r="46" spans="1:10" ht="13.5" customHeight="1">
      <c r="A46" s="26">
        <v>14200</v>
      </c>
      <c r="B46" s="28">
        <f>StormStats!C57</f>
        <v>1485</v>
      </c>
      <c r="C46" s="148">
        <f>StormStats!E57</f>
        <v>32.687200547570157</v>
      </c>
      <c r="D46" s="27">
        <f>StormStats!I57</f>
        <v>1.02</v>
      </c>
      <c r="E46" s="27">
        <f>StormStats!K57</f>
        <v>1.73</v>
      </c>
      <c r="F46" s="27">
        <f>StormStats!M57</f>
        <v>2.17</v>
      </c>
      <c r="G46" s="27">
        <f>StormStats!O57</f>
        <v>2.2400000000000002</v>
      </c>
      <c r="H46" s="27">
        <f>StormStats!Q57</f>
        <v>2.44</v>
      </c>
      <c r="I46" s="27">
        <f>StormStats!S57</f>
        <v>3.19</v>
      </c>
    </row>
    <row r="47" spans="1:10" ht="13.5" customHeight="1">
      <c r="A47" s="26">
        <v>14500</v>
      </c>
      <c r="B47" s="28">
        <f>StormStats!C58</f>
        <v>1270</v>
      </c>
      <c r="C47" s="148">
        <f>StormStats!E58</f>
        <v>17.620807665982205</v>
      </c>
      <c r="D47" s="27">
        <f>StormStats!I58</f>
        <v>1.26</v>
      </c>
      <c r="E47" s="27">
        <f>StormStats!K58</f>
        <v>2.0499999999999998</v>
      </c>
      <c r="F47" s="27">
        <f>StormStats!M58</f>
        <v>2.2000000000000002</v>
      </c>
      <c r="G47" s="27">
        <f>StormStats!O58</f>
        <v>2.4</v>
      </c>
      <c r="H47" s="27">
        <f>StormStats!Q58</f>
        <v>2.76</v>
      </c>
      <c r="I47" s="27">
        <f>StormStats!S58</f>
        <v>3.82</v>
      </c>
    </row>
    <row r="48" spans="1:10" ht="13.5" customHeight="1">
      <c r="A48" s="26">
        <v>14700</v>
      </c>
      <c r="B48" s="28">
        <f>StormStats!C59</f>
        <v>1120</v>
      </c>
      <c r="C48" s="148">
        <f>StormStats!E59</f>
        <v>29.429158110882955</v>
      </c>
      <c r="D48" s="27">
        <f>StormStats!I59</f>
        <v>0.94</v>
      </c>
      <c r="E48" s="27">
        <f>StormStats!K59</f>
        <v>1.34</v>
      </c>
      <c r="F48" s="27">
        <f>StormStats!M59</f>
        <v>1.69</v>
      </c>
      <c r="G48" s="27">
        <f>StormStats!O59</f>
        <v>2.13</v>
      </c>
      <c r="H48" s="27">
        <f>StormStats!Q59</f>
        <v>2.64</v>
      </c>
      <c r="I48" s="27">
        <f>StormStats!S59</f>
        <v>4.13</v>
      </c>
    </row>
    <row r="49" spans="1:10" s="88" customFormat="1" ht="13.5" customHeight="1">
      <c r="A49" s="26">
        <v>15000</v>
      </c>
      <c r="B49" s="28">
        <f>StormStats!C60</f>
        <v>1825</v>
      </c>
      <c r="C49" s="148">
        <f>StormStats!E60</f>
        <v>14.880219028062971</v>
      </c>
      <c r="D49" s="27">
        <f>StormStats!I60</f>
        <v>0.83</v>
      </c>
      <c r="E49" s="27">
        <f>StormStats!K60</f>
        <v>1.57</v>
      </c>
      <c r="F49" s="27">
        <f>StormStats!M60</f>
        <v>2.17</v>
      </c>
      <c r="G49" s="27">
        <f>StormStats!O60</f>
        <v>2.91</v>
      </c>
      <c r="H49" s="27">
        <f>StormStats!Q60</f>
        <v>4.01</v>
      </c>
      <c r="I49" s="27">
        <f>StormStats!S60</f>
        <v>5.47</v>
      </c>
      <c r="J49"/>
    </row>
    <row r="50" spans="1:10" ht="13.5" customHeight="1">
      <c r="A50" s="26">
        <v>15300</v>
      </c>
      <c r="B50" s="28">
        <f>StormStats!C61</f>
        <v>1755</v>
      </c>
      <c r="C50" s="148">
        <f>StormStats!E61</f>
        <v>22.436687200547571</v>
      </c>
      <c r="D50" s="27">
        <f>StormStats!I61</f>
        <v>0.91</v>
      </c>
      <c r="E50" s="27">
        <f>StormStats!K61</f>
        <v>1.26</v>
      </c>
      <c r="F50" s="27">
        <f>StormStats!M61</f>
        <v>2.4</v>
      </c>
      <c r="G50" s="27">
        <f>StormStats!O61</f>
        <v>3.35</v>
      </c>
      <c r="H50" s="27">
        <f>StormStats!Q61</f>
        <v>3.62</v>
      </c>
      <c r="I50" s="27">
        <f>StormStats!S61</f>
        <v>5.12</v>
      </c>
      <c r="J50" s="88"/>
    </row>
    <row r="51" spans="1:10" s="88" customFormat="1" ht="13.5" customHeight="1">
      <c r="A51" s="26">
        <v>15500</v>
      </c>
      <c r="B51" s="28">
        <f>StormStats!C62</f>
        <v>2655</v>
      </c>
      <c r="C51" s="148">
        <f>StormStats!E62</f>
        <v>42.464065708418893</v>
      </c>
      <c r="D51" s="27">
        <f>StormStats!I62</f>
        <v>1.38</v>
      </c>
      <c r="E51" s="27">
        <f>StormStats!K62</f>
        <v>2.2400000000000002</v>
      </c>
      <c r="F51" s="27">
        <f>StormStats!M62</f>
        <v>2.8</v>
      </c>
      <c r="G51" s="27">
        <f>StormStats!O62</f>
        <v>2.8</v>
      </c>
      <c r="H51" s="27">
        <f>StormStats!Q62</f>
        <v>4.84</v>
      </c>
      <c r="I51" s="27">
        <f>StormStats!S62</f>
        <v>6.42</v>
      </c>
      <c r="J51"/>
    </row>
    <row r="52" spans="1:10" ht="13.5" customHeight="1">
      <c r="A52" s="26">
        <v>15800</v>
      </c>
      <c r="B52" s="28">
        <f>StormStats!C63</f>
        <v>2385</v>
      </c>
      <c r="C52" s="148">
        <f>StormStats!E63</f>
        <v>42.179329226557151</v>
      </c>
      <c r="D52" s="27">
        <f>StormStats!I63</f>
        <v>1.18</v>
      </c>
      <c r="E52" s="27">
        <f>StormStats!K63</f>
        <v>2.0499999999999998</v>
      </c>
      <c r="F52" s="27">
        <f>StormStats!M63</f>
        <v>2.56</v>
      </c>
      <c r="G52" s="27">
        <f>StormStats!O63</f>
        <v>2.64</v>
      </c>
      <c r="H52" s="27">
        <f>StormStats!Q63</f>
        <v>5.51</v>
      </c>
      <c r="I52" s="27">
        <f>StormStats!S63</f>
        <v>7.05</v>
      </c>
      <c r="J52" s="88"/>
    </row>
    <row r="53" spans="1:10" ht="13.5" customHeight="1">
      <c r="A53" s="26">
        <v>16000</v>
      </c>
      <c r="B53" s="28">
        <f>StormStats!C64</f>
        <v>6710</v>
      </c>
      <c r="C53" s="148">
        <f>StormStats!E64</f>
        <v>36.851471594798085</v>
      </c>
      <c r="D53" s="27">
        <f>StormStats!I64</f>
        <v>1.38</v>
      </c>
      <c r="E53" s="27">
        <f>StormStats!K64</f>
        <v>2.3199999999999998</v>
      </c>
      <c r="F53" s="27">
        <f>StormStats!M64</f>
        <v>2.8</v>
      </c>
      <c r="G53" s="27">
        <f>StormStats!O64</f>
        <v>3.98</v>
      </c>
      <c r="H53" s="27">
        <f>StormStats!Q64</f>
        <v>5.24</v>
      </c>
      <c r="I53" s="27">
        <f>StormStats!S64</f>
        <v>7.05</v>
      </c>
    </row>
    <row r="54" spans="1:10" ht="13.5" customHeight="1">
      <c r="A54" s="26">
        <v>16500</v>
      </c>
      <c r="B54" s="28">
        <f>StormStats!C65</f>
        <v>3410</v>
      </c>
      <c r="C54" s="148">
        <f>StormStats!E65</f>
        <v>42.223134839151264</v>
      </c>
      <c r="D54" s="27">
        <f>StormStats!I65</f>
        <v>0.83</v>
      </c>
      <c r="E54" s="27">
        <f>StormStats!K65</f>
        <v>1.42</v>
      </c>
      <c r="F54" s="27">
        <f>StormStats!M65</f>
        <v>2.13</v>
      </c>
      <c r="G54" s="27">
        <f>StormStats!O65</f>
        <v>3.7</v>
      </c>
      <c r="H54" s="27">
        <f>StormStats!Q65</f>
        <v>7.56</v>
      </c>
      <c r="I54" s="27">
        <f>StormStats!S65</f>
        <v>9.33</v>
      </c>
    </row>
    <row r="55" spans="1:10" ht="13.5" customHeight="1">
      <c r="A55" s="26">
        <v>16700</v>
      </c>
      <c r="B55" s="28">
        <f>StormStats!C66</f>
        <v>3815</v>
      </c>
      <c r="C55" s="148">
        <f>StormStats!E66</f>
        <v>42.417522245037645</v>
      </c>
      <c r="D55" s="27">
        <f>StormStats!I66</f>
        <v>1.18</v>
      </c>
      <c r="E55" s="27">
        <f>StormStats!K66</f>
        <v>1.5</v>
      </c>
      <c r="F55" s="27">
        <f>StormStats!M66</f>
        <v>1.89</v>
      </c>
      <c r="G55" s="27">
        <f>StormStats!O66</f>
        <v>2.72</v>
      </c>
      <c r="H55" s="27">
        <f>StormStats!Q66</f>
        <v>3.94</v>
      </c>
      <c r="I55" s="27">
        <f>StormStats!S66</f>
        <v>5.24</v>
      </c>
    </row>
    <row r="56" spans="1:10" ht="13.5" customHeight="1">
      <c r="A56" s="26">
        <v>17000</v>
      </c>
      <c r="B56" s="28">
        <f>StormStats!C67</f>
        <v>4515</v>
      </c>
      <c r="C56" s="148">
        <f>StormStats!E67</f>
        <v>42.499657768651609</v>
      </c>
      <c r="D56" s="27">
        <f>StormStats!I67</f>
        <v>1.06</v>
      </c>
      <c r="E56" s="27">
        <f>StormStats!K67</f>
        <v>1.89</v>
      </c>
      <c r="F56" s="27">
        <f>StormStats!M67</f>
        <v>2.76</v>
      </c>
      <c r="G56" s="27">
        <f>StormStats!O67</f>
        <v>2.95</v>
      </c>
      <c r="H56" s="27">
        <f>StormStats!Q67</f>
        <v>3.46</v>
      </c>
      <c r="I56" s="27">
        <f>StormStats!S67</f>
        <v>4.72</v>
      </c>
    </row>
    <row r="57" spans="1:10" ht="13.5" customHeight="1">
      <c r="A57" s="26">
        <v>17300</v>
      </c>
      <c r="B57" s="28">
        <f>StormStats!C68</f>
        <v>3830</v>
      </c>
      <c r="C57" s="148">
        <f>StormStats!E68</f>
        <v>42.491444216290212</v>
      </c>
      <c r="D57" s="27">
        <f>StormStats!I68</f>
        <v>1.34</v>
      </c>
      <c r="E57" s="27">
        <f>StormStats!K68</f>
        <v>1.89</v>
      </c>
      <c r="F57" s="27">
        <f>StormStats!M68</f>
        <v>2.4</v>
      </c>
      <c r="G57" s="27">
        <f>StormStats!O68</f>
        <v>2.44</v>
      </c>
      <c r="H57" s="27">
        <f>StormStats!Q68</f>
        <v>3.58</v>
      </c>
      <c r="I57" s="27">
        <f>StormStats!S68</f>
        <v>5</v>
      </c>
    </row>
    <row r="58" spans="1:10" ht="13.5" customHeight="1">
      <c r="A58" s="26">
        <v>17500</v>
      </c>
      <c r="B58" s="28">
        <f>StormStats!C69</f>
        <v>4490</v>
      </c>
      <c r="C58" s="148">
        <f>StormStats!E69</f>
        <v>35.887748117727583</v>
      </c>
      <c r="D58" s="27">
        <f>StormStats!I69</f>
        <v>1.1399999999999999</v>
      </c>
      <c r="E58" s="27">
        <f>StormStats!K69</f>
        <v>1.73</v>
      </c>
      <c r="F58" s="27">
        <f>StormStats!M69</f>
        <v>1.77</v>
      </c>
      <c r="G58" s="27">
        <f>StormStats!O69</f>
        <v>1.93</v>
      </c>
      <c r="H58" s="27">
        <f>StormStats!Q69</f>
        <v>2.68</v>
      </c>
      <c r="I58" s="27">
        <f>StormStats!S69</f>
        <v>4.45</v>
      </c>
    </row>
    <row r="59" spans="1:10" ht="13.5" customHeight="1">
      <c r="A59" s="26">
        <v>17800</v>
      </c>
      <c r="B59" s="28">
        <f>StormStats!C70</f>
        <v>4775</v>
      </c>
      <c r="C59" s="148">
        <f>StormStats!E70</f>
        <v>41.913757700205338</v>
      </c>
      <c r="D59" s="27">
        <f>StormStats!I70</f>
        <v>0.75</v>
      </c>
      <c r="E59" s="27">
        <f>StormStats!K70</f>
        <v>1.46</v>
      </c>
      <c r="F59" s="27">
        <f>StormStats!M70</f>
        <v>1.85</v>
      </c>
      <c r="G59" s="27">
        <f>StormStats!O70</f>
        <v>1.89</v>
      </c>
      <c r="H59" s="27">
        <f>StormStats!Q70</f>
        <v>3.15</v>
      </c>
      <c r="I59" s="27">
        <f>StormStats!S70</f>
        <v>4.37</v>
      </c>
    </row>
    <row r="60" spans="1:10" ht="13.5" customHeight="1">
      <c r="A60" s="26">
        <v>18200</v>
      </c>
      <c r="B60" s="28">
        <f>StormStats!C71</f>
        <v>1090</v>
      </c>
      <c r="C60" s="148">
        <f>StormStats!E71</f>
        <v>22.064339493497606</v>
      </c>
      <c r="D60" s="27">
        <f>StormStats!I71</f>
        <v>0.94</v>
      </c>
      <c r="E60" s="27">
        <f>StormStats!K71</f>
        <v>1.81</v>
      </c>
      <c r="F60" s="27">
        <f>StormStats!M71</f>
        <v>2.17</v>
      </c>
      <c r="G60" s="27">
        <f>StormStats!O71</f>
        <v>2.3199999999999998</v>
      </c>
      <c r="H60" s="27">
        <f>StormStats!Q71</f>
        <v>2.44</v>
      </c>
      <c r="I60" s="27">
        <f>StormStats!S71</f>
        <v>3.43</v>
      </c>
    </row>
    <row r="61" spans="1:10" ht="13.5" customHeight="1">
      <c r="A61" s="26">
        <v>18500</v>
      </c>
      <c r="B61" s="28">
        <f>StormStats!C72</f>
        <v>870</v>
      </c>
      <c r="C61" s="148">
        <f>StormStats!E72</f>
        <v>23.028062970568104</v>
      </c>
      <c r="D61" s="27">
        <f>StormStats!I72</f>
        <v>0.83</v>
      </c>
      <c r="E61" s="27">
        <f>StormStats!K72</f>
        <v>1.38</v>
      </c>
      <c r="F61" s="27">
        <f>StormStats!M72</f>
        <v>2.44</v>
      </c>
      <c r="G61" s="27">
        <f>StormStats!O72</f>
        <v>2.72</v>
      </c>
      <c r="H61" s="27">
        <f>StormStats!Q72</f>
        <v>2.76</v>
      </c>
      <c r="I61" s="27">
        <f>StormStats!S72</f>
        <v>2.91</v>
      </c>
    </row>
    <row r="62" spans="1:10" ht="13.5" customHeight="1">
      <c r="A62" s="26">
        <v>18700</v>
      </c>
      <c r="B62" s="28">
        <f>StormStats!C73</f>
        <v>1810</v>
      </c>
      <c r="C62" s="148">
        <f>StormStats!E73</f>
        <v>17.201916495550993</v>
      </c>
      <c r="D62" s="27">
        <f>StormStats!I73</f>
        <v>0.94</v>
      </c>
      <c r="E62" s="27">
        <f>StormStats!K73</f>
        <v>1.5</v>
      </c>
      <c r="F62" s="27">
        <f>StormStats!M73</f>
        <v>1.61</v>
      </c>
      <c r="G62" s="27">
        <f>StormStats!O73</f>
        <v>1.77</v>
      </c>
      <c r="H62" s="27">
        <f>StormStats!Q73</f>
        <v>2.6</v>
      </c>
      <c r="I62" s="27">
        <f>StormStats!S73</f>
        <v>3.35</v>
      </c>
    </row>
    <row r="63" spans="1:10" ht="13.5" customHeight="1">
      <c r="A63" s="26">
        <v>19000</v>
      </c>
      <c r="B63" s="28">
        <f>StormStats!C74</f>
        <v>2010</v>
      </c>
      <c r="C63" s="148">
        <f>StormStats!E74</f>
        <v>20.342231348391511</v>
      </c>
      <c r="D63" s="27">
        <f>StormStats!I74</f>
        <v>1.22</v>
      </c>
      <c r="E63" s="27">
        <f>StormStats!K74</f>
        <v>1.97</v>
      </c>
      <c r="F63" s="27">
        <f>StormStats!M74</f>
        <v>2.0499999999999998</v>
      </c>
      <c r="G63" s="27">
        <f>StormStats!O74</f>
        <v>2.2400000000000002</v>
      </c>
      <c r="H63" s="27">
        <f>StormStats!Q74</f>
        <v>3.5</v>
      </c>
      <c r="I63" s="27">
        <f>StormStats!S74</f>
        <v>4.37</v>
      </c>
    </row>
    <row r="64" spans="1:10" ht="13.5" customHeight="1">
      <c r="A64" s="26">
        <v>19300</v>
      </c>
      <c r="B64" s="28">
        <f>StormStats!C75</f>
        <v>1865</v>
      </c>
      <c r="C64" s="148">
        <f>StormStats!E75</f>
        <v>17.582477754962355</v>
      </c>
      <c r="D64" s="27">
        <f>StormStats!I75</f>
        <v>0.98</v>
      </c>
      <c r="E64" s="27">
        <f>StormStats!K75</f>
        <v>2.17</v>
      </c>
      <c r="F64" s="27">
        <f>StormStats!M75</f>
        <v>2.8</v>
      </c>
      <c r="G64" s="27">
        <f>StormStats!O75</f>
        <v>2.83</v>
      </c>
      <c r="H64" s="27">
        <f>StormStats!Q75</f>
        <v>3.54</v>
      </c>
      <c r="I64" s="27">
        <f>StormStats!S75</f>
        <v>4.96</v>
      </c>
    </row>
    <row r="65" spans="1:10" ht="13.5" customHeight="1">
      <c r="A65" s="26">
        <v>19500</v>
      </c>
      <c r="B65" s="28">
        <f>StormStats!C76</f>
        <v>1670</v>
      </c>
      <c r="C65" s="148">
        <f>StormStats!E76</f>
        <v>39.682409308692677</v>
      </c>
      <c r="D65" s="27">
        <f>StormStats!I76</f>
        <v>0.79</v>
      </c>
      <c r="E65" s="27">
        <f>StormStats!K76</f>
        <v>1.89</v>
      </c>
      <c r="F65" s="27">
        <f>StormStats!M76</f>
        <v>2.4</v>
      </c>
      <c r="G65" s="27">
        <f>StormStats!O76</f>
        <v>2.64</v>
      </c>
      <c r="H65" s="27">
        <f>StormStats!Q76</f>
        <v>2.87</v>
      </c>
      <c r="I65" s="27">
        <f>StormStats!S76</f>
        <v>3.5</v>
      </c>
    </row>
    <row r="66" spans="1:10" ht="13.5" customHeight="1">
      <c r="A66" s="26">
        <v>20000</v>
      </c>
      <c r="B66" s="28">
        <f>StormStats!C77</f>
        <v>2560</v>
      </c>
      <c r="C66" s="148">
        <f>StormStats!E77</f>
        <v>22.299794661190965</v>
      </c>
      <c r="D66" s="27">
        <f>StormStats!I77</f>
        <v>1.22</v>
      </c>
      <c r="E66" s="27">
        <f>StormStats!K77</f>
        <v>2.48</v>
      </c>
      <c r="F66" s="27">
        <f>StormStats!M77</f>
        <v>2.68</v>
      </c>
      <c r="G66" s="27">
        <f>StormStats!O77</f>
        <v>2.68</v>
      </c>
      <c r="H66" s="27">
        <f>StormStats!Q77</f>
        <v>3.07</v>
      </c>
      <c r="I66" s="27">
        <f>StormStats!S77</f>
        <v>4.09</v>
      </c>
    </row>
    <row r="67" spans="1:10" ht="13.5" customHeight="1">
      <c r="A67" s="26">
        <v>20200</v>
      </c>
      <c r="B67" s="28">
        <f>StormStats!C78</f>
        <v>1875</v>
      </c>
      <c r="C67" s="148">
        <f>StormStats!E78</f>
        <v>30.442162902121833</v>
      </c>
      <c r="D67" s="27">
        <f>StormStats!I78</f>
        <v>0.87</v>
      </c>
      <c r="E67" s="27">
        <f>StormStats!K78</f>
        <v>1.42</v>
      </c>
      <c r="F67" s="27">
        <f>StormStats!M78</f>
        <v>2.0099999999999998</v>
      </c>
      <c r="G67" s="27">
        <f>StormStats!O78</f>
        <v>2.09</v>
      </c>
      <c r="H67" s="27">
        <f>StormStats!Q78</f>
        <v>3.03</v>
      </c>
      <c r="I67" s="27">
        <f>StormStats!S78</f>
        <v>4.6900000000000004</v>
      </c>
    </row>
    <row r="68" spans="1:10" s="88" customFormat="1" ht="13.5" customHeight="1">
      <c r="A68" s="26">
        <v>20700</v>
      </c>
      <c r="B68" s="28">
        <f>StormStats!C80</f>
        <v>2285</v>
      </c>
      <c r="C68" s="148">
        <f>StormStats!E80</f>
        <v>30.291581108829568</v>
      </c>
      <c r="D68" s="27">
        <f>StormStats!I80</f>
        <v>1.06</v>
      </c>
      <c r="E68" s="27">
        <f>StormStats!K80</f>
        <v>1.69</v>
      </c>
      <c r="F68" s="27">
        <f>StormStats!M80</f>
        <v>1.73</v>
      </c>
      <c r="G68" s="27">
        <f>StormStats!O80</f>
        <v>2.8</v>
      </c>
      <c r="H68" s="27">
        <f>StormStats!Q80</f>
        <v>4.09</v>
      </c>
      <c r="I68" s="27">
        <f>StormStats!S80</f>
        <v>5.79</v>
      </c>
      <c r="J68"/>
    </row>
    <row r="69" spans="1:10" ht="13.5" customHeight="1">
      <c r="A69" s="26">
        <v>21000</v>
      </c>
      <c r="B69" s="28">
        <f>StormStats!C81</f>
        <v>2980</v>
      </c>
      <c r="C69" s="148">
        <f>StormStats!E81</f>
        <v>38.212183436002739</v>
      </c>
      <c r="D69" s="27">
        <f>StormStats!I81</f>
        <v>1.54</v>
      </c>
      <c r="E69" s="27">
        <f>StormStats!K81</f>
        <v>2.4</v>
      </c>
      <c r="F69" s="27">
        <f>StormStats!M81</f>
        <v>3.15</v>
      </c>
      <c r="G69" s="27">
        <f>StormStats!O81</f>
        <v>3.43</v>
      </c>
      <c r="H69" s="27">
        <f>StormStats!Q81</f>
        <v>4.37</v>
      </c>
      <c r="I69" s="27">
        <f>StormStats!S81</f>
        <v>5.24</v>
      </c>
      <c r="J69" s="88"/>
    </row>
    <row r="70" spans="1:10" ht="13.5" customHeight="1">
      <c r="A70" s="26">
        <v>21500</v>
      </c>
      <c r="B70" s="28">
        <f>StormStats!C82</f>
        <v>4635</v>
      </c>
      <c r="C70" s="148">
        <f>StormStats!E82</f>
        <v>41.883641341546884</v>
      </c>
      <c r="D70" s="27">
        <f>StormStats!I82</f>
        <v>0.98</v>
      </c>
      <c r="E70" s="27">
        <f>StormStats!K82</f>
        <v>1.77</v>
      </c>
      <c r="F70" s="27">
        <f>StormStats!M82</f>
        <v>2.6</v>
      </c>
      <c r="G70" s="27">
        <f>StormStats!O82</f>
        <v>3.46</v>
      </c>
      <c r="H70" s="27">
        <f>StormStats!Q82</f>
        <v>5.71</v>
      </c>
      <c r="I70" s="27">
        <f>StormStats!S82</f>
        <v>6.97</v>
      </c>
    </row>
    <row r="71" spans="1:10" ht="13.5" customHeight="1">
      <c r="A71" s="26">
        <v>21800</v>
      </c>
      <c r="B71" s="28">
        <f>StormStats!C83</f>
        <v>3505</v>
      </c>
      <c r="C71" s="148">
        <f>StormStats!E83</f>
        <v>21.555099247091032</v>
      </c>
      <c r="D71" s="27">
        <f>StormStats!I83</f>
        <v>1.26</v>
      </c>
      <c r="E71" s="27">
        <f>StormStats!K83</f>
        <v>2.09</v>
      </c>
      <c r="F71" s="27">
        <f>StormStats!M83</f>
        <v>2.17</v>
      </c>
      <c r="G71" s="27">
        <f>StormStats!O83</f>
        <v>2.6</v>
      </c>
      <c r="H71" s="27">
        <f>StormStats!Q83</f>
        <v>5.39</v>
      </c>
      <c r="I71" s="27">
        <f>StormStats!S83</f>
        <v>7.8</v>
      </c>
    </row>
    <row r="72" spans="1:10" s="88" customFormat="1" ht="13.5" customHeight="1">
      <c r="A72" s="26">
        <v>22000</v>
      </c>
      <c r="B72" s="28">
        <f>StormStats!C84</f>
        <v>3950</v>
      </c>
      <c r="C72" s="148">
        <f>StormStats!E84</f>
        <v>14.57905544147844</v>
      </c>
      <c r="D72" s="27">
        <f>StormStats!I84</f>
        <v>1.34</v>
      </c>
      <c r="E72" s="27">
        <f>StormStats!K84</f>
        <v>2.6</v>
      </c>
      <c r="F72" s="27">
        <f>StormStats!M84</f>
        <v>2.87</v>
      </c>
      <c r="G72" s="27">
        <f>StormStats!O84</f>
        <v>4.49</v>
      </c>
      <c r="H72" s="27">
        <f>StormStats!Q84</f>
        <v>5.59</v>
      </c>
      <c r="I72" s="27">
        <f>StormStats!S84</f>
        <v>7.24</v>
      </c>
      <c r="J72"/>
    </row>
    <row r="73" spans="1:10" s="88" customFormat="1" ht="13.5" customHeight="1">
      <c r="A73" s="26">
        <v>22800</v>
      </c>
      <c r="B73" s="28">
        <f>StormStats!C85</f>
        <v>1015</v>
      </c>
      <c r="C73" s="148">
        <f>StormStats!E85</f>
        <v>10.997946611909651</v>
      </c>
      <c r="D73" s="27">
        <f>StormStats!I85</f>
        <v>0.79</v>
      </c>
      <c r="E73" s="27">
        <f>StormStats!K85</f>
        <v>1.1399999999999999</v>
      </c>
      <c r="F73" s="27">
        <f>StormStats!M85</f>
        <v>1.38</v>
      </c>
      <c r="G73" s="27">
        <f>StormStats!O85</f>
        <v>1.38</v>
      </c>
      <c r="H73" s="27">
        <f>StormStats!Q85</f>
        <v>2.2000000000000002</v>
      </c>
      <c r="I73" s="27">
        <f>StormStats!S85</f>
        <v>2.91</v>
      </c>
    </row>
    <row r="74" spans="1:10" ht="13.5" customHeight="1">
      <c r="A74" s="26">
        <v>23000</v>
      </c>
      <c r="B74" s="28">
        <f>StormStats!C86</f>
        <v>2765</v>
      </c>
      <c r="C74" s="148">
        <f>StormStats!E86</f>
        <v>19.345653661875428</v>
      </c>
      <c r="D74" s="27">
        <f>StormStats!I86</f>
        <v>0.98</v>
      </c>
      <c r="E74" s="27">
        <f>StormStats!K86</f>
        <v>1.69</v>
      </c>
      <c r="F74" s="27">
        <f>StormStats!M86</f>
        <v>1.69</v>
      </c>
      <c r="G74" s="27">
        <f>StormStats!O86</f>
        <v>1.69</v>
      </c>
      <c r="H74" s="27">
        <f>StormStats!Q86</f>
        <v>4.49</v>
      </c>
      <c r="I74" s="27">
        <f>StormStats!S86</f>
        <v>5.94</v>
      </c>
      <c r="J74" s="88"/>
    </row>
    <row r="75" spans="1:10" s="88" customFormat="1" ht="13.5" customHeight="1">
      <c r="A75" s="26">
        <v>23200</v>
      </c>
      <c r="B75" s="28">
        <f>StormStats!C87</f>
        <v>2005</v>
      </c>
      <c r="C75" s="148">
        <f>StormStats!E87</f>
        <v>20.268309377138944</v>
      </c>
      <c r="D75" s="27">
        <f>StormStats!I87</f>
        <v>1.06</v>
      </c>
      <c r="E75" s="27">
        <f>StormStats!K87</f>
        <v>1.97</v>
      </c>
      <c r="F75" s="27">
        <f>StormStats!M87</f>
        <v>2.44</v>
      </c>
      <c r="G75" s="27">
        <f>StormStats!O87</f>
        <v>2.6</v>
      </c>
      <c r="H75" s="27">
        <f>StormStats!Q87</f>
        <v>2.99</v>
      </c>
      <c r="I75" s="27">
        <f>StormStats!S87</f>
        <v>4.37</v>
      </c>
      <c r="J75"/>
    </row>
    <row r="76" spans="1:10" s="79" customFormat="1" ht="13.5" customHeight="1">
      <c r="A76" s="26">
        <v>23500</v>
      </c>
      <c r="B76" s="28">
        <f>StormStats!C88</f>
        <v>1400</v>
      </c>
      <c r="C76" s="148">
        <f>StormStats!E88</f>
        <v>20.290212183436001</v>
      </c>
      <c r="D76" s="27">
        <f>StormStats!I88</f>
        <v>0.98</v>
      </c>
      <c r="E76" s="27">
        <f>StormStats!K88</f>
        <v>1.57</v>
      </c>
      <c r="F76" s="27">
        <f>StormStats!M88</f>
        <v>1.57</v>
      </c>
      <c r="G76" s="27">
        <f>StormStats!O88</f>
        <v>1.65</v>
      </c>
      <c r="H76" s="27">
        <f>StormStats!Q88</f>
        <v>2.3199999999999998</v>
      </c>
      <c r="I76" s="27">
        <f>StormStats!S88</f>
        <v>3.11</v>
      </c>
      <c r="J76" s="88"/>
    </row>
    <row r="77" spans="1:10" s="88" customFormat="1" ht="13.5" customHeight="1">
      <c r="A77" s="26">
        <v>23700</v>
      </c>
      <c r="B77" s="28">
        <f>StormStats!C89</f>
        <v>945</v>
      </c>
      <c r="C77" s="148">
        <f>StormStats!E89</f>
        <v>21.382614647501711</v>
      </c>
      <c r="D77" s="27">
        <f>StormStats!I89</f>
        <v>1.02</v>
      </c>
      <c r="E77" s="27">
        <f>StormStats!K89</f>
        <v>2.99</v>
      </c>
      <c r="F77" s="27">
        <f>StormStats!M89</f>
        <v>3.35</v>
      </c>
      <c r="G77" s="27">
        <f>StormStats!O89</f>
        <v>3.35</v>
      </c>
      <c r="H77" s="27">
        <f>StormStats!Q89</f>
        <v>3.35</v>
      </c>
      <c r="I77" s="27">
        <f>StormStats!S89</f>
        <v>4.0199999999999996</v>
      </c>
      <c r="J77" s="79"/>
    </row>
    <row r="78" spans="1:10" s="88" customFormat="1" ht="13.5" customHeight="1">
      <c r="A78" s="26">
        <v>24000</v>
      </c>
      <c r="B78" s="28">
        <f>StormStats!C90</f>
        <v>1200</v>
      </c>
      <c r="C78" s="148">
        <f>StormStats!E90</f>
        <v>23.299110198494184</v>
      </c>
      <c r="D78" s="27">
        <f>StormStats!I90</f>
        <v>1.02</v>
      </c>
      <c r="E78" s="27">
        <f>StormStats!K90</f>
        <v>1.5</v>
      </c>
      <c r="F78" s="27">
        <f>StormStats!M90</f>
        <v>1.97</v>
      </c>
      <c r="G78" s="27">
        <f>StormStats!O90</f>
        <v>2.2000000000000002</v>
      </c>
      <c r="H78" s="27">
        <f>StormStats!Q90</f>
        <v>2.8</v>
      </c>
      <c r="I78" s="27">
        <f>StormStats!S90</f>
        <v>3.5</v>
      </c>
    </row>
    <row r="79" spans="1:10" s="88" customFormat="1" ht="13.5" customHeight="1">
      <c r="A79" s="26">
        <v>24300</v>
      </c>
      <c r="B79" s="28">
        <f>StormStats!C91</f>
        <v>1240</v>
      </c>
      <c r="C79" s="148">
        <f>StormStats!E91</f>
        <v>23.353867214236825</v>
      </c>
      <c r="D79" s="27">
        <f>StormStats!I91</f>
        <v>1.38</v>
      </c>
      <c r="E79" s="27">
        <f>StormStats!K91</f>
        <v>1.97</v>
      </c>
      <c r="F79" s="27">
        <f>StormStats!M91</f>
        <v>2.2799999999999998</v>
      </c>
      <c r="G79" s="27">
        <f>StormStats!O91</f>
        <v>2.68</v>
      </c>
      <c r="H79" s="27">
        <f>StormStats!Q91</f>
        <v>3.78</v>
      </c>
      <c r="I79" s="27">
        <f>StormStats!S91</f>
        <v>4.49</v>
      </c>
    </row>
    <row r="80" spans="1:10" s="88" customFormat="1" ht="13.5" customHeight="1">
      <c r="A80" s="26">
        <v>24500</v>
      </c>
      <c r="B80" s="28">
        <f>StormStats!C92</f>
        <v>1030</v>
      </c>
      <c r="C80" s="148">
        <f>StormStats!E92</f>
        <v>21.360711841204655</v>
      </c>
      <c r="D80" s="27">
        <f>StormStats!I92</f>
        <v>1.34</v>
      </c>
      <c r="E80" s="27">
        <f>StormStats!K92</f>
        <v>2.56</v>
      </c>
      <c r="F80" s="27">
        <f>StormStats!M92</f>
        <v>2.8</v>
      </c>
      <c r="G80" s="27">
        <f>StormStats!O92</f>
        <v>2.8</v>
      </c>
      <c r="H80" s="27">
        <f>StormStats!Q92</f>
        <v>2.99</v>
      </c>
      <c r="I80" s="27">
        <f>StormStats!S92</f>
        <v>4.21</v>
      </c>
    </row>
    <row r="81" spans="1:10" s="88" customFormat="1" ht="13.5" customHeight="1">
      <c r="A81" s="26">
        <v>24700</v>
      </c>
      <c r="B81" s="28">
        <f>StormStats!C93</f>
        <v>850</v>
      </c>
      <c r="C81" s="148">
        <f>StormStats!E93</f>
        <v>33.639972621492127</v>
      </c>
      <c r="D81" s="27">
        <f>StormStats!I93</f>
        <v>0.87</v>
      </c>
      <c r="E81" s="27">
        <f>StormStats!K93</f>
        <v>1.93</v>
      </c>
      <c r="F81" s="27">
        <f>StormStats!M93</f>
        <v>1.97</v>
      </c>
      <c r="G81" s="27">
        <f>StormStats!O93</f>
        <v>1.97</v>
      </c>
      <c r="H81" s="27">
        <f>StormStats!Q93</f>
        <v>2.2000000000000002</v>
      </c>
      <c r="I81" s="27">
        <f>StormStats!S93</f>
        <v>2.99</v>
      </c>
    </row>
    <row r="82" spans="1:10" s="78" customFormat="1" ht="13.5" customHeight="1">
      <c r="A82" s="26">
        <v>25000</v>
      </c>
      <c r="B82" s="28">
        <f>StormStats!C94</f>
        <v>1120</v>
      </c>
      <c r="C82" s="148">
        <f>StormStats!E94</f>
        <v>23.780971937029431</v>
      </c>
      <c r="D82" s="27">
        <f>StormStats!I94</f>
        <v>0.83</v>
      </c>
      <c r="E82" s="27">
        <f>StormStats!K94</f>
        <v>2.2000000000000002</v>
      </c>
      <c r="F82" s="27">
        <f>StormStats!M94</f>
        <v>2.4</v>
      </c>
      <c r="G82" s="27">
        <f>StormStats!O94</f>
        <v>2.72</v>
      </c>
      <c r="H82" s="27">
        <f>StormStats!Q94</f>
        <v>3.35</v>
      </c>
      <c r="I82" s="27">
        <f>StormStats!S94</f>
        <v>4.17</v>
      </c>
      <c r="J82" s="88"/>
    </row>
    <row r="83" spans="1:10" ht="13.5" customHeight="1">
      <c r="A83" s="26">
        <v>25200</v>
      </c>
      <c r="B83" s="28">
        <f>StormStats!C95</f>
        <v>1185</v>
      </c>
      <c r="C83" s="148">
        <f>StormStats!E95</f>
        <v>34.789869952087614</v>
      </c>
      <c r="D83" s="27">
        <f>StormStats!I95</f>
        <v>0.83</v>
      </c>
      <c r="E83" s="27">
        <f>StormStats!K95</f>
        <v>1.5</v>
      </c>
      <c r="F83" s="27">
        <f>StormStats!M95</f>
        <v>1.93</v>
      </c>
      <c r="G83" s="27">
        <f>StormStats!O95</f>
        <v>2.17</v>
      </c>
      <c r="H83" s="27">
        <f>StormStats!Q95</f>
        <v>2.48</v>
      </c>
      <c r="I83" s="27">
        <f>StormStats!S95</f>
        <v>2.83</v>
      </c>
      <c r="J83" s="78"/>
    </row>
    <row r="84" spans="1:10" ht="13.5" customHeight="1">
      <c r="A84" s="26">
        <v>25500</v>
      </c>
      <c r="B84" s="28">
        <f>StormStats!C96</f>
        <v>1130</v>
      </c>
      <c r="C84" s="148">
        <f>StormStats!E96</f>
        <v>23.222450376454482</v>
      </c>
      <c r="D84" s="27">
        <f>StormStats!I96</f>
        <v>1.02</v>
      </c>
      <c r="E84" s="27">
        <f>StormStats!K96</f>
        <v>1.73</v>
      </c>
      <c r="F84" s="27">
        <f>StormStats!M96</f>
        <v>2.3199999999999998</v>
      </c>
      <c r="G84" s="27">
        <f>StormStats!O96</f>
        <v>2.52</v>
      </c>
      <c r="H84" s="27">
        <f>StormStats!Q96</f>
        <v>3.27</v>
      </c>
      <c r="I84" s="27">
        <f>StormStats!S96</f>
        <v>4.29</v>
      </c>
    </row>
    <row r="85" spans="1:10" ht="13.5" customHeight="1">
      <c r="A85" s="26">
        <v>25700</v>
      </c>
      <c r="B85" s="28">
        <f>StormStats!C97</f>
        <v>1260</v>
      </c>
      <c r="C85" s="148">
        <f>StormStats!E97</f>
        <v>39.567419575633132</v>
      </c>
      <c r="D85" s="27">
        <f>StormStats!I97</f>
        <v>1.1399999999999999</v>
      </c>
      <c r="E85" s="27">
        <f>StormStats!K97</f>
        <v>2.0499999999999998</v>
      </c>
      <c r="F85" s="27">
        <f>StormStats!M97</f>
        <v>3.15</v>
      </c>
      <c r="G85" s="27">
        <f>StormStats!O97</f>
        <v>3.15</v>
      </c>
      <c r="H85" s="27">
        <f>StormStats!Q97</f>
        <v>3.31</v>
      </c>
      <c r="I85" s="27">
        <f>StormStats!S97</f>
        <v>3.98</v>
      </c>
    </row>
    <row r="86" spans="1:10" ht="13.5" customHeight="1">
      <c r="A86" s="26">
        <v>26000</v>
      </c>
      <c r="B86" s="28">
        <f>StormStats!C99</f>
        <v>1415</v>
      </c>
      <c r="C86" s="148">
        <f>StormStats!E99</f>
        <v>30.042436687200549</v>
      </c>
      <c r="D86" s="27">
        <f>StormStats!I99</f>
        <v>0.75</v>
      </c>
      <c r="E86" s="27">
        <f>StormStats!K99</f>
        <v>1.5</v>
      </c>
      <c r="F86" s="27">
        <f>StormStats!M99</f>
        <v>2.0499999999999998</v>
      </c>
      <c r="G86" s="27">
        <f>StormStats!O99</f>
        <v>2.2000000000000002</v>
      </c>
      <c r="H86" s="27">
        <f>StormStats!Q99</f>
        <v>2.52</v>
      </c>
      <c r="I86" s="27">
        <f>StormStats!S99</f>
        <v>3.11</v>
      </c>
    </row>
    <row r="87" spans="1:10" s="88" customFormat="1" ht="13.5" customHeight="1">
      <c r="A87" s="26">
        <v>26300</v>
      </c>
      <c r="B87" s="28">
        <f>StormStats!C100</f>
        <v>2175</v>
      </c>
      <c r="C87" s="148">
        <f>StormStats!E100</f>
        <v>41.913757700205338</v>
      </c>
      <c r="D87" s="27">
        <f>StormStats!I100</f>
        <v>1.1399999999999999</v>
      </c>
      <c r="E87" s="27">
        <f>StormStats!K100</f>
        <v>1.73</v>
      </c>
      <c r="F87" s="27">
        <f>StormStats!M100</f>
        <v>1.93</v>
      </c>
      <c r="G87" s="27">
        <f>StormStats!O100</f>
        <v>3.23</v>
      </c>
      <c r="H87" s="27">
        <f>StormStats!Q100</f>
        <v>3.82</v>
      </c>
      <c r="I87" s="27">
        <f>StormStats!S100</f>
        <v>4.45</v>
      </c>
      <c r="J87"/>
    </row>
    <row r="88" spans="1:10" ht="13.5" customHeight="1">
      <c r="A88" s="26">
        <v>26500</v>
      </c>
      <c r="B88" s="28">
        <f>StormStats!C101</f>
        <v>1210</v>
      </c>
      <c r="C88" s="148">
        <f>StormStats!E101</f>
        <v>22.239561943874058</v>
      </c>
      <c r="D88" s="27">
        <f>StormStats!I101</f>
        <v>1.1399999999999999</v>
      </c>
      <c r="E88" s="27">
        <f>StormStats!K101</f>
        <v>2.56</v>
      </c>
      <c r="F88" s="27">
        <f>StormStats!M101</f>
        <v>2.56</v>
      </c>
      <c r="G88" s="27">
        <f>StormStats!O101</f>
        <v>2.6</v>
      </c>
      <c r="H88" s="27">
        <f>StormStats!Q101</f>
        <v>2.72</v>
      </c>
      <c r="I88" s="27">
        <f>StormStats!S101</f>
        <v>3.66</v>
      </c>
      <c r="J88" s="88"/>
    </row>
    <row r="89" spans="1:10" s="88" customFormat="1" ht="13.5" customHeight="1">
      <c r="A89" s="26">
        <v>26800</v>
      </c>
      <c r="B89" s="28">
        <f>StormStats!C103</f>
        <v>1615</v>
      </c>
      <c r="C89" s="148">
        <f>StormStats!E103</f>
        <v>29.026694045174537</v>
      </c>
      <c r="D89" s="27">
        <f>StormStats!I103</f>
        <v>1.1000000000000001</v>
      </c>
      <c r="E89" s="27">
        <f>StormStats!K103</f>
        <v>2.09</v>
      </c>
      <c r="F89" s="27">
        <f>StormStats!M103</f>
        <v>2.4</v>
      </c>
      <c r="G89" s="27">
        <f>StormStats!O103</f>
        <v>2.48</v>
      </c>
      <c r="H89" s="27">
        <f>StormStats!Q103</f>
        <v>4.17</v>
      </c>
      <c r="I89" s="27">
        <f>StormStats!S103</f>
        <v>4.21</v>
      </c>
      <c r="J89"/>
    </row>
    <row r="90" spans="1:10" ht="13.5" customHeight="1">
      <c r="A90" s="26">
        <v>27000</v>
      </c>
      <c r="B90" s="28">
        <f>StormStats!C104</f>
        <v>1875</v>
      </c>
      <c r="C90" s="148">
        <f>StormStats!E104</f>
        <v>24.043805612594113</v>
      </c>
      <c r="D90" s="27">
        <f>StormStats!I104</f>
        <v>1.22</v>
      </c>
      <c r="E90" s="27">
        <f>StormStats!K104</f>
        <v>2.2000000000000002</v>
      </c>
      <c r="F90" s="27">
        <f>StormStats!M104</f>
        <v>2.2799999999999998</v>
      </c>
      <c r="G90" s="27">
        <f>StormStats!O104</f>
        <v>2.36</v>
      </c>
      <c r="H90" s="27">
        <f>StormStats!Q104</f>
        <v>2.91</v>
      </c>
      <c r="I90" s="27">
        <f>StormStats!S104</f>
        <v>3.74</v>
      </c>
      <c r="J90" s="88"/>
    </row>
    <row r="91" spans="1:10" s="49" customFormat="1" ht="13.5" customHeight="1">
      <c r="A91" s="26">
        <v>27200</v>
      </c>
      <c r="B91" s="28">
        <f>StormStats!C105</f>
        <v>755</v>
      </c>
      <c r="C91" s="148">
        <f>StormStats!E105</f>
        <v>29.470225872689937</v>
      </c>
      <c r="D91" s="27">
        <f>StormStats!I105</f>
        <v>1.1399999999999999</v>
      </c>
      <c r="E91" s="27">
        <f>StormStats!K105</f>
        <v>1.93</v>
      </c>
      <c r="F91" s="27">
        <f>StormStats!M105</f>
        <v>2.2400000000000002</v>
      </c>
      <c r="G91" s="27">
        <f>StormStats!O105</f>
        <v>2.3199999999999998</v>
      </c>
      <c r="H91" s="27">
        <f>StormStats!Q105</f>
        <v>2.48</v>
      </c>
      <c r="I91" s="27">
        <f>StormStats!S105</f>
        <v>3.23</v>
      </c>
      <c r="J91"/>
    </row>
    <row r="92" spans="1:10" s="77" customFormat="1" ht="13.5" customHeight="1">
      <c r="A92" s="26">
        <v>27500</v>
      </c>
      <c r="B92" s="28">
        <f>StormStats!C106</f>
        <v>1865</v>
      </c>
      <c r="C92" s="148">
        <f>StormStats!E106</f>
        <v>25.078713210130047</v>
      </c>
      <c r="D92" s="27">
        <f>StormStats!I106</f>
        <v>1.22</v>
      </c>
      <c r="E92" s="27">
        <f>StormStats!K106</f>
        <v>2.52</v>
      </c>
      <c r="F92" s="27">
        <f>StormStats!M106</f>
        <v>2.87</v>
      </c>
      <c r="G92" s="27">
        <f>StormStats!O106</f>
        <v>2.87</v>
      </c>
      <c r="H92" s="27">
        <f>StormStats!Q106</f>
        <v>4.76</v>
      </c>
      <c r="I92" s="27">
        <f>StormStats!S106</f>
        <v>4.76</v>
      </c>
      <c r="J92" s="49"/>
    </row>
    <row r="93" spans="1:10" s="88" customFormat="1" ht="13.5" customHeight="1">
      <c r="A93" s="26">
        <v>27700</v>
      </c>
      <c r="B93" s="28">
        <f>StormStats!C107</f>
        <v>2290</v>
      </c>
      <c r="C93" s="148">
        <f>StormStats!E107</f>
        <v>20.914442162902123</v>
      </c>
      <c r="D93" s="27">
        <f>StormStats!I107</f>
        <v>1.1399999999999999</v>
      </c>
      <c r="E93" s="27">
        <f>StormStats!K107</f>
        <v>1.81</v>
      </c>
      <c r="F93" s="27">
        <f>StormStats!M107</f>
        <v>1.97</v>
      </c>
      <c r="G93" s="27">
        <f>StormStats!O107</f>
        <v>2.0499999999999998</v>
      </c>
      <c r="H93" s="27">
        <f>StormStats!Q107</f>
        <v>3.98</v>
      </c>
      <c r="I93" s="27">
        <f>StormStats!S107</f>
        <v>4.0599999999999996</v>
      </c>
      <c r="J93" s="77"/>
    </row>
    <row r="94" spans="1:10" ht="13.5" customHeight="1">
      <c r="A94" s="26">
        <v>28000</v>
      </c>
      <c r="B94" s="28">
        <f>StormStats!C108</f>
        <v>1690</v>
      </c>
      <c r="C94" s="148">
        <f>StormStats!E108</f>
        <v>29.081451060917178</v>
      </c>
      <c r="D94" s="27">
        <f>StormStats!I108</f>
        <v>1.3</v>
      </c>
      <c r="E94" s="27">
        <f>StormStats!K108</f>
        <v>2.76</v>
      </c>
      <c r="F94" s="27">
        <f>StormStats!M108</f>
        <v>2.87</v>
      </c>
      <c r="G94" s="27">
        <f>StormStats!O108</f>
        <v>2.87</v>
      </c>
      <c r="H94" s="27">
        <f>StormStats!Q108</f>
        <v>3.46</v>
      </c>
      <c r="I94" s="27">
        <f>StormStats!S108</f>
        <v>4.72</v>
      </c>
      <c r="J94" s="88"/>
    </row>
    <row r="95" spans="1:10" s="88" customFormat="1" ht="13.5" customHeight="1">
      <c r="A95" s="26">
        <v>28300</v>
      </c>
      <c r="B95" s="28">
        <f>StormStats!C109</f>
        <v>2170</v>
      </c>
      <c r="C95" s="148">
        <f>StormStats!E109</f>
        <v>22.031485284052017</v>
      </c>
      <c r="D95" s="27">
        <f>StormStats!I109</f>
        <v>1.1000000000000001</v>
      </c>
      <c r="E95" s="27">
        <f>StormStats!K109</f>
        <v>1.77</v>
      </c>
      <c r="F95" s="27">
        <f>StormStats!M109</f>
        <v>1.97</v>
      </c>
      <c r="G95" s="27">
        <f>StormStats!O109</f>
        <v>2.13</v>
      </c>
      <c r="H95" s="27">
        <f>StormStats!Q109</f>
        <v>4.0199999999999996</v>
      </c>
      <c r="I95" s="27">
        <f>StormStats!S109</f>
        <v>4.6900000000000004</v>
      </c>
      <c r="J95"/>
    </row>
    <row r="96" spans="1:10" s="88" customFormat="1" ht="13.5" customHeight="1">
      <c r="A96" s="26">
        <v>28500</v>
      </c>
      <c r="B96" s="28">
        <f>StormStats!C110</f>
        <v>2675</v>
      </c>
      <c r="C96" s="148">
        <f>StormStats!E110</f>
        <v>21.385352498288842</v>
      </c>
      <c r="D96" s="27">
        <f>StormStats!I110</f>
        <v>1.22</v>
      </c>
      <c r="E96" s="27">
        <f>StormStats!K110</f>
        <v>2.17</v>
      </c>
      <c r="F96" s="27">
        <f>StormStats!M110</f>
        <v>2.99</v>
      </c>
      <c r="G96" s="27">
        <f>StormStats!O110</f>
        <v>3.03</v>
      </c>
      <c r="H96" s="27">
        <f>StormStats!Q110</f>
        <v>3.43</v>
      </c>
      <c r="I96" s="27">
        <f>StormStats!S110</f>
        <v>4.8</v>
      </c>
    </row>
    <row r="97" spans="1:10" s="88" customFormat="1" ht="13.5" customHeight="1">
      <c r="A97" s="26">
        <v>28800</v>
      </c>
      <c r="B97" s="28">
        <f>StormStats!C111</f>
        <v>2205</v>
      </c>
      <c r="C97" s="148">
        <f>StormStats!E111</f>
        <v>41.095140314852841</v>
      </c>
      <c r="D97" s="27">
        <f>StormStats!I111</f>
        <v>0.94</v>
      </c>
      <c r="E97" s="27">
        <f>StormStats!K111</f>
        <v>1.73</v>
      </c>
      <c r="F97" s="27">
        <f>StormStats!M111</f>
        <v>2.0499999999999998</v>
      </c>
      <c r="G97" s="27">
        <f>StormStats!O111</f>
        <v>2.95</v>
      </c>
      <c r="H97" s="27">
        <f>StormStats!Q111</f>
        <v>4.49</v>
      </c>
      <c r="I97" s="27">
        <f>StormStats!S111</f>
        <v>5.04</v>
      </c>
    </row>
    <row r="98" spans="1:10" s="77" customFormat="1" ht="13.5" customHeight="1">
      <c r="A98" s="26">
        <v>29000</v>
      </c>
      <c r="B98" s="28">
        <f>StormStats!C112</f>
        <v>2275</v>
      </c>
      <c r="C98" s="148">
        <f>StormStats!E112</f>
        <v>22.321697467488022</v>
      </c>
      <c r="D98" s="27">
        <f>StormStats!I112</f>
        <v>1.1000000000000001</v>
      </c>
      <c r="E98" s="27">
        <f>StormStats!K112</f>
        <v>1.85</v>
      </c>
      <c r="F98" s="27">
        <f>StormStats!M112</f>
        <v>2.0099999999999998</v>
      </c>
      <c r="G98" s="27">
        <f>StormStats!O112</f>
        <v>2.3199999999999998</v>
      </c>
      <c r="H98" s="27">
        <f>StormStats!Q112</f>
        <v>2.99</v>
      </c>
      <c r="I98" s="27">
        <f>StormStats!S112</f>
        <v>3.54</v>
      </c>
      <c r="J98" s="88"/>
    </row>
    <row r="99" spans="1:10" s="88" customFormat="1" ht="13.5" customHeight="1">
      <c r="A99" s="26">
        <v>29200</v>
      </c>
      <c r="B99" s="28">
        <f>StormStats!C113</f>
        <v>2425</v>
      </c>
      <c r="C99" s="148">
        <f>StormStats!E113</f>
        <v>41.864476386036962</v>
      </c>
      <c r="D99" s="27">
        <f>StormStats!I113</f>
        <v>1.38</v>
      </c>
      <c r="E99" s="27">
        <f>StormStats!K113</f>
        <v>2.36</v>
      </c>
      <c r="F99" s="27">
        <f>StormStats!M113</f>
        <v>2.95</v>
      </c>
      <c r="G99" s="27">
        <f>StormStats!O113</f>
        <v>3.11</v>
      </c>
      <c r="H99" s="27">
        <f>StormStats!Q113</f>
        <v>4.53</v>
      </c>
      <c r="I99" s="27">
        <f>StormStats!S113</f>
        <v>4.53</v>
      </c>
      <c r="J99" s="77"/>
    </row>
    <row r="100" spans="1:10" s="59" customFormat="1" ht="13.5" customHeight="1">
      <c r="A100" s="26">
        <v>29700</v>
      </c>
      <c r="B100" s="28">
        <f>StormStats!C116</f>
        <v>2465</v>
      </c>
      <c r="C100" s="148">
        <f>StormStats!E116</f>
        <v>22.11088295687885</v>
      </c>
      <c r="D100" s="27">
        <f>StormStats!I116</f>
        <v>1.69</v>
      </c>
      <c r="E100" s="27">
        <f>StormStats!K116</f>
        <v>2.2799999999999998</v>
      </c>
      <c r="F100" s="27">
        <f>StormStats!M116</f>
        <v>2.3199999999999998</v>
      </c>
      <c r="G100" s="27">
        <f>StormStats!O116</f>
        <v>2.3199999999999998</v>
      </c>
      <c r="H100" s="27">
        <f>StormStats!Q116</f>
        <v>2.6</v>
      </c>
      <c r="I100" s="27">
        <f>StormStats!S116</f>
        <v>3.54</v>
      </c>
    </row>
    <row r="101" spans="1:10" s="59" customFormat="1" ht="13.5" customHeight="1">
      <c r="A101" s="26">
        <v>30000</v>
      </c>
      <c r="B101" s="28">
        <f>StormStats!C117</f>
        <v>2580</v>
      </c>
      <c r="C101" s="148">
        <f>StormStats!E117</f>
        <v>20.859685147159478</v>
      </c>
      <c r="D101" s="27">
        <f>StormStats!I117</f>
        <v>1.1000000000000001</v>
      </c>
      <c r="E101" s="27">
        <f>StormStats!K117</f>
        <v>1.89</v>
      </c>
      <c r="F101" s="27">
        <f>StormStats!M117</f>
        <v>2.0099999999999998</v>
      </c>
      <c r="G101" s="27">
        <f>StormStats!O117</f>
        <v>2.17</v>
      </c>
      <c r="H101" s="27">
        <f>StormStats!Q117</f>
        <v>3.19</v>
      </c>
      <c r="I101" s="27">
        <f>StormStats!S117</f>
        <v>3.19</v>
      </c>
    </row>
    <row r="102" spans="1:10" ht="13.5" customHeight="1">
      <c r="A102" s="26">
        <v>30300</v>
      </c>
      <c r="B102" s="28">
        <f>StormStats!C118</f>
        <v>2420</v>
      </c>
      <c r="C102" s="148">
        <f>StormStats!E118</f>
        <v>20.862422997946613</v>
      </c>
      <c r="D102" s="27">
        <f>StormStats!I118</f>
        <v>0.94</v>
      </c>
      <c r="E102" s="27">
        <f>StormStats!K118</f>
        <v>1.46</v>
      </c>
      <c r="F102" s="27">
        <f>StormStats!M118</f>
        <v>1.61</v>
      </c>
      <c r="G102" s="27">
        <f>StormStats!O118</f>
        <v>2.17</v>
      </c>
      <c r="H102" s="27">
        <f>StormStats!Q118</f>
        <v>3.43</v>
      </c>
      <c r="I102" s="27">
        <f>StormStats!S118</f>
        <v>3.46</v>
      </c>
    </row>
    <row r="103" spans="1:10" s="88" customFormat="1" ht="13.5" customHeight="1">
      <c r="A103" s="26">
        <v>30500</v>
      </c>
      <c r="B103" s="28">
        <f>StormStats!C119</f>
        <v>2840</v>
      </c>
      <c r="C103" s="148">
        <f>StormStats!E119</f>
        <v>21.574264202600958</v>
      </c>
      <c r="D103" s="27">
        <f>StormStats!I119</f>
        <v>1.1000000000000001</v>
      </c>
      <c r="E103" s="27">
        <f>StormStats!K119</f>
        <v>1.89</v>
      </c>
      <c r="F103" s="27">
        <f>StormStats!M119</f>
        <v>2.17</v>
      </c>
      <c r="G103" s="27">
        <f>StormStats!O119</f>
        <v>2.17</v>
      </c>
      <c r="H103" s="27">
        <f>StormStats!Q119</f>
        <v>3.19</v>
      </c>
      <c r="I103" s="27">
        <f>StormStats!S119</f>
        <v>3.9</v>
      </c>
    </row>
    <row r="104" spans="1:10" ht="13.5" customHeight="1">
      <c r="A104" s="26">
        <v>30800</v>
      </c>
      <c r="B104" s="28">
        <f>StormStats!C122</f>
        <v>1215</v>
      </c>
      <c r="C104" s="148">
        <f>StormStats!E122</f>
        <v>32.517453798767967</v>
      </c>
      <c r="D104" s="27">
        <f>StormStats!I122</f>
        <v>0.83</v>
      </c>
      <c r="E104" s="27">
        <f>StormStats!K122</f>
        <v>1.34</v>
      </c>
      <c r="F104" s="27">
        <f>StormStats!M122</f>
        <v>2.09</v>
      </c>
      <c r="G104" s="27">
        <f>StormStats!O122</f>
        <v>3.86</v>
      </c>
      <c r="H104" s="27">
        <f>StormStats!Q122</f>
        <v>4.17</v>
      </c>
      <c r="I104" s="27">
        <f>StormStats!S122</f>
        <v>4.17</v>
      </c>
    </row>
    <row r="105" spans="1:10" s="60" customFormat="1" ht="13.5" customHeight="1">
      <c r="A105" s="26">
        <v>31000</v>
      </c>
      <c r="B105" s="28">
        <f>StormStats!C124</f>
        <v>1250</v>
      </c>
      <c r="C105" s="148">
        <f>StormStats!E124</f>
        <v>32.514715947980832</v>
      </c>
      <c r="D105" s="27">
        <f>StormStats!I124</f>
        <v>0.91</v>
      </c>
      <c r="E105" s="27">
        <f>StormStats!K124</f>
        <v>1.42</v>
      </c>
      <c r="F105" s="27">
        <f>StormStats!M124</f>
        <v>2.0499999999999998</v>
      </c>
      <c r="G105" s="27">
        <f>StormStats!O124</f>
        <v>3.7</v>
      </c>
      <c r="H105" s="27">
        <f>StormStats!Q124</f>
        <v>4.0599999999999996</v>
      </c>
      <c r="I105" s="27">
        <f>StormStats!S124</f>
        <v>4.0599999999999996</v>
      </c>
    </row>
    <row r="106" spans="1:10" ht="13.5" customHeight="1">
      <c r="A106" s="26">
        <v>31200</v>
      </c>
      <c r="B106" s="28">
        <f>StormStats!C126</f>
        <v>1280</v>
      </c>
      <c r="C106" s="148">
        <f>StormStats!E126</f>
        <v>32.531143052703626</v>
      </c>
      <c r="D106" s="27">
        <f>StormStats!I126</f>
        <v>1.26</v>
      </c>
      <c r="E106" s="27">
        <f>StormStats!K126</f>
        <v>2.56</v>
      </c>
      <c r="F106" s="27">
        <f>StormStats!M126</f>
        <v>2.6</v>
      </c>
      <c r="G106" s="27">
        <f>StormStats!O126</f>
        <v>3.15</v>
      </c>
      <c r="H106" s="27">
        <f>StormStats!Q126</f>
        <v>3.78</v>
      </c>
      <c r="I106" s="27">
        <f>StormStats!S126</f>
        <v>3.78</v>
      </c>
    </row>
    <row r="107" spans="1:10" s="60" customFormat="1" ht="13.5" customHeight="1">
      <c r="A107" s="26">
        <v>31500</v>
      </c>
      <c r="B107" s="28">
        <f>StormStats!C129</f>
        <v>1175</v>
      </c>
      <c r="C107" s="148">
        <f>StormStats!E129</f>
        <v>22.628336755646817</v>
      </c>
      <c r="D107" s="27">
        <f>StormStats!I129</f>
        <v>0.83</v>
      </c>
      <c r="E107" s="27">
        <f>StormStats!K129</f>
        <v>1.65</v>
      </c>
      <c r="F107" s="27">
        <f>StormStats!M129</f>
        <v>2.56</v>
      </c>
      <c r="G107" s="27">
        <f>StormStats!O129</f>
        <v>3.86</v>
      </c>
      <c r="H107" s="27">
        <f>StormStats!Q129</f>
        <v>4.21</v>
      </c>
      <c r="I107" s="27">
        <f>StormStats!S129</f>
        <v>4.25</v>
      </c>
    </row>
    <row r="108" spans="1:10" ht="13.5" customHeight="1">
      <c r="A108" s="26">
        <v>31700</v>
      </c>
      <c r="B108" s="28">
        <f>StormStats!C131</f>
        <v>1190</v>
      </c>
      <c r="C108" s="148">
        <f>StormStats!E131</f>
        <v>32.517453798767967</v>
      </c>
      <c r="D108" s="27">
        <f>StormStats!I131</f>
        <v>1.18</v>
      </c>
      <c r="E108" s="27">
        <f>StormStats!K131</f>
        <v>2.2000000000000002</v>
      </c>
      <c r="F108" s="27">
        <f>StormStats!M131</f>
        <v>2.64</v>
      </c>
      <c r="G108" s="27">
        <f>StormStats!O131</f>
        <v>4.45</v>
      </c>
      <c r="H108" s="27">
        <f>StormStats!Q131</f>
        <v>5.12</v>
      </c>
      <c r="I108" s="27">
        <f>StormStats!S131</f>
        <v>5.16</v>
      </c>
    </row>
    <row r="109" spans="1:10" ht="13.5" customHeight="1">
      <c r="A109" s="26">
        <v>32000</v>
      </c>
      <c r="B109" s="28">
        <f>StormStats!C132</f>
        <v>1215</v>
      </c>
      <c r="C109" s="148">
        <f>StormStats!E132</f>
        <v>27.184120465434635</v>
      </c>
      <c r="D109" s="27">
        <f>StormStats!I132</f>
        <v>1.1399999999999999</v>
      </c>
      <c r="E109" s="27">
        <f>StormStats!K132</f>
        <v>2.2799999999999998</v>
      </c>
      <c r="F109" s="27">
        <f>StormStats!M132</f>
        <v>2.56</v>
      </c>
      <c r="G109" s="27">
        <f>StormStats!O132</f>
        <v>5.12</v>
      </c>
      <c r="H109" s="27">
        <f>StormStats!Q132</f>
        <v>5.51</v>
      </c>
      <c r="I109" s="27">
        <f>StormStats!S132</f>
        <v>5.83</v>
      </c>
    </row>
    <row r="110" spans="1:10" ht="13.5" customHeight="1">
      <c r="A110" s="26">
        <v>32300</v>
      </c>
      <c r="B110" s="28">
        <f>StormStats!C133</f>
        <v>1215</v>
      </c>
      <c r="C110" s="148">
        <f>StormStats!E133</f>
        <v>34.201232032854207</v>
      </c>
      <c r="D110" s="27">
        <f>StormStats!I133</f>
        <v>0.98</v>
      </c>
      <c r="E110" s="27">
        <f>StormStats!K133</f>
        <v>1.85</v>
      </c>
      <c r="F110" s="27">
        <f>StormStats!M133</f>
        <v>2.6</v>
      </c>
      <c r="G110" s="27">
        <f>StormStats!O133</f>
        <v>4.25</v>
      </c>
      <c r="H110" s="27">
        <f>StormStats!Q133</f>
        <v>4.45</v>
      </c>
      <c r="I110" s="27">
        <f>StormStats!S133</f>
        <v>4.45</v>
      </c>
    </row>
    <row r="111" spans="1:10" s="76" customFormat="1" ht="13.5" customHeight="1">
      <c r="A111" s="26">
        <v>32500</v>
      </c>
      <c r="B111" s="28">
        <f>StormStats!C134</f>
        <v>1230</v>
      </c>
      <c r="C111" s="148">
        <f>StormStats!E134</f>
        <v>17.678302532511978</v>
      </c>
      <c r="D111" s="27">
        <f>StormStats!I134</f>
        <v>0.91</v>
      </c>
      <c r="E111" s="27">
        <f>StormStats!K134</f>
        <v>2.13</v>
      </c>
      <c r="F111" s="27">
        <f>StormStats!M134</f>
        <v>2.72</v>
      </c>
      <c r="G111" s="27">
        <f>StormStats!O134</f>
        <v>3.46</v>
      </c>
      <c r="H111" s="27">
        <f>StormStats!Q134</f>
        <v>3.78</v>
      </c>
      <c r="I111" s="27">
        <f>StormStats!S134</f>
        <v>3.82</v>
      </c>
    </row>
    <row r="112" spans="1:10" ht="13.5" customHeight="1">
      <c r="A112" s="26">
        <v>32800</v>
      </c>
      <c r="B112" s="28">
        <f>StormStats!C136</f>
        <v>1245</v>
      </c>
      <c r="C112" s="148">
        <f>StormStats!E136</f>
        <v>27.783709787816566</v>
      </c>
      <c r="D112" s="27">
        <f>StormStats!I136</f>
        <v>0.79</v>
      </c>
      <c r="E112" s="27">
        <f>StormStats!K136</f>
        <v>1.93</v>
      </c>
      <c r="F112" s="27">
        <f>StormStats!M136</f>
        <v>2.3199999999999998</v>
      </c>
      <c r="G112" s="27">
        <f>StormStats!O136</f>
        <v>3.03</v>
      </c>
      <c r="H112" s="27">
        <f>StormStats!Q136</f>
        <v>3.39</v>
      </c>
      <c r="I112" s="27">
        <f>StormStats!S136</f>
        <v>3.39</v>
      </c>
    </row>
    <row r="113" spans="1:9" s="88" customFormat="1" ht="13.5" customHeight="1">
      <c r="A113" s="26">
        <v>33000</v>
      </c>
      <c r="B113" s="28">
        <f>StormStats!C137</f>
        <v>1265</v>
      </c>
      <c r="C113" s="148">
        <f>StormStats!E137</f>
        <v>27.786447638603697</v>
      </c>
      <c r="D113" s="27">
        <f>StormStats!I137</f>
        <v>1.61</v>
      </c>
      <c r="E113" s="27">
        <f>StormStats!K137</f>
        <v>2.83</v>
      </c>
      <c r="F113" s="27">
        <f>StormStats!M137</f>
        <v>2.87</v>
      </c>
      <c r="G113" s="27">
        <f>StormStats!O137</f>
        <v>2.87</v>
      </c>
      <c r="H113" s="27">
        <f>StormStats!Q137</f>
        <v>2.87</v>
      </c>
      <c r="I113" s="27">
        <f>StormStats!S137</f>
        <v>3.23</v>
      </c>
    </row>
    <row r="114" spans="1:9" ht="13.5" customHeight="1">
      <c r="A114" s="26">
        <v>33200</v>
      </c>
      <c r="B114" s="28">
        <f>StormStats!C138</f>
        <v>1760</v>
      </c>
      <c r="C114" s="148">
        <f>StormStats!E138</f>
        <v>17.467488021902806</v>
      </c>
      <c r="D114" s="27">
        <f>StormStats!I138</f>
        <v>0.87</v>
      </c>
      <c r="E114" s="27">
        <f>StormStats!K138</f>
        <v>1.5</v>
      </c>
      <c r="F114" s="27">
        <f>StormStats!M138</f>
        <v>2.09</v>
      </c>
      <c r="G114" s="27">
        <f>StormStats!O138</f>
        <v>3.58</v>
      </c>
      <c r="H114" s="27">
        <f>StormStats!Q138</f>
        <v>3.86</v>
      </c>
      <c r="I114" s="27">
        <f>StormStats!S138</f>
        <v>3.98</v>
      </c>
    </row>
    <row r="115" spans="1:9" s="76" customFormat="1" ht="13.5" customHeight="1">
      <c r="A115" s="26">
        <v>33500</v>
      </c>
      <c r="B115" s="28">
        <f>StormStats!C139</f>
        <v>1915</v>
      </c>
      <c r="C115" s="148">
        <f>StormStats!E139</f>
        <v>17.440109514031484</v>
      </c>
      <c r="D115" s="27">
        <f>StormStats!I139</f>
        <v>1.02</v>
      </c>
      <c r="E115" s="27">
        <f>StormStats!K139</f>
        <v>2.3199999999999998</v>
      </c>
      <c r="F115" s="27">
        <f>StormStats!M139</f>
        <v>2.56</v>
      </c>
      <c r="G115" s="27">
        <f>StormStats!O139</f>
        <v>3.58</v>
      </c>
      <c r="H115" s="27">
        <f>StormStats!Q139</f>
        <v>4.09</v>
      </c>
      <c r="I115" s="27">
        <f>StormStats!S139</f>
        <v>4.09</v>
      </c>
    </row>
    <row r="116" spans="1:9" s="50" customFormat="1" ht="13.5" customHeight="1">
      <c r="A116" s="26">
        <v>34000</v>
      </c>
      <c r="B116" s="28">
        <f>StormStats!C141</f>
        <v>1370</v>
      </c>
      <c r="C116" s="148">
        <f>StormStats!E141</f>
        <v>28</v>
      </c>
      <c r="D116" s="27">
        <f>StormStats!I141</f>
        <v>1.02</v>
      </c>
      <c r="E116" s="27">
        <f>StormStats!K141</f>
        <v>2.17</v>
      </c>
      <c r="F116" s="27">
        <f>StormStats!M141</f>
        <v>2.36</v>
      </c>
      <c r="G116" s="27">
        <f>StormStats!O141</f>
        <v>3.31</v>
      </c>
      <c r="H116" s="27">
        <f>StormStats!Q141</f>
        <v>3.5</v>
      </c>
      <c r="I116" s="27">
        <f>StormStats!S141</f>
        <v>4.96</v>
      </c>
    </row>
    <row r="117" spans="1:9" s="88" customFormat="1" ht="13.5" customHeight="1">
      <c r="A117" s="26">
        <v>34300</v>
      </c>
      <c r="B117" s="28">
        <f>StormStats!C143</f>
        <v>1335</v>
      </c>
      <c r="C117" s="148">
        <f>StormStats!E143</f>
        <v>34.1409993155373</v>
      </c>
      <c r="D117" s="27">
        <f>StormStats!I143</f>
        <v>0.91</v>
      </c>
      <c r="E117" s="27">
        <f>StormStats!K143</f>
        <v>2.2000000000000002</v>
      </c>
      <c r="F117" s="27">
        <f>StormStats!M143</f>
        <v>2.87</v>
      </c>
      <c r="G117" s="27">
        <f>StormStats!O143</f>
        <v>3.19</v>
      </c>
      <c r="H117" s="27">
        <f>StormStats!Q143</f>
        <v>3.58</v>
      </c>
      <c r="I117" s="27">
        <f>StormStats!S143</f>
        <v>3.58</v>
      </c>
    </row>
    <row r="118" spans="1:9" ht="13.5" customHeight="1">
      <c r="A118" s="26">
        <v>34500</v>
      </c>
      <c r="B118" s="28">
        <f>StormStats!C145</f>
        <v>1455</v>
      </c>
      <c r="C118" s="148">
        <f>StormStats!E145</f>
        <v>22.245037645448324</v>
      </c>
      <c r="D118" s="27">
        <f>StormStats!I145</f>
        <v>1.02</v>
      </c>
      <c r="E118" s="27">
        <f>StormStats!K145</f>
        <v>1.5</v>
      </c>
      <c r="F118" s="27">
        <f>StormStats!M145</f>
        <v>1.73</v>
      </c>
      <c r="G118" s="27">
        <f>StormStats!O145</f>
        <v>1.93</v>
      </c>
      <c r="H118" s="27">
        <f>StormStats!Q145</f>
        <v>2.56</v>
      </c>
      <c r="I118" s="27">
        <f>StormStats!S145</f>
        <v>4.0599999999999996</v>
      </c>
    </row>
    <row r="119" spans="1:9" s="76" customFormat="1" ht="13.5" customHeight="1">
      <c r="A119" s="26">
        <v>34800</v>
      </c>
      <c r="B119" s="28">
        <f>StormStats!C148</f>
        <v>1305</v>
      </c>
      <c r="C119" s="148">
        <f>StormStats!E148</f>
        <v>34.699520876112253</v>
      </c>
      <c r="D119" s="27">
        <f>StormStats!I148</f>
        <v>0.94</v>
      </c>
      <c r="E119" s="27">
        <f>StormStats!K148</f>
        <v>1.85</v>
      </c>
      <c r="F119" s="27">
        <f>StormStats!M148</f>
        <v>2.0499999999999998</v>
      </c>
      <c r="G119" s="27">
        <f>StormStats!O148</f>
        <v>2.91</v>
      </c>
      <c r="H119" s="27">
        <f>StormStats!Q148</f>
        <v>3.31</v>
      </c>
      <c r="I119" s="27">
        <f>StormStats!S148</f>
        <v>3.35</v>
      </c>
    </row>
    <row r="120" spans="1:9" ht="13.5" customHeight="1">
      <c r="A120" s="26">
        <v>35000</v>
      </c>
      <c r="B120" s="28">
        <f>StormStats!C150</f>
        <v>1390</v>
      </c>
      <c r="C120" s="148">
        <f>StormStats!E150</f>
        <v>22.264202600958249</v>
      </c>
      <c r="D120" s="27">
        <f>StormStats!I150</f>
        <v>1.3</v>
      </c>
      <c r="E120" s="27">
        <f>StormStats!K150</f>
        <v>1.54</v>
      </c>
      <c r="F120" s="27">
        <f>StormStats!M150</f>
        <v>1.65</v>
      </c>
      <c r="G120" s="27">
        <f>StormStats!O150</f>
        <v>2.17</v>
      </c>
      <c r="H120" s="27">
        <f>StormStats!Q150</f>
        <v>2.6</v>
      </c>
      <c r="I120" s="27">
        <f>StormStats!S150</f>
        <v>2.95</v>
      </c>
    </row>
    <row r="121" spans="1:9" ht="13.5" customHeight="1">
      <c r="A121" s="26">
        <v>35200</v>
      </c>
      <c r="B121" s="28">
        <f>StormStats!C152</f>
        <v>1215</v>
      </c>
      <c r="C121" s="148">
        <f>StormStats!E152</f>
        <v>34.392881587953454</v>
      </c>
      <c r="D121" s="27">
        <f>StormStats!I152</f>
        <v>1.1000000000000001</v>
      </c>
      <c r="E121" s="27">
        <f>StormStats!K152</f>
        <v>1.89</v>
      </c>
      <c r="F121" s="27">
        <f>StormStats!M152</f>
        <v>1.97</v>
      </c>
      <c r="G121" s="27">
        <f>StormStats!O152</f>
        <v>2.13</v>
      </c>
      <c r="H121" s="27">
        <f>StormStats!Q152</f>
        <v>2.72</v>
      </c>
      <c r="I121" s="27">
        <f>StormStats!S152</f>
        <v>3.07</v>
      </c>
    </row>
    <row r="122" spans="1:9" s="88" customFormat="1" ht="13.5" customHeight="1">
      <c r="A122" s="26">
        <v>35700</v>
      </c>
      <c r="B122" s="28">
        <f>StormStats!C153</f>
        <v>1350</v>
      </c>
      <c r="C122" s="148">
        <f>StormStats!E153</f>
        <v>25.149897330595483</v>
      </c>
      <c r="D122" s="27">
        <f>StormStats!I153</f>
        <v>0.79</v>
      </c>
      <c r="E122" s="27">
        <f>StormStats!K153</f>
        <v>1.81</v>
      </c>
      <c r="F122" s="27">
        <f>StormStats!M153</f>
        <v>1.89</v>
      </c>
      <c r="G122" s="27">
        <f>StormStats!O153</f>
        <v>2.4</v>
      </c>
      <c r="H122" s="27">
        <f>StormStats!Q153</f>
        <v>2.87</v>
      </c>
      <c r="I122" s="27">
        <f>StormStats!S153</f>
        <v>3.03</v>
      </c>
    </row>
    <row r="123" spans="1:9" ht="13.5" customHeight="1">
      <c r="A123" s="26">
        <v>36000</v>
      </c>
      <c r="B123" s="28">
        <f>StormStats!C155</f>
        <v>1405</v>
      </c>
      <c r="C123" s="148">
        <f>StormStats!E155</f>
        <v>41.418206707734427</v>
      </c>
      <c r="D123" s="27">
        <f>StormStats!I155</f>
        <v>1.06</v>
      </c>
      <c r="E123" s="27">
        <f>StormStats!K155</f>
        <v>1.38</v>
      </c>
      <c r="F123" s="27">
        <f>StormStats!M155</f>
        <v>2.09</v>
      </c>
      <c r="G123" s="27">
        <f>StormStats!O155</f>
        <v>2.13</v>
      </c>
      <c r="H123" s="27">
        <f>StormStats!Q155</f>
        <v>2.64</v>
      </c>
      <c r="I123" s="27">
        <f>StormStats!S155</f>
        <v>2.99</v>
      </c>
    </row>
    <row r="124" spans="1:9" ht="13.5" customHeight="1">
      <c r="A124" s="26">
        <v>36300</v>
      </c>
      <c r="B124" s="28">
        <f>StormStats!C157</f>
        <v>1385</v>
      </c>
      <c r="C124" s="148">
        <f>StormStats!E157</f>
        <v>30.439425051334702</v>
      </c>
      <c r="D124" s="27">
        <f>StormStats!I157</f>
        <v>0.94</v>
      </c>
      <c r="E124" s="27">
        <f>StormStats!K157</f>
        <v>1.77</v>
      </c>
      <c r="F124" s="27">
        <f>StormStats!M157</f>
        <v>2.09</v>
      </c>
      <c r="G124" s="27">
        <f>StormStats!O157</f>
        <v>2.83</v>
      </c>
      <c r="H124" s="27">
        <f>StormStats!Q157</f>
        <v>3.46</v>
      </c>
      <c r="I124" s="27">
        <f>StormStats!S157</f>
        <v>3.62</v>
      </c>
    </row>
    <row r="125" spans="1:9" ht="13.5" customHeight="1">
      <c r="A125" s="26">
        <v>36500</v>
      </c>
      <c r="B125" s="28">
        <f>StormStats!C158</f>
        <v>1740</v>
      </c>
      <c r="C125" s="148">
        <f>StormStats!E158</f>
        <v>30.464065708418889</v>
      </c>
      <c r="D125" s="27">
        <f>StormStats!I158</f>
        <v>1.38</v>
      </c>
      <c r="E125" s="27">
        <f>StormStats!K158</f>
        <v>1.89</v>
      </c>
      <c r="F125" s="27">
        <f>StormStats!M158</f>
        <v>2.0499999999999998</v>
      </c>
      <c r="G125" s="27">
        <f>StormStats!O158</f>
        <v>2.17</v>
      </c>
      <c r="H125" s="27">
        <f>StormStats!Q158</f>
        <v>2.83</v>
      </c>
      <c r="I125" s="27">
        <f>StormStats!S158</f>
        <v>4.25</v>
      </c>
    </row>
    <row r="126" spans="1:9" ht="13.5" customHeight="1">
      <c r="A126" s="26">
        <v>37000</v>
      </c>
      <c r="B126" s="28">
        <f>StormStats!C161</f>
        <v>1575</v>
      </c>
      <c r="C126" s="148">
        <f>StormStats!E161</f>
        <v>39.912388774811774</v>
      </c>
      <c r="D126" s="27">
        <f>StormStats!I161</f>
        <v>0.94</v>
      </c>
      <c r="E126" s="27">
        <f>StormStats!K161</f>
        <v>1.77</v>
      </c>
      <c r="F126" s="27">
        <f>StormStats!M161</f>
        <v>1.77</v>
      </c>
      <c r="G126" s="27">
        <f>StormStats!O161</f>
        <v>1.85</v>
      </c>
      <c r="H126" s="27">
        <f>StormStats!Q161</f>
        <v>2.44</v>
      </c>
      <c r="I126" s="27">
        <f>StormStats!S161</f>
        <v>2.76</v>
      </c>
    </row>
    <row r="127" spans="1:9" ht="13.5" customHeight="1">
      <c r="A127" s="26">
        <v>37200</v>
      </c>
      <c r="B127" s="28">
        <f>StormStats!C163</f>
        <v>1595</v>
      </c>
      <c r="C127" s="148">
        <f>StormStats!E163</f>
        <v>35.008898015058179</v>
      </c>
      <c r="D127" s="27">
        <f>StormStats!I163</f>
        <v>0.83</v>
      </c>
      <c r="E127" s="27">
        <f>StormStats!K163</f>
        <v>1.5</v>
      </c>
      <c r="F127" s="27">
        <f>StormStats!M163</f>
        <v>1.54</v>
      </c>
      <c r="G127" s="27">
        <f>StormStats!O163</f>
        <v>1.93</v>
      </c>
      <c r="H127" s="27">
        <f>StormStats!Q163</f>
        <v>2.36</v>
      </c>
      <c r="I127" s="27">
        <f>StormStats!S163</f>
        <v>2.64</v>
      </c>
    </row>
    <row r="128" spans="1:9" s="88" customFormat="1" ht="13.5" customHeight="1">
      <c r="A128" s="26">
        <v>37500</v>
      </c>
      <c r="B128" s="28">
        <f>StormStats!C165</f>
        <v>1390</v>
      </c>
      <c r="C128" s="148">
        <f>StormStats!E165</f>
        <v>15.630390143737166</v>
      </c>
      <c r="D128" s="27">
        <f>StormStats!I165</f>
        <v>0.94</v>
      </c>
      <c r="E128" s="27">
        <f>StormStats!K165</f>
        <v>1.57</v>
      </c>
      <c r="F128" s="27">
        <f>StormStats!M165</f>
        <v>1.57</v>
      </c>
      <c r="G128" s="27">
        <f>StormStats!O165</f>
        <v>1.69</v>
      </c>
      <c r="H128" s="27">
        <f>StormStats!Q165</f>
        <v>2.09</v>
      </c>
      <c r="I128" s="27">
        <f>StormStats!S165</f>
        <v>2.8</v>
      </c>
    </row>
    <row r="129" spans="1:10" ht="13.5" customHeight="1">
      <c r="A129" s="26">
        <v>37700</v>
      </c>
      <c r="B129" s="28">
        <f>StormStats!C167</f>
        <v>1445</v>
      </c>
      <c r="C129" s="148">
        <f>StormStats!E167</f>
        <v>30.04517453798768</v>
      </c>
      <c r="D129" s="27">
        <f>StormStats!I167</f>
        <v>1.22</v>
      </c>
      <c r="E129" s="27">
        <f>StormStats!K167</f>
        <v>1.69</v>
      </c>
      <c r="F129" s="27">
        <f>StormStats!M167</f>
        <v>2.13</v>
      </c>
      <c r="G129" s="27">
        <f>StormStats!O167</f>
        <v>2.2400000000000002</v>
      </c>
      <c r="H129" s="27">
        <f>StormStats!Q167</f>
        <v>3.66</v>
      </c>
      <c r="I129" s="27">
        <f>StormStats!S167</f>
        <v>3.66</v>
      </c>
    </row>
    <row r="130" spans="1:10" ht="13.5" customHeight="1">
      <c r="A130" s="26">
        <v>38000</v>
      </c>
      <c r="B130" s="28">
        <f>StormStats!C168</f>
        <v>1580</v>
      </c>
      <c r="C130" s="148">
        <f>StormStats!E168</f>
        <v>24.711841204654345</v>
      </c>
      <c r="D130" s="27">
        <f>StormStats!I168</f>
        <v>0.98</v>
      </c>
      <c r="E130" s="27">
        <f>StormStats!K168</f>
        <v>2.3199999999999998</v>
      </c>
      <c r="F130" s="27">
        <f>StormStats!M168</f>
        <v>2.52</v>
      </c>
      <c r="G130" s="27">
        <f>StormStats!O168</f>
        <v>2.56</v>
      </c>
      <c r="H130" s="27">
        <f>StormStats!Q168</f>
        <v>2.56</v>
      </c>
      <c r="I130" s="27">
        <f>StormStats!S168</f>
        <v>2.83</v>
      </c>
    </row>
    <row r="131" spans="1:10" s="88" customFormat="1" ht="13.5" customHeight="1">
      <c r="A131" s="26">
        <v>38300</v>
      </c>
      <c r="B131" s="28">
        <f>StormStats!C169</f>
        <v>2055</v>
      </c>
      <c r="C131" s="148">
        <f>StormStats!E169</f>
        <v>16.2217659137577</v>
      </c>
      <c r="D131" s="27">
        <f>StormStats!I169</f>
        <v>1.18</v>
      </c>
      <c r="E131" s="27">
        <f>StormStats!K169</f>
        <v>2.6</v>
      </c>
      <c r="F131" s="27">
        <f>StormStats!M169</f>
        <v>3.31</v>
      </c>
      <c r="G131" s="27">
        <f>StormStats!O169</f>
        <v>4.09</v>
      </c>
      <c r="H131" s="27">
        <f>StormStats!Q169</f>
        <v>4.17</v>
      </c>
      <c r="I131" s="27">
        <f>StormStats!S169</f>
        <v>4.21</v>
      </c>
    </row>
    <row r="132" spans="1:10" ht="13.5" customHeight="1">
      <c r="A132" s="26">
        <v>38500</v>
      </c>
      <c r="B132" s="28">
        <f>StormStats!C170</f>
        <v>1840</v>
      </c>
      <c r="C132" s="148">
        <f>StormStats!E170</f>
        <v>41.166324435318273</v>
      </c>
      <c r="D132" s="27">
        <f>StormStats!I170</f>
        <v>1.18</v>
      </c>
      <c r="E132" s="27">
        <f>StormStats!K170</f>
        <v>2.44</v>
      </c>
      <c r="F132" s="27">
        <f>StormStats!M170</f>
        <v>2.48</v>
      </c>
      <c r="G132" s="27">
        <f>StormStats!O170</f>
        <v>2.48</v>
      </c>
      <c r="H132" s="27">
        <f>StormStats!Q170</f>
        <v>3.54</v>
      </c>
      <c r="I132" s="27">
        <f>StormStats!S170</f>
        <v>3.82</v>
      </c>
    </row>
    <row r="133" spans="1:10" s="88" customFormat="1" ht="13.5" customHeight="1">
      <c r="A133" s="26">
        <v>38800</v>
      </c>
      <c r="B133" s="28">
        <f>StormStats!C171</f>
        <v>2085</v>
      </c>
      <c r="C133" s="148">
        <f>StormStats!E171</f>
        <v>16.224503764544831</v>
      </c>
      <c r="D133" s="27">
        <f>StormStats!I171</f>
        <v>1.34</v>
      </c>
      <c r="E133" s="27">
        <f>StormStats!K171</f>
        <v>3.23</v>
      </c>
      <c r="F133" s="27">
        <f>StormStats!M171</f>
        <v>3.35</v>
      </c>
      <c r="G133" s="27">
        <f>StormStats!O171</f>
        <v>3.62</v>
      </c>
      <c r="H133" s="27">
        <f>StormStats!Q171</f>
        <v>3.74</v>
      </c>
      <c r="I133" s="27">
        <f>StormStats!S171</f>
        <v>4.29</v>
      </c>
    </row>
    <row r="134" spans="1:10" ht="13.5" customHeight="1">
      <c r="A134" s="26">
        <v>39000</v>
      </c>
      <c r="B134" s="28">
        <f>StormStats!C172</f>
        <v>2160</v>
      </c>
      <c r="C134" s="148">
        <f>StormStats!E172</f>
        <v>42.047912388774812</v>
      </c>
      <c r="D134" s="27">
        <f>StormStats!I172</f>
        <v>0.94</v>
      </c>
      <c r="E134" s="27">
        <f>StormStats!K172</f>
        <v>1.73</v>
      </c>
      <c r="F134" s="27">
        <f>StormStats!M172</f>
        <v>2.44</v>
      </c>
      <c r="G134" s="27">
        <f>StormStats!O172</f>
        <v>2.44</v>
      </c>
      <c r="H134" s="27">
        <f>StormStats!Q172</f>
        <v>2.52</v>
      </c>
      <c r="I134" s="27">
        <f>StormStats!S172</f>
        <v>3.07</v>
      </c>
    </row>
    <row r="135" spans="1:10" s="88" customFormat="1" ht="13.5" customHeight="1">
      <c r="A135" s="26">
        <v>39200</v>
      </c>
      <c r="B135" s="28">
        <f>StormStats!C173</f>
        <v>1630</v>
      </c>
      <c r="C135" s="148">
        <f>StormStats!E173</f>
        <v>15.345653661875428</v>
      </c>
      <c r="D135" s="27">
        <f>StormStats!I173</f>
        <v>0.91</v>
      </c>
      <c r="E135" s="27">
        <f>StormStats!K173</f>
        <v>1.34</v>
      </c>
      <c r="F135" s="27">
        <f>StormStats!M173</f>
        <v>1.89</v>
      </c>
      <c r="G135" s="27">
        <f>StormStats!O173</f>
        <v>2.0099999999999998</v>
      </c>
      <c r="H135" s="27">
        <f>StormStats!Q173</f>
        <v>2.76</v>
      </c>
      <c r="I135" s="27">
        <f>StormStats!S173</f>
        <v>3.27</v>
      </c>
    </row>
    <row r="136" spans="1:10" s="88" customFormat="1" ht="13.5" customHeight="1">
      <c r="A136" s="26">
        <v>39700</v>
      </c>
      <c r="B136" s="28">
        <f>StormStats!C175</f>
        <v>1290</v>
      </c>
      <c r="C136" s="148">
        <f>StormStats!E175</f>
        <v>25.66735112936345</v>
      </c>
      <c r="D136" s="27">
        <f>StormStats!I175</f>
        <v>1.22</v>
      </c>
      <c r="E136" s="27">
        <f>StormStats!K175</f>
        <v>1.81</v>
      </c>
      <c r="F136" s="27">
        <f>StormStats!M175</f>
        <v>1.85</v>
      </c>
      <c r="G136" s="27">
        <f>StormStats!O175</f>
        <v>2.8</v>
      </c>
      <c r="H136" s="27">
        <f>StormStats!Q175</f>
        <v>3.31</v>
      </c>
      <c r="I136" s="27">
        <f>StormStats!S175</f>
        <v>3.31</v>
      </c>
      <c r="J136"/>
    </row>
    <row r="137" spans="1:10" ht="13.5" customHeight="1">
      <c r="A137" s="26">
        <v>40000</v>
      </c>
      <c r="B137" s="28">
        <f>StormStats!C176</f>
        <v>765</v>
      </c>
      <c r="C137" s="148">
        <f>StormStats!E176</f>
        <v>22.258726899383984</v>
      </c>
      <c r="D137" s="27">
        <f>StormStats!I176</f>
        <v>0.67</v>
      </c>
      <c r="E137" s="27">
        <f>StormStats!K176</f>
        <v>1.46</v>
      </c>
      <c r="F137" s="27">
        <f>StormStats!M176</f>
        <v>1.5</v>
      </c>
      <c r="G137" s="27">
        <f>StormStats!O176</f>
        <v>1.5</v>
      </c>
      <c r="H137" s="27">
        <f>StormStats!Q176</f>
        <v>2.4</v>
      </c>
      <c r="I137" s="27">
        <f>StormStats!S176</f>
        <v>2.56</v>
      </c>
    </row>
    <row r="138" spans="1:10" ht="13.5" customHeight="1">
      <c r="A138" s="26">
        <v>40300</v>
      </c>
      <c r="B138" s="28">
        <f>StormStats!C177</f>
        <v>1165</v>
      </c>
      <c r="C138" s="148">
        <f>StormStats!E177</f>
        <v>40.197125256673509</v>
      </c>
      <c r="D138" s="27">
        <f>StormStats!I177</f>
        <v>1.06</v>
      </c>
      <c r="E138" s="27">
        <f>StormStats!K177</f>
        <v>2.48</v>
      </c>
      <c r="F138" s="27">
        <f>StormStats!M177</f>
        <v>2.91</v>
      </c>
      <c r="G138" s="27">
        <f>StormStats!O177</f>
        <v>2.95</v>
      </c>
      <c r="H138" s="27">
        <f>StormStats!Q177</f>
        <v>2.95</v>
      </c>
      <c r="I138" s="27">
        <f>StormStats!S177</f>
        <v>2.99</v>
      </c>
      <c r="J138" s="88"/>
    </row>
    <row r="139" spans="1:10" s="88" customFormat="1" ht="13.5" customHeight="1">
      <c r="A139" s="26">
        <v>40500</v>
      </c>
      <c r="B139" s="28">
        <f>StormStats!C178</f>
        <v>1205</v>
      </c>
      <c r="C139" s="148">
        <f>StormStats!E178</f>
        <v>41.716632443531829</v>
      </c>
      <c r="D139" s="27">
        <f>StormStats!I178</f>
        <v>1.22</v>
      </c>
      <c r="E139" s="27">
        <f>StormStats!K178</f>
        <v>2.83</v>
      </c>
      <c r="F139" s="27">
        <f>StormStats!M178</f>
        <v>3.86</v>
      </c>
      <c r="G139" s="27">
        <f>StormStats!O178</f>
        <v>3.86</v>
      </c>
      <c r="H139" s="27">
        <f>StormStats!Q178</f>
        <v>3.94</v>
      </c>
      <c r="I139" s="27">
        <f>StormStats!S178</f>
        <v>3.94</v>
      </c>
    </row>
    <row r="140" spans="1:10" s="88" customFormat="1" ht="13.5" customHeight="1">
      <c r="A140" s="26">
        <v>40700</v>
      </c>
      <c r="B140" s="28">
        <f>StormStats!C179</f>
        <v>1730</v>
      </c>
      <c r="C140" s="148">
        <f>StormStats!E179</f>
        <v>42.499657768651609</v>
      </c>
      <c r="D140" s="27">
        <f>StormStats!I179</f>
        <v>1.41</v>
      </c>
      <c r="E140" s="27">
        <f>StormStats!K179</f>
        <v>2.2400000000000002</v>
      </c>
      <c r="F140" s="27">
        <f>StormStats!M179</f>
        <v>2.2999999999999998</v>
      </c>
      <c r="G140" s="27">
        <f>StormStats!O179</f>
        <v>2.2999999999999998</v>
      </c>
      <c r="H140" s="27">
        <f>StormStats!Q179</f>
        <v>2.8</v>
      </c>
      <c r="I140" s="27">
        <f>StormStats!S179</f>
        <v>3.19</v>
      </c>
      <c r="J140"/>
    </row>
    <row r="141" spans="1:10" ht="13.5" customHeight="1">
      <c r="A141" s="26">
        <v>40800</v>
      </c>
      <c r="B141" s="28">
        <f>StormStats!C180</f>
        <v>715</v>
      </c>
      <c r="C141" s="148">
        <f>StormStats!E180</f>
        <v>24.027378507871322</v>
      </c>
      <c r="D141" s="27">
        <f>StormStats!I180</f>
        <v>1.1000000000000001</v>
      </c>
      <c r="E141" s="27">
        <f>StormStats!K180</f>
        <v>1.81</v>
      </c>
      <c r="F141" s="27">
        <f>StormStats!M180</f>
        <v>1.81</v>
      </c>
      <c r="G141" s="27">
        <f>StormStats!O180</f>
        <v>1.81</v>
      </c>
      <c r="H141" s="27">
        <f>StormStats!Q180</f>
        <v>2.36</v>
      </c>
      <c r="I141" s="27">
        <f>StormStats!S180</f>
        <v>3.15</v>
      </c>
    </row>
    <row r="142" spans="1:10" ht="13.5" customHeight="1">
      <c r="A142" s="26">
        <v>41000</v>
      </c>
      <c r="B142" s="28">
        <f>StormStats!C181</f>
        <v>1075</v>
      </c>
      <c r="C142" s="148">
        <f>StormStats!E181</f>
        <v>22.609171800136892</v>
      </c>
      <c r="D142" s="27">
        <f>StormStats!I181</f>
        <v>0.98</v>
      </c>
      <c r="E142" s="27">
        <f>StormStats!K181</f>
        <v>1.93</v>
      </c>
      <c r="F142" s="27">
        <f>StormStats!M181</f>
        <v>2.09</v>
      </c>
      <c r="G142" s="27">
        <f>StormStats!O181</f>
        <v>2.09</v>
      </c>
      <c r="H142" s="27">
        <f>StormStats!Q181</f>
        <v>2.72</v>
      </c>
      <c r="I142" s="27">
        <f>StormStats!S181</f>
        <v>3.35</v>
      </c>
    </row>
    <row r="143" spans="1:10" ht="13.5" customHeight="1">
      <c r="A143" s="26">
        <v>41200</v>
      </c>
      <c r="B143" s="28">
        <f>StormStats!C182</f>
        <v>1120</v>
      </c>
      <c r="C143" s="148">
        <f>StormStats!E182</f>
        <v>21.54962354551677</v>
      </c>
      <c r="D143" s="27">
        <f>StormStats!I182</f>
        <v>1.02</v>
      </c>
      <c r="E143" s="27">
        <f>StormStats!K182</f>
        <v>2.09</v>
      </c>
      <c r="F143" s="27">
        <f>StormStats!M182</f>
        <v>2.3199999999999998</v>
      </c>
      <c r="G143" s="27">
        <f>StormStats!O182</f>
        <v>2.3199999999999998</v>
      </c>
      <c r="H143" s="27">
        <f>StormStats!Q182</f>
        <v>3.07</v>
      </c>
      <c r="I143" s="27">
        <f>StormStats!S182</f>
        <v>4.0199999999999996</v>
      </c>
    </row>
    <row r="144" spans="1:10" ht="13.5" customHeight="1">
      <c r="A144" s="26">
        <v>41500</v>
      </c>
      <c r="B144" s="28">
        <f>StormStats!C183</f>
        <v>1575</v>
      </c>
      <c r="C144" s="148">
        <f>StormStats!E183</f>
        <v>35.331964407939765</v>
      </c>
      <c r="D144" s="27">
        <f>StormStats!I183</f>
        <v>0.91</v>
      </c>
      <c r="E144" s="27">
        <f>StormStats!K183</f>
        <v>1.38</v>
      </c>
      <c r="F144" s="27">
        <f>StormStats!M183</f>
        <v>1.93</v>
      </c>
      <c r="G144" s="27">
        <f>StormStats!O183</f>
        <v>2.4</v>
      </c>
      <c r="H144" s="27">
        <f>StormStats!Q183</f>
        <v>2.44</v>
      </c>
      <c r="I144" s="27">
        <f>StormStats!S183</f>
        <v>3.03</v>
      </c>
    </row>
    <row r="145" spans="1:10" ht="13.5" customHeight="1">
      <c r="A145" s="26">
        <v>41700</v>
      </c>
      <c r="B145" s="28">
        <f>StormStats!C184</f>
        <v>1130</v>
      </c>
      <c r="C145" s="148">
        <f>StormStats!E184</f>
        <v>28.487337440109513</v>
      </c>
      <c r="D145" s="27">
        <f>StormStats!I184</f>
        <v>1.06</v>
      </c>
      <c r="E145" s="27">
        <f>StormStats!K184</f>
        <v>1.77</v>
      </c>
      <c r="F145" s="27">
        <f>StormStats!M184</f>
        <v>1.97</v>
      </c>
      <c r="G145" s="27">
        <f>StormStats!O184</f>
        <v>2.2799999999999998</v>
      </c>
      <c r="H145" s="27">
        <f>StormStats!Q184</f>
        <v>3.11</v>
      </c>
      <c r="I145" s="27">
        <f>StormStats!S184</f>
        <v>3.66</v>
      </c>
    </row>
    <row r="146" spans="1:10" ht="13.5" customHeight="1">
      <c r="A146" s="26">
        <v>42000</v>
      </c>
      <c r="B146" s="28">
        <f>StormStats!C185</f>
        <v>1305</v>
      </c>
      <c r="C146" s="148">
        <f>StormStats!E185</f>
        <v>28.470910335386723</v>
      </c>
      <c r="D146" s="27">
        <f>StormStats!I185</f>
        <v>0.94</v>
      </c>
      <c r="E146" s="27">
        <f>StormStats!K185</f>
        <v>1.89</v>
      </c>
      <c r="F146" s="27">
        <f>StormStats!M185</f>
        <v>2.09</v>
      </c>
      <c r="G146" s="27">
        <f>StormStats!O185</f>
        <v>2.3199999999999998</v>
      </c>
      <c r="H146" s="27">
        <f>StormStats!Q185</f>
        <v>2.52</v>
      </c>
      <c r="I146" s="27">
        <f>StormStats!S185</f>
        <v>2.8</v>
      </c>
    </row>
    <row r="147" spans="1:10" ht="13.5" customHeight="1">
      <c r="A147" s="26">
        <v>42300</v>
      </c>
      <c r="B147" s="28">
        <f>StormStats!C187</f>
        <v>1625</v>
      </c>
      <c r="C147" s="148">
        <f>StormStats!E187</f>
        <v>34.926762491444215</v>
      </c>
      <c r="D147" s="27">
        <f>StormStats!I187</f>
        <v>1.02</v>
      </c>
      <c r="E147" s="27">
        <f>StormStats!K187</f>
        <v>2.13</v>
      </c>
      <c r="F147" s="27">
        <f>StormStats!M187</f>
        <v>2.8</v>
      </c>
      <c r="G147" s="27">
        <f>StormStats!O187</f>
        <v>2.87</v>
      </c>
      <c r="H147" s="27">
        <f>StormStats!Q187</f>
        <v>2.99</v>
      </c>
      <c r="I147" s="27">
        <f>StormStats!S187</f>
        <v>3.9</v>
      </c>
    </row>
    <row r="148" spans="1:10" ht="13.5" customHeight="1">
      <c r="A148" s="26">
        <v>42500</v>
      </c>
      <c r="B148" s="28">
        <f>StormStats!C188</f>
        <v>735</v>
      </c>
      <c r="C148" s="148">
        <f>StormStats!E188</f>
        <v>30.483230663928815</v>
      </c>
      <c r="D148" s="27">
        <f>StormStats!I188</f>
        <v>1.02</v>
      </c>
      <c r="E148" s="27">
        <f>StormStats!K188</f>
        <v>1.5</v>
      </c>
      <c r="F148" s="27">
        <f>StormStats!M188</f>
        <v>1.61</v>
      </c>
      <c r="G148" s="27">
        <f>StormStats!O188</f>
        <v>1.65</v>
      </c>
      <c r="H148" s="27">
        <f>StormStats!Q188</f>
        <v>2.2799999999999998</v>
      </c>
      <c r="I148" s="27">
        <f>StormStats!S188</f>
        <v>2.4</v>
      </c>
    </row>
    <row r="149" spans="1:10" ht="13.5" customHeight="1">
      <c r="A149" s="26">
        <v>42800</v>
      </c>
      <c r="B149" s="28">
        <f>StormStats!C189</f>
        <v>905</v>
      </c>
      <c r="C149" s="148">
        <f>StormStats!E189</f>
        <v>22.899383983572896</v>
      </c>
      <c r="D149" s="27">
        <f>StormStats!I189</f>
        <v>1.02</v>
      </c>
      <c r="E149" s="27">
        <f>StormStats!K189</f>
        <v>2.4</v>
      </c>
      <c r="F149" s="27">
        <f>StormStats!M189</f>
        <v>3.31</v>
      </c>
      <c r="G149" s="27">
        <f>StormStats!O189</f>
        <v>3.82</v>
      </c>
      <c r="H149" s="27">
        <f>StormStats!Q189</f>
        <v>3.82</v>
      </c>
      <c r="I149" s="27">
        <f>StormStats!S189</f>
        <v>3.86</v>
      </c>
    </row>
    <row r="150" spans="1:10" ht="13.5" customHeight="1">
      <c r="A150" s="26">
        <v>43000</v>
      </c>
      <c r="B150" s="28">
        <f>StormStats!C190</f>
        <v>1215</v>
      </c>
      <c r="C150" s="148">
        <f>StormStats!E190</f>
        <v>18.444900752908968</v>
      </c>
      <c r="D150" s="27">
        <f>StormStats!I190</f>
        <v>1.65</v>
      </c>
      <c r="E150" s="27">
        <f>StormStats!K190</f>
        <v>3.03</v>
      </c>
      <c r="F150" s="27">
        <f>StormStats!M190</f>
        <v>3.78</v>
      </c>
      <c r="G150" s="27">
        <f>StormStats!O190</f>
        <v>3.9</v>
      </c>
      <c r="H150" s="27">
        <f>StormStats!Q190</f>
        <v>3.9</v>
      </c>
      <c r="I150" s="27">
        <f>StormStats!S190</f>
        <v>4.21</v>
      </c>
    </row>
    <row r="151" spans="1:10" ht="13.5" customHeight="1">
      <c r="A151" s="26">
        <v>43700</v>
      </c>
      <c r="B151" s="28">
        <f>StormStats!C191</f>
        <v>2180</v>
      </c>
      <c r="C151" s="148">
        <f>StormStats!E191</f>
        <v>22.913073237508556</v>
      </c>
      <c r="D151" s="27">
        <f>StormStats!I191</f>
        <v>1.26</v>
      </c>
      <c r="E151" s="27">
        <f>StormStats!K191</f>
        <v>1.57</v>
      </c>
      <c r="F151" s="27">
        <f>StormStats!M191</f>
        <v>1.57</v>
      </c>
      <c r="G151" s="27">
        <f>StormStats!O191</f>
        <v>1.57</v>
      </c>
      <c r="H151" s="27">
        <f>StormStats!Q191</f>
        <v>3.66</v>
      </c>
      <c r="I151" s="27">
        <f>StormStats!S191</f>
        <v>4.72</v>
      </c>
      <c r="J151" s="88"/>
    </row>
    <row r="152" spans="1:10" s="88" customFormat="1" ht="13.5" customHeight="1">
      <c r="A152" s="26">
        <v>44000</v>
      </c>
      <c r="B152" s="28">
        <f>StormStats!C192</f>
        <v>1075</v>
      </c>
      <c r="C152" s="148">
        <f>StormStats!E192</f>
        <v>40.183436002737849</v>
      </c>
      <c r="D152" s="27">
        <f>StormStats!I192</f>
        <v>1.18</v>
      </c>
      <c r="E152" s="27">
        <f>StormStats!K192</f>
        <v>2.17</v>
      </c>
      <c r="F152" s="27">
        <f>StormStats!M192</f>
        <v>2.2000000000000002</v>
      </c>
      <c r="G152" s="27">
        <f>StormStats!O192</f>
        <v>2.91</v>
      </c>
      <c r="H152" s="27">
        <f>StormStats!Q192</f>
        <v>3.15</v>
      </c>
      <c r="I152" s="27">
        <f>StormStats!S192</f>
        <v>3.39</v>
      </c>
      <c r="J152"/>
    </row>
    <row r="153" spans="1:10" ht="13.5" customHeight="1">
      <c r="A153" s="26">
        <v>44500</v>
      </c>
      <c r="B153" s="28">
        <f>StormStats!C193</f>
        <v>1115</v>
      </c>
      <c r="C153" s="148">
        <f>StormStats!E193</f>
        <v>30.885694729637233</v>
      </c>
      <c r="D153" s="27">
        <f>StormStats!I193</f>
        <v>1.02</v>
      </c>
      <c r="E153" s="27">
        <f>StormStats!K193</f>
        <v>2.09</v>
      </c>
      <c r="F153" s="27">
        <f>StormStats!M193</f>
        <v>2.48</v>
      </c>
      <c r="G153" s="27">
        <f>StormStats!O193</f>
        <v>2.95</v>
      </c>
      <c r="H153" s="27">
        <f>StormStats!Q193</f>
        <v>2.99</v>
      </c>
      <c r="I153" s="27">
        <f>StormStats!S193</f>
        <v>3.27</v>
      </c>
    </row>
    <row r="154" spans="1:10" ht="13.5" customHeight="1">
      <c r="A154" s="26">
        <v>44800</v>
      </c>
      <c r="B154" s="28">
        <f>StormStats!C196</f>
        <v>925</v>
      </c>
      <c r="C154" s="148">
        <f>StormStats!E196</f>
        <v>30.461327857631758</v>
      </c>
      <c r="D154" s="27">
        <f>StormStats!I196</f>
        <v>0.98</v>
      </c>
      <c r="E154" s="27">
        <f>StormStats!K196</f>
        <v>1.57</v>
      </c>
      <c r="F154" s="27">
        <f>StormStats!M196</f>
        <v>2.2400000000000002</v>
      </c>
      <c r="G154" s="27">
        <f>StormStats!O196</f>
        <v>3.07</v>
      </c>
      <c r="H154" s="27">
        <f>StormStats!Q196</f>
        <v>3.31</v>
      </c>
      <c r="I154" s="27">
        <f>StormStats!S196</f>
        <v>3.31</v>
      </c>
      <c r="J154" s="88"/>
    </row>
    <row r="155" spans="1:10" s="88" customFormat="1" ht="13.5" customHeight="1">
      <c r="A155" s="26">
        <v>45000</v>
      </c>
      <c r="B155" s="28">
        <f>StormStats!C197</f>
        <v>1715</v>
      </c>
      <c r="C155" s="148">
        <f>StormStats!E197</f>
        <v>41.045859000684466</v>
      </c>
      <c r="D155" s="27">
        <f>StormStats!I197</f>
        <v>0.91</v>
      </c>
      <c r="E155" s="27">
        <f>StormStats!K197</f>
        <v>1.77</v>
      </c>
      <c r="F155" s="27">
        <f>StormStats!M197</f>
        <v>2.0099999999999998</v>
      </c>
      <c r="G155" s="27">
        <f>StormStats!O197</f>
        <v>2.64</v>
      </c>
      <c r="H155" s="27">
        <f>StormStats!Q197</f>
        <v>3.9</v>
      </c>
      <c r="I155" s="27">
        <f>StormStats!S197</f>
        <v>5</v>
      </c>
      <c r="J155"/>
    </row>
    <row r="156" spans="1:10" ht="13.5" customHeight="1">
      <c r="A156" s="26">
        <v>45200</v>
      </c>
      <c r="B156" s="28">
        <f>StormStats!C198</f>
        <v>1985</v>
      </c>
      <c r="C156" s="148">
        <f>StormStats!E198</f>
        <v>31.383983572895279</v>
      </c>
      <c r="D156" s="27">
        <f>StormStats!I198</f>
        <v>0.91</v>
      </c>
      <c r="E156" s="27">
        <f>StormStats!K198</f>
        <v>1.77</v>
      </c>
      <c r="F156" s="27">
        <f>StormStats!M198</f>
        <v>1.77</v>
      </c>
      <c r="G156" s="27">
        <f>StormStats!O198</f>
        <v>1.77</v>
      </c>
      <c r="H156" s="27">
        <f>StormStats!Q198</f>
        <v>2.91</v>
      </c>
      <c r="I156" s="27">
        <f>StormStats!S198</f>
        <v>4.13</v>
      </c>
    </row>
    <row r="157" spans="1:10" ht="13.5" customHeight="1">
      <c r="A157" s="26">
        <v>45700</v>
      </c>
      <c r="B157" s="28">
        <f>StormStats!C199</f>
        <v>2050</v>
      </c>
      <c r="C157" s="148">
        <f>StormStats!E199</f>
        <v>29.54962354551677</v>
      </c>
      <c r="D157" s="27">
        <f>StormStats!I199</f>
        <v>1.02</v>
      </c>
      <c r="E157" s="27">
        <f>StormStats!K199</f>
        <v>2.68</v>
      </c>
      <c r="F157" s="27">
        <f>StormStats!M199</f>
        <v>3.82</v>
      </c>
      <c r="G157" s="27">
        <f>StormStats!O199</f>
        <v>3.86</v>
      </c>
      <c r="H157" s="27">
        <f>StormStats!Q199</f>
        <v>4.25</v>
      </c>
      <c r="I157" s="27">
        <f>StormStats!S199</f>
        <v>6.06</v>
      </c>
    </row>
    <row r="158" spans="1:10" ht="13.5" customHeight="1">
      <c r="A158" s="26">
        <v>46000</v>
      </c>
      <c r="B158" s="28">
        <f>StormStats!C200</f>
        <v>2140</v>
      </c>
      <c r="C158" s="148">
        <f>StormStats!E200</f>
        <v>34.390143737166326</v>
      </c>
      <c r="D158" s="27">
        <f>StormStats!I200</f>
        <v>1.02</v>
      </c>
      <c r="E158" s="27">
        <f>StormStats!K200</f>
        <v>2.52</v>
      </c>
      <c r="F158" s="27">
        <f>StormStats!M200</f>
        <v>3.03</v>
      </c>
      <c r="G158" s="27">
        <f>StormStats!O200</f>
        <v>3.07</v>
      </c>
      <c r="H158" s="27">
        <f>StormStats!Q200</f>
        <v>3.27</v>
      </c>
      <c r="I158" s="27">
        <f>StormStats!S200</f>
        <v>4.49</v>
      </c>
    </row>
    <row r="159" spans="1:10" ht="13.5" customHeight="1">
      <c r="A159" s="26">
        <v>46300</v>
      </c>
      <c r="B159" s="28">
        <f>StormStats!C201</f>
        <v>1865</v>
      </c>
      <c r="C159" s="148">
        <f>StormStats!E201</f>
        <v>20.791238877481177</v>
      </c>
      <c r="D159" s="27">
        <f>StormStats!I201</f>
        <v>1.26</v>
      </c>
      <c r="E159" s="27">
        <f>StormStats!K201</f>
        <v>1.93</v>
      </c>
      <c r="F159" s="27">
        <f>StormStats!M201</f>
        <v>1.97</v>
      </c>
      <c r="G159" s="27">
        <f>StormStats!O201</f>
        <v>1.97</v>
      </c>
      <c r="H159" s="27">
        <f>StormStats!Q201</f>
        <v>3.82</v>
      </c>
      <c r="I159" s="27">
        <f>StormStats!S201</f>
        <v>5.04</v>
      </c>
      <c r="J159" s="88"/>
    </row>
    <row r="160" spans="1:10" s="88" customFormat="1" ht="13.5" customHeight="1">
      <c r="A160" s="26">
        <v>46500</v>
      </c>
      <c r="B160" s="28">
        <f>StormStats!C202</f>
        <v>2175</v>
      </c>
      <c r="C160" s="148">
        <f>StormStats!E202</f>
        <v>37.138945927446954</v>
      </c>
      <c r="D160" s="27">
        <f>StormStats!I202</f>
        <v>1.02</v>
      </c>
      <c r="E160" s="27">
        <f>StormStats!K202</f>
        <v>1.77</v>
      </c>
      <c r="F160" s="27">
        <f>StormStats!M202</f>
        <v>3.07</v>
      </c>
      <c r="G160" s="27">
        <f>StormStats!O202</f>
        <v>3.66</v>
      </c>
      <c r="H160" s="27">
        <f>StormStats!Q202</f>
        <v>3.66</v>
      </c>
      <c r="I160" s="27">
        <f>StormStats!S202</f>
        <v>4.72</v>
      </c>
      <c r="J160"/>
    </row>
    <row r="161" spans="1:10" ht="13.5" customHeight="1">
      <c r="A161" s="26">
        <v>46800</v>
      </c>
      <c r="B161" s="28">
        <f>StormStats!C203</f>
        <v>2555</v>
      </c>
      <c r="C161" s="148">
        <f>StormStats!E203</f>
        <v>20.514715947980836</v>
      </c>
      <c r="D161" s="27">
        <f>StormStats!I203</f>
        <v>1.5</v>
      </c>
      <c r="E161" s="27">
        <f>StormStats!K203</f>
        <v>4.25</v>
      </c>
      <c r="F161" s="27">
        <f>StormStats!M203</f>
        <v>5</v>
      </c>
      <c r="G161" s="27">
        <f>StormStats!O203</f>
        <v>5.04</v>
      </c>
      <c r="H161" s="27">
        <f>StormStats!Q203</f>
        <v>5.12</v>
      </c>
      <c r="I161" s="27">
        <f>StormStats!S203</f>
        <v>5.2</v>
      </c>
      <c r="J161" s="88"/>
    </row>
    <row r="162" spans="1:10" s="88" customFormat="1" ht="13.5" customHeight="1">
      <c r="A162" s="26">
        <v>47000</v>
      </c>
      <c r="B162" s="28">
        <f>StormStats!C204</f>
        <v>2320</v>
      </c>
      <c r="C162" s="148">
        <f>StormStats!E204</f>
        <v>41.963039014373713</v>
      </c>
      <c r="D162" s="27">
        <f>StormStats!I204</f>
        <v>1.42</v>
      </c>
      <c r="E162" s="27">
        <f>StormStats!K204</f>
        <v>3.74</v>
      </c>
      <c r="F162" s="27">
        <f>StormStats!M204</f>
        <v>4.41</v>
      </c>
      <c r="G162" s="27">
        <f>StormStats!O204</f>
        <v>4.6500000000000004</v>
      </c>
      <c r="H162" s="27">
        <f>StormStats!Q204</f>
        <v>4.72</v>
      </c>
      <c r="I162" s="27">
        <f>StormStats!S204</f>
        <v>4.92</v>
      </c>
      <c r="J162" s="74"/>
    </row>
    <row r="163" spans="1:10" s="74" customFormat="1" ht="13.5" customHeight="1">
      <c r="A163" s="26">
        <v>47500</v>
      </c>
      <c r="B163" s="28">
        <f>StormStats!C205</f>
        <v>2265</v>
      </c>
      <c r="C163" s="148">
        <f>StormStats!E205</f>
        <v>20.558521560574949</v>
      </c>
      <c r="D163" s="27">
        <f>StormStats!I205</f>
        <v>0.94</v>
      </c>
      <c r="E163" s="27">
        <f>StormStats!K205</f>
        <v>1.73</v>
      </c>
      <c r="F163" s="27">
        <f>StormStats!M205</f>
        <v>1.77</v>
      </c>
      <c r="G163" s="27">
        <f>StormStats!O205</f>
        <v>1.77</v>
      </c>
      <c r="H163" s="27">
        <f>StormStats!Q205</f>
        <v>3.98</v>
      </c>
      <c r="I163" s="27">
        <f>StormStats!S205</f>
        <v>5.2</v>
      </c>
      <c r="J163"/>
    </row>
    <row r="164" spans="1:10" ht="13.5" customHeight="1">
      <c r="A164" s="26">
        <v>47700</v>
      </c>
      <c r="B164" s="28">
        <f>StormStats!C206</f>
        <v>2740</v>
      </c>
      <c r="C164" s="148">
        <f>StormStats!E206</f>
        <v>42.017796030116358</v>
      </c>
      <c r="D164" s="27">
        <f>StormStats!I206</f>
        <v>1.3</v>
      </c>
      <c r="E164" s="27">
        <f>StormStats!K206</f>
        <v>2.13</v>
      </c>
      <c r="F164" s="27">
        <f>StormStats!M206</f>
        <v>2.99</v>
      </c>
      <c r="G164" s="27">
        <f>StormStats!O206</f>
        <v>4.25</v>
      </c>
      <c r="H164" s="27">
        <f>StormStats!Q206</f>
        <v>4.6100000000000003</v>
      </c>
      <c r="I164" s="27">
        <f>StormStats!S206</f>
        <v>5.28</v>
      </c>
    </row>
    <row r="165" spans="1:10" ht="13.5" customHeight="1">
      <c r="A165" s="26">
        <v>48300</v>
      </c>
      <c r="B165" s="28">
        <f>StormStats!C207</f>
        <v>1400</v>
      </c>
      <c r="C165" s="148">
        <f>StormStats!E207</f>
        <v>18.16290212183436</v>
      </c>
      <c r="D165" s="27">
        <f>StormStats!I207</f>
        <v>1.06</v>
      </c>
      <c r="E165" s="27">
        <f>StormStats!K207</f>
        <v>1.93</v>
      </c>
      <c r="F165" s="27">
        <f>StormStats!M207</f>
        <v>2.09</v>
      </c>
      <c r="G165" s="27">
        <f>StormStats!O207</f>
        <v>2.6</v>
      </c>
      <c r="H165" s="27">
        <f>StormStats!Q207</f>
        <v>2.87</v>
      </c>
      <c r="I165" s="27">
        <f>StormStats!S207</f>
        <v>3.74</v>
      </c>
      <c r="J165" s="88"/>
    </row>
    <row r="166" spans="1:10" s="88" customFormat="1" ht="13.5" customHeight="1">
      <c r="A166" s="26">
        <v>48500</v>
      </c>
      <c r="B166" s="28">
        <f>StormStats!C208</f>
        <v>1675</v>
      </c>
      <c r="C166" s="148">
        <f>StormStats!E208</f>
        <v>15.89596167008898</v>
      </c>
      <c r="D166" s="27">
        <f>StormStats!I208</f>
        <v>0.79</v>
      </c>
      <c r="E166" s="27">
        <f>StormStats!K208</f>
        <v>1.81</v>
      </c>
      <c r="F166" s="27">
        <f>StormStats!M208</f>
        <v>2.2400000000000002</v>
      </c>
      <c r="G166" s="27">
        <f>StormStats!O208</f>
        <v>2.2799999999999998</v>
      </c>
      <c r="H166" s="27">
        <f>StormStats!Q208</f>
        <v>3.58</v>
      </c>
      <c r="I166" s="27">
        <f>StormStats!S208</f>
        <v>4.96</v>
      </c>
      <c r="J166"/>
    </row>
    <row r="167" spans="1:10" ht="13.5" customHeight="1">
      <c r="A167" s="26">
        <v>48800</v>
      </c>
      <c r="B167" s="28">
        <f>StormStats!C209</f>
        <v>1170</v>
      </c>
      <c r="C167" s="148">
        <f>StormStats!E209</f>
        <v>30.852840520191648</v>
      </c>
      <c r="D167" s="27">
        <f>StormStats!I209</f>
        <v>0.91</v>
      </c>
      <c r="E167" s="27">
        <f>StormStats!K209</f>
        <v>1.46</v>
      </c>
      <c r="F167" s="27">
        <f>StormStats!M209</f>
        <v>2.36</v>
      </c>
      <c r="G167" s="27">
        <f>StormStats!O209</f>
        <v>2.87</v>
      </c>
      <c r="H167" s="27">
        <f>StormStats!Q209</f>
        <v>2.87</v>
      </c>
      <c r="I167" s="27">
        <f>StormStats!S209</f>
        <v>3.35</v>
      </c>
    </row>
    <row r="168" spans="1:10" ht="13.5" customHeight="1">
      <c r="A168" s="26">
        <v>49000</v>
      </c>
      <c r="B168" s="28">
        <f>StormStats!C210</f>
        <v>3480</v>
      </c>
      <c r="C168" s="148">
        <f>StormStats!E210</f>
        <v>29.29226557152635</v>
      </c>
      <c r="D168" s="27">
        <f>StormStats!I210</f>
        <v>1.02</v>
      </c>
      <c r="E168" s="27">
        <f>StormStats!K210</f>
        <v>1.97</v>
      </c>
      <c r="F168" s="27">
        <f>StormStats!M210</f>
        <v>2.72</v>
      </c>
      <c r="G168" s="27">
        <f>StormStats!O210</f>
        <v>2.91</v>
      </c>
      <c r="H168" s="27">
        <f>StormStats!Q210</f>
        <v>3.15</v>
      </c>
      <c r="I168" s="27">
        <f>StormStats!S210</f>
        <v>4.25</v>
      </c>
    </row>
    <row r="169" spans="1:10" ht="13.5" customHeight="1">
      <c r="A169" s="26">
        <v>49200</v>
      </c>
      <c r="B169" s="28">
        <f>StormStats!C211</f>
        <v>2845</v>
      </c>
      <c r="C169" s="148">
        <f>StormStats!E211</f>
        <v>28.429842573579741</v>
      </c>
      <c r="D169" s="27">
        <f>StormStats!I211</f>
        <v>1.42</v>
      </c>
      <c r="E169" s="27">
        <f>StormStats!K211</f>
        <v>2.52</v>
      </c>
      <c r="F169" s="27">
        <f>StormStats!M211</f>
        <v>2.56</v>
      </c>
      <c r="G169" s="27">
        <f>StormStats!O211</f>
        <v>2.8</v>
      </c>
      <c r="H169" s="27">
        <f>StormStats!Q211</f>
        <v>3.39</v>
      </c>
      <c r="I169" s="27">
        <f>StormStats!S211</f>
        <v>3.74</v>
      </c>
    </row>
    <row r="170" spans="1:10" ht="13.5" customHeight="1">
      <c r="A170" s="26">
        <v>49500</v>
      </c>
      <c r="B170" s="28">
        <f>StormStats!C212</f>
        <v>2345</v>
      </c>
      <c r="C170" s="148">
        <f>StormStats!E212</f>
        <v>28.854209445585216</v>
      </c>
      <c r="D170" s="27">
        <f>StormStats!I212</f>
        <v>1.02</v>
      </c>
      <c r="E170" s="27">
        <f>StormStats!K212</f>
        <v>1.5</v>
      </c>
      <c r="F170" s="27">
        <f>StormStats!M212</f>
        <v>2.56</v>
      </c>
      <c r="G170" s="27">
        <f>StormStats!O212</f>
        <v>2.72</v>
      </c>
      <c r="H170" s="27">
        <f>StormStats!Q212</f>
        <v>3.43</v>
      </c>
      <c r="I170" s="27">
        <f>StormStats!S212</f>
        <v>3.7</v>
      </c>
    </row>
    <row r="171" spans="1:10" ht="13.5" customHeight="1">
      <c r="A171" s="26">
        <v>49700</v>
      </c>
      <c r="B171" s="28">
        <f>StormStats!C213</f>
        <v>3050</v>
      </c>
      <c r="C171" s="148">
        <f>StormStats!E213</f>
        <v>29.29226557152635</v>
      </c>
      <c r="D171" s="27">
        <f>StormStats!I213</f>
        <v>1.81</v>
      </c>
      <c r="E171" s="27">
        <f>StormStats!K213</f>
        <v>2.3199999999999998</v>
      </c>
      <c r="F171" s="27">
        <f>StormStats!M213</f>
        <v>2.52</v>
      </c>
      <c r="G171" s="27">
        <f>StormStats!O213</f>
        <v>2.72</v>
      </c>
      <c r="H171" s="27">
        <f>StormStats!Q213</f>
        <v>2.99</v>
      </c>
      <c r="I171" s="27">
        <f>StormStats!S213</f>
        <v>3.66</v>
      </c>
      <c r="J171" s="88"/>
    </row>
    <row r="172" spans="1:10" s="88" customFormat="1" ht="13.5" customHeight="1">
      <c r="A172" s="26">
        <v>50000</v>
      </c>
      <c r="B172" s="28">
        <f>StormStats!C214</f>
        <v>2580</v>
      </c>
      <c r="C172" s="148">
        <f>StormStats!E214</f>
        <v>28.416153319644078</v>
      </c>
      <c r="D172" s="27">
        <f>StormStats!I214</f>
        <v>1.02</v>
      </c>
      <c r="E172" s="27">
        <f>StormStats!K214</f>
        <v>1.73</v>
      </c>
      <c r="F172" s="27">
        <f>StormStats!M214</f>
        <v>1.93</v>
      </c>
      <c r="G172" s="27">
        <f>StormStats!O214</f>
        <v>2.52</v>
      </c>
      <c r="H172" s="27">
        <f>StormStats!Q214</f>
        <v>3.9</v>
      </c>
      <c r="I172" s="27">
        <f>StormStats!S214</f>
        <v>3.9</v>
      </c>
      <c r="J172"/>
    </row>
    <row r="173" spans="1:10" ht="13.5" customHeight="1">
      <c r="A173" s="26">
        <v>50300</v>
      </c>
      <c r="B173" s="28">
        <f>StormStats!C215</f>
        <v>2595</v>
      </c>
      <c r="C173" s="148">
        <f>StormStats!E215</f>
        <v>28.186173853524984</v>
      </c>
      <c r="D173" s="27">
        <f>StormStats!I215</f>
        <v>1.18</v>
      </c>
      <c r="E173" s="27">
        <f>StormStats!K215</f>
        <v>2.6</v>
      </c>
      <c r="F173" s="27">
        <f>StormStats!M215</f>
        <v>2.91</v>
      </c>
      <c r="G173" s="27">
        <f>StormStats!O215</f>
        <v>3.15</v>
      </c>
      <c r="H173" s="27">
        <f>StormStats!Q215</f>
        <v>3.5</v>
      </c>
      <c r="I173" s="27">
        <f>StormStats!S215</f>
        <v>4.96</v>
      </c>
      <c r="J173" s="88"/>
    </row>
    <row r="174" spans="1:10" s="88" customFormat="1" ht="13.5" customHeight="1">
      <c r="A174" s="26">
        <v>50500</v>
      </c>
      <c r="B174" s="28">
        <f>StormStats!C216</f>
        <v>2450</v>
      </c>
      <c r="C174" s="148">
        <f>StormStats!E216</f>
        <v>28.295687885010267</v>
      </c>
      <c r="D174" s="27">
        <f>StormStats!I216</f>
        <v>1.34</v>
      </c>
      <c r="E174" s="27">
        <f>StormStats!K216</f>
        <v>2.2400000000000002</v>
      </c>
      <c r="F174" s="27">
        <f>StormStats!M216</f>
        <v>2.6</v>
      </c>
      <c r="G174" s="27">
        <f>StormStats!O216</f>
        <v>2.72</v>
      </c>
      <c r="H174" s="27">
        <f>StormStats!Q216</f>
        <v>3.11</v>
      </c>
      <c r="I174" s="27">
        <f>StormStats!S216</f>
        <v>4.37</v>
      </c>
      <c r="J174"/>
    </row>
    <row r="175" spans="1:10" ht="13.5" customHeight="1">
      <c r="A175" s="26">
        <v>50800</v>
      </c>
      <c r="B175" s="28">
        <f>StormStats!C217</f>
        <v>2240</v>
      </c>
      <c r="C175" s="148">
        <f>StormStats!E217</f>
        <v>28.158795345653662</v>
      </c>
      <c r="D175" s="27">
        <f>StormStats!I217</f>
        <v>1.1399999999999999</v>
      </c>
      <c r="E175" s="27">
        <f>StormStats!K217</f>
        <v>2.09</v>
      </c>
      <c r="F175" s="27">
        <f>StormStats!M217</f>
        <v>2.52</v>
      </c>
      <c r="G175" s="27">
        <f>StormStats!O217</f>
        <v>2.56</v>
      </c>
      <c r="H175" s="27">
        <f>StormStats!Q217</f>
        <v>3.31</v>
      </c>
      <c r="I175" s="27">
        <f>StormStats!S217</f>
        <v>4.49</v>
      </c>
    </row>
    <row r="176" spans="1:10" ht="13.5" customHeight="1">
      <c r="A176" s="26">
        <v>51000</v>
      </c>
      <c r="B176" s="28">
        <f>StormStats!C218</f>
        <v>2640</v>
      </c>
      <c r="C176" s="148">
        <f>StormStats!E218</f>
        <v>29.237508555783709</v>
      </c>
      <c r="D176" s="27">
        <f>StormStats!I218</f>
        <v>1.22</v>
      </c>
      <c r="E176" s="27">
        <f>StormStats!K218</f>
        <v>2.17</v>
      </c>
      <c r="F176" s="27">
        <f>StormStats!M218</f>
        <v>2.2799999999999998</v>
      </c>
      <c r="G176" s="27">
        <f>StormStats!O218</f>
        <v>2.2799999999999998</v>
      </c>
      <c r="H176" s="27">
        <f>StormStats!Q218</f>
        <v>3.03</v>
      </c>
      <c r="I176" s="27">
        <f>StormStats!S218</f>
        <v>4.33</v>
      </c>
      <c r="J176" s="73"/>
    </row>
    <row r="177" spans="1:10" s="73" customFormat="1" ht="13.5" customHeight="1">
      <c r="A177" s="26">
        <v>51200</v>
      </c>
      <c r="B177" s="28">
        <f>StormStats!C219</f>
        <v>2465</v>
      </c>
      <c r="C177" s="148">
        <f>StormStats!E219</f>
        <v>29.237508555783709</v>
      </c>
      <c r="D177" s="27">
        <f>StormStats!I219</f>
        <v>1.1399999999999999</v>
      </c>
      <c r="E177" s="27">
        <f>StormStats!K219</f>
        <v>2.2000000000000002</v>
      </c>
      <c r="F177" s="27">
        <f>StormStats!M219</f>
        <v>2.87</v>
      </c>
      <c r="G177" s="27">
        <f>StormStats!O219</f>
        <v>3.27</v>
      </c>
      <c r="H177" s="27">
        <f>StormStats!Q219</f>
        <v>3.66</v>
      </c>
      <c r="I177" s="27">
        <f>StormStats!S219</f>
        <v>4.88</v>
      </c>
      <c r="J177"/>
    </row>
    <row r="178" spans="1:10" ht="13.5" customHeight="1">
      <c r="A178" s="26">
        <v>51500</v>
      </c>
      <c r="B178" s="28">
        <f>StormStats!C220</f>
        <v>2525</v>
      </c>
      <c r="C178" s="148">
        <f>StormStats!E220</f>
        <v>28.396988364134156</v>
      </c>
      <c r="D178" s="27">
        <f>StormStats!I220</f>
        <v>1.22</v>
      </c>
      <c r="E178" s="27">
        <f>StormStats!K220</f>
        <v>2.76</v>
      </c>
      <c r="F178" s="27">
        <f>StormStats!M220</f>
        <v>3.66</v>
      </c>
      <c r="G178" s="27">
        <f>StormStats!O220</f>
        <v>3.74</v>
      </c>
      <c r="H178" s="27">
        <f>StormStats!Q220</f>
        <v>4.0599999999999996</v>
      </c>
      <c r="I178" s="27">
        <f>StormStats!S220</f>
        <v>5.43</v>
      </c>
    </row>
    <row r="179" spans="1:10" ht="13.5" customHeight="1">
      <c r="A179" s="26">
        <v>51700</v>
      </c>
      <c r="B179" s="28">
        <f>StormStats!C221</f>
        <v>2305</v>
      </c>
      <c r="C179" s="148">
        <f>StormStats!E221</f>
        <v>29.221081451060918</v>
      </c>
      <c r="D179" s="27">
        <f>StormStats!I221</f>
        <v>1.26</v>
      </c>
      <c r="E179" s="27">
        <f>StormStats!K221</f>
        <v>3.19</v>
      </c>
      <c r="F179" s="27">
        <f>StormStats!M221</f>
        <v>3.98</v>
      </c>
      <c r="G179" s="27">
        <f>StormStats!O221</f>
        <v>4.0199999999999996</v>
      </c>
      <c r="H179" s="27">
        <f>StormStats!Q221</f>
        <v>4.09</v>
      </c>
      <c r="I179" s="27">
        <f>StormStats!S221</f>
        <v>4.88</v>
      </c>
    </row>
    <row r="180" spans="1:10" ht="13.5" customHeight="1">
      <c r="A180" s="26">
        <v>52000</v>
      </c>
      <c r="B180" s="28">
        <f>StormStats!C222</f>
        <v>2250</v>
      </c>
      <c r="C180" s="148">
        <f>StormStats!E222</f>
        <v>29.221081451060918</v>
      </c>
      <c r="D180" s="27">
        <f>StormStats!I222</f>
        <v>1.34</v>
      </c>
      <c r="E180" s="27">
        <f>StormStats!K222</f>
        <v>3.23</v>
      </c>
      <c r="F180" s="27">
        <f>StormStats!M222</f>
        <v>3.98</v>
      </c>
      <c r="G180" s="27">
        <f>StormStats!O222</f>
        <v>4.0199999999999996</v>
      </c>
      <c r="H180" s="27">
        <f>StormStats!Q222</f>
        <v>4.0599999999999996</v>
      </c>
      <c r="I180" s="27">
        <f>StormStats!S222</f>
        <v>4.88</v>
      </c>
    </row>
    <row r="181" spans="1:10" ht="13.5" customHeight="1">
      <c r="A181" s="26">
        <v>52300</v>
      </c>
      <c r="B181" s="28">
        <f>StormStats!C223</f>
        <v>2265</v>
      </c>
      <c r="C181" s="148">
        <f>StormStats!E223</f>
        <v>29.160848733744011</v>
      </c>
      <c r="D181" s="27">
        <f>StormStats!I223</f>
        <v>1.34</v>
      </c>
      <c r="E181" s="27">
        <f>StormStats!K223</f>
        <v>3.07</v>
      </c>
      <c r="F181" s="27">
        <f>StormStats!M223</f>
        <v>3.27</v>
      </c>
      <c r="G181" s="27">
        <f>StormStats!O223</f>
        <v>3.27</v>
      </c>
      <c r="H181" s="27">
        <f>StormStats!Q223</f>
        <v>3.43</v>
      </c>
      <c r="I181" s="27">
        <f>StormStats!S223</f>
        <v>4.45</v>
      </c>
      <c r="J181" s="88"/>
    </row>
    <row r="182" spans="1:10" s="88" customFormat="1" ht="13.5" customHeight="1">
      <c r="A182" s="26">
        <v>52500</v>
      </c>
      <c r="B182" s="28">
        <f>StormStats!C224</f>
        <v>2145</v>
      </c>
      <c r="C182" s="148">
        <f>StormStats!E224</f>
        <v>28.372347707049965</v>
      </c>
      <c r="D182" s="27">
        <f>StormStats!I224</f>
        <v>1.61</v>
      </c>
      <c r="E182" s="27">
        <f>StormStats!K224</f>
        <v>3.35</v>
      </c>
      <c r="F182" s="27">
        <f>StormStats!M224</f>
        <v>3.46</v>
      </c>
      <c r="G182" s="27">
        <f>StormStats!O224</f>
        <v>3.5</v>
      </c>
      <c r="H182" s="27">
        <f>StormStats!Q224</f>
        <v>3.58</v>
      </c>
      <c r="I182" s="27">
        <f>StormStats!S224</f>
        <v>4.72</v>
      </c>
      <c r="J182"/>
    </row>
    <row r="183" spans="1:10" ht="13.5" customHeight="1">
      <c r="A183" s="26">
        <v>52800</v>
      </c>
      <c r="B183" s="28">
        <f>StormStats!C226</f>
        <v>2380</v>
      </c>
      <c r="C183" s="148">
        <f>StormStats!E226</f>
        <v>29.160848733744011</v>
      </c>
      <c r="D183" s="27">
        <f>StormStats!I226</f>
        <v>1.1399999999999999</v>
      </c>
      <c r="E183" s="27">
        <f>StormStats!K226</f>
        <v>2.87</v>
      </c>
      <c r="F183" s="27">
        <f>StormStats!M226</f>
        <v>3.39</v>
      </c>
      <c r="G183" s="27">
        <f>StormStats!O226</f>
        <v>3.46</v>
      </c>
      <c r="H183" s="27">
        <f>StormStats!Q226</f>
        <v>3.66</v>
      </c>
      <c r="I183" s="27">
        <f>StormStats!S226</f>
        <v>4.45</v>
      </c>
      <c r="J183" s="72"/>
    </row>
    <row r="184" spans="1:10" s="72" customFormat="1" ht="13.5" customHeight="1">
      <c r="A184" s="26">
        <v>53000</v>
      </c>
      <c r="B184" s="28">
        <f>StormStats!C227</f>
        <v>2160</v>
      </c>
      <c r="C184" s="148">
        <f>StormStats!E227</f>
        <v>27.126625598904859</v>
      </c>
      <c r="D184" s="27">
        <f>StormStats!I227</f>
        <v>1.5</v>
      </c>
      <c r="E184" s="27">
        <f>StormStats!K227</f>
        <v>3.27</v>
      </c>
      <c r="F184" s="27">
        <f>StormStats!M227</f>
        <v>3.94</v>
      </c>
      <c r="G184" s="27">
        <f>StormStats!O227</f>
        <v>3.94</v>
      </c>
      <c r="H184" s="27">
        <f>StormStats!Q227</f>
        <v>4.0599999999999996</v>
      </c>
      <c r="I184" s="27">
        <f>StormStats!S227</f>
        <v>4.6900000000000004</v>
      </c>
      <c r="J184"/>
    </row>
    <row r="185" spans="1:10" ht="13.5" customHeight="1">
      <c r="A185" s="26">
        <v>53200</v>
      </c>
      <c r="B185" s="28">
        <f>StormStats!C228</f>
        <v>2880</v>
      </c>
      <c r="C185" s="148">
        <f>StormStats!E228</f>
        <v>21.535934291581111</v>
      </c>
      <c r="D185" s="27">
        <f>StormStats!I228</f>
        <v>1.69</v>
      </c>
      <c r="E185" s="27">
        <f>StormStats!K228</f>
        <v>2.17</v>
      </c>
      <c r="F185" s="27">
        <f>StormStats!M228</f>
        <v>2.2000000000000002</v>
      </c>
      <c r="G185" s="27">
        <f>StormStats!O228</f>
        <v>2.2000000000000002</v>
      </c>
      <c r="H185" s="27">
        <f>StormStats!Q228</f>
        <v>3.11</v>
      </c>
      <c r="I185" s="27">
        <f>StormStats!S228</f>
        <v>3.62</v>
      </c>
    </row>
    <row r="186" spans="1:10" ht="13.5" customHeight="1">
      <c r="A186" s="26">
        <v>53500</v>
      </c>
      <c r="B186" s="28">
        <f>StormStats!C229</f>
        <v>2255</v>
      </c>
      <c r="C186" s="148">
        <f>StormStats!E229</f>
        <v>39.871321013004788</v>
      </c>
      <c r="D186" s="27">
        <f>StormStats!I229</f>
        <v>1.1399999999999999</v>
      </c>
      <c r="E186" s="27">
        <f>StormStats!K229</f>
        <v>2.48</v>
      </c>
      <c r="F186" s="27">
        <f>StormStats!M229</f>
        <v>2.52</v>
      </c>
      <c r="G186" s="27">
        <f>StormStats!O229</f>
        <v>2.87</v>
      </c>
      <c r="H186" s="27">
        <f>StormStats!Q229</f>
        <v>3.98</v>
      </c>
      <c r="I186" s="27">
        <f>StormStats!S229</f>
        <v>3.98</v>
      </c>
    </row>
    <row r="187" spans="1:10" ht="13.5" customHeight="1">
      <c r="A187" s="26">
        <v>53700</v>
      </c>
      <c r="B187" s="28">
        <f>StormStats!C230</f>
        <v>2985</v>
      </c>
      <c r="C187" s="148">
        <f>StormStats!E230</f>
        <v>42.0807665982204</v>
      </c>
      <c r="D187" s="27">
        <f>StormStats!I230</f>
        <v>1.02</v>
      </c>
      <c r="E187" s="27">
        <f>StormStats!K230</f>
        <v>1.57</v>
      </c>
      <c r="F187" s="27">
        <f>StormStats!M230</f>
        <v>2.17</v>
      </c>
      <c r="G187" s="27">
        <f>StormStats!O230</f>
        <v>2.6</v>
      </c>
      <c r="H187" s="27">
        <f>StormStats!Q230</f>
        <v>3.7</v>
      </c>
      <c r="I187" s="27">
        <f>StormStats!S230</f>
        <v>4.88</v>
      </c>
    </row>
    <row r="188" spans="1:10" ht="13.5" customHeight="1">
      <c r="A188" s="26">
        <v>54000</v>
      </c>
      <c r="B188" s="28">
        <f>StormStats!C231</f>
        <v>5630</v>
      </c>
      <c r="C188" s="148">
        <f>StormStats!E231</f>
        <v>42.291581108829568</v>
      </c>
      <c r="D188" s="27">
        <f>StormStats!I231</f>
        <v>1.57</v>
      </c>
      <c r="E188" s="27">
        <f>StormStats!K231</f>
        <v>2.2000000000000002</v>
      </c>
      <c r="F188" s="27">
        <f>StormStats!M231</f>
        <v>2.8</v>
      </c>
      <c r="G188" s="27">
        <f>StormStats!O231</f>
        <v>3.35</v>
      </c>
      <c r="H188" s="27">
        <f>StormStats!Q231</f>
        <v>4.84</v>
      </c>
      <c r="I188" s="27">
        <f>StormStats!S231</f>
        <v>6.02</v>
      </c>
    </row>
    <row r="189" spans="1:10" ht="13.5" customHeight="1">
      <c r="A189" s="26">
        <v>54300</v>
      </c>
      <c r="B189" s="28">
        <f>StormStats!C232</f>
        <v>3770</v>
      </c>
      <c r="C189" s="148">
        <f>StormStats!E232</f>
        <v>39.783709787816562</v>
      </c>
      <c r="D189" s="27">
        <f>StormStats!I232</f>
        <v>1.18</v>
      </c>
      <c r="E189" s="27">
        <f>StormStats!K232</f>
        <v>1.89</v>
      </c>
      <c r="F189" s="27">
        <f>StormStats!M232</f>
        <v>2.0499999999999998</v>
      </c>
      <c r="G189" s="27">
        <f>StormStats!O232</f>
        <v>2.09</v>
      </c>
      <c r="H189" s="27">
        <f>StormStats!Q232</f>
        <v>4.21</v>
      </c>
      <c r="I189" s="27">
        <f>StormStats!S232</f>
        <v>5.28</v>
      </c>
    </row>
    <row r="190" spans="1:10" ht="13.5" customHeight="1">
      <c r="A190" s="26">
        <v>54500</v>
      </c>
      <c r="B190" s="28">
        <f>StormStats!C233</f>
        <v>5045</v>
      </c>
      <c r="C190" s="148">
        <f>StormStats!E233</f>
        <v>42.017796030116358</v>
      </c>
      <c r="D190" s="27">
        <f>StormStats!I233</f>
        <v>1.06</v>
      </c>
      <c r="E190" s="27">
        <f>StormStats!K233</f>
        <v>1.85</v>
      </c>
      <c r="F190" s="27">
        <f>StormStats!M233</f>
        <v>2.2400000000000002</v>
      </c>
      <c r="G190" s="27">
        <f>StormStats!O233</f>
        <v>3.23</v>
      </c>
      <c r="H190" s="27">
        <f>StormStats!Q233</f>
        <v>5.39</v>
      </c>
      <c r="I190" s="27">
        <f>StormStats!S233</f>
        <v>5.39</v>
      </c>
    </row>
    <row r="191" spans="1:10" ht="13.5" customHeight="1">
      <c r="A191" s="26">
        <v>55000</v>
      </c>
      <c r="B191" s="28">
        <f>StormStats!C234</f>
        <v>3295</v>
      </c>
      <c r="C191" s="148">
        <f>StormStats!E234</f>
        <v>20.804928131416837</v>
      </c>
      <c r="D191" s="27">
        <f>StormStats!I234</f>
        <v>1.65</v>
      </c>
      <c r="E191" s="27">
        <f>StormStats!K234</f>
        <v>2.13</v>
      </c>
      <c r="F191" s="27">
        <f>StormStats!M234</f>
        <v>2.2400000000000002</v>
      </c>
      <c r="G191" s="27">
        <f>StormStats!O234</f>
        <v>2.2400000000000002</v>
      </c>
      <c r="H191" s="27">
        <f>StormStats!Q234</f>
        <v>3.11</v>
      </c>
      <c r="I191" s="27">
        <f>StormStats!S234</f>
        <v>4.13</v>
      </c>
    </row>
    <row r="192" spans="1:10" ht="13.5" customHeight="1">
      <c r="A192" s="26">
        <v>55200</v>
      </c>
      <c r="B192" s="28">
        <f>StormStats!C235</f>
        <v>2415</v>
      </c>
      <c r="C192" s="148">
        <f>StormStats!E235</f>
        <v>20.229979466119097</v>
      </c>
      <c r="D192" s="27">
        <f>StormStats!I235</f>
        <v>1.1399999999999999</v>
      </c>
      <c r="E192" s="27">
        <f>StormStats!K235</f>
        <v>1.93</v>
      </c>
      <c r="F192" s="27">
        <f>StormStats!M235</f>
        <v>2.2400000000000002</v>
      </c>
      <c r="G192" s="27">
        <f>StormStats!O235</f>
        <v>2.44</v>
      </c>
      <c r="H192" s="27">
        <f>StormStats!Q235</f>
        <v>3.23</v>
      </c>
      <c r="I192" s="27">
        <f>StormStats!S235</f>
        <v>4.37</v>
      </c>
    </row>
    <row r="193" spans="1:10" ht="13.5" customHeight="1">
      <c r="A193" s="26">
        <v>55500</v>
      </c>
      <c r="B193" s="28">
        <f>StormStats!C236</f>
        <v>3275</v>
      </c>
      <c r="C193" s="148">
        <f>StormStats!E236</f>
        <v>21.593429158110883</v>
      </c>
      <c r="D193" s="27">
        <f>StormStats!I236</f>
        <v>1.3</v>
      </c>
      <c r="E193" s="27">
        <f>StormStats!K236</f>
        <v>2.2400000000000002</v>
      </c>
      <c r="F193" s="27">
        <f>StormStats!M236</f>
        <v>2.95</v>
      </c>
      <c r="G193" s="27">
        <f>StormStats!O236</f>
        <v>2.95</v>
      </c>
      <c r="H193" s="27">
        <f>StormStats!Q236</f>
        <v>3.19</v>
      </c>
      <c r="I193" s="27">
        <f>StormStats!S236</f>
        <v>3.9</v>
      </c>
      <c r="J193" s="63"/>
    </row>
    <row r="194" spans="1:10" s="63" customFormat="1" ht="13.5" customHeight="1">
      <c r="A194" s="26">
        <v>55700</v>
      </c>
      <c r="B194" s="28">
        <f>StormStats!C237</f>
        <v>1195</v>
      </c>
      <c r="C194" s="148">
        <f>StormStats!E237</f>
        <v>38.212183436002739</v>
      </c>
      <c r="D194" s="27">
        <f>StormStats!I237</f>
        <v>1.1000000000000001</v>
      </c>
      <c r="E194" s="27">
        <f>StormStats!K237</f>
        <v>1.73</v>
      </c>
      <c r="F194" s="27">
        <f>StormStats!M237</f>
        <v>2.3199999999999998</v>
      </c>
      <c r="G194" s="27">
        <f>StormStats!O237</f>
        <v>3.19</v>
      </c>
      <c r="H194" s="27">
        <f>StormStats!Q237</f>
        <v>3.35</v>
      </c>
      <c r="I194" s="27">
        <f>StormStats!S237</f>
        <v>3.35</v>
      </c>
      <c r="J194"/>
    </row>
    <row r="195" spans="1:10" ht="13.5" customHeight="1">
      <c r="A195" s="26">
        <v>56000</v>
      </c>
      <c r="B195" s="28">
        <f>StormStats!C238</f>
        <v>1250</v>
      </c>
      <c r="C195" s="148">
        <f>StormStats!E238</f>
        <v>25.94113620807666</v>
      </c>
      <c r="D195" s="27">
        <f>StormStats!I238</f>
        <v>0.83</v>
      </c>
      <c r="E195" s="27">
        <f>StormStats!K238</f>
        <v>1.73</v>
      </c>
      <c r="F195" s="27">
        <f>StormStats!M238</f>
        <v>2.13</v>
      </c>
      <c r="G195" s="27">
        <f>StormStats!O238</f>
        <v>2.95</v>
      </c>
      <c r="H195" s="27">
        <f>StormStats!Q238</f>
        <v>3.03</v>
      </c>
      <c r="I195" s="27">
        <f>StormStats!S238</f>
        <v>3.54</v>
      </c>
      <c r="J195" s="64"/>
    </row>
    <row r="196" spans="1:10" s="64" customFormat="1" ht="13.5" customHeight="1">
      <c r="A196" s="26">
        <v>56300</v>
      </c>
      <c r="B196" s="28">
        <f>StormStats!C239</f>
        <v>1285</v>
      </c>
      <c r="C196" s="148">
        <f>StormStats!E239</f>
        <v>31.518138261464749</v>
      </c>
      <c r="D196" s="27">
        <f>StormStats!I239</f>
        <v>1.22</v>
      </c>
      <c r="E196" s="27">
        <f>StormStats!K239</f>
        <v>1.89</v>
      </c>
      <c r="F196" s="27">
        <f>StormStats!M239</f>
        <v>2.13</v>
      </c>
      <c r="G196" s="27">
        <f>StormStats!O239</f>
        <v>2.4</v>
      </c>
      <c r="H196" s="27">
        <f>StormStats!Q239</f>
        <v>2.56</v>
      </c>
      <c r="I196" s="27">
        <f>StormStats!S239</f>
        <v>2.72</v>
      </c>
      <c r="J196"/>
    </row>
    <row r="197" spans="1:10" ht="13.5" customHeight="1">
      <c r="A197" s="26">
        <v>56500</v>
      </c>
      <c r="B197" s="28">
        <f>StormStats!C240</f>
        <v>1240</v>
      </c>
      <c r="C197" s="148">
        <f>StormStats!E240</f>
        <v>25.845311430527037</v>
      </c>
      <c r="D197" s="27">
        <f>StormStats!I240</f>
        <v>0.91</v>
      </c>
      <c r="E197" s="27">
        <f>StormStats!K240</f>
        <v>2.2400000000000002</v>
      </c>
      <c r="F197" s="27">
        <f>StormStats!M240</f>
        <v>2.2400000000000002</v>
      </c>
      <c r="G197" s="27">
        <f>StormStats!O240</f>
        <v>3.03</v>
      </c>
      <c r="H197" s="27">
        <f>StormStats!Q240</f>
        <v>3.7</v>
      </c>
      <c r="I197" s="27">
        <f>StormStats!S240</f>
        <v>4.6900000000000004</v>
      </c>
      <c r="J197" s="88"/>
    </row>
    <row r="198" spans="1:10" s="88" customFormat="1" ht="13.5" customHeight="1">
      <c r="A198" s="26">
        <v>56800</v>
      </c>
      <c r="B198" s="28">
        <f>StormStats!C242</f>
        <v>1285</v>
      </c>
      <c r="C198" s="148">
        <f>StormStats!E242</f>
        <v>40.008213552361397</v>
      </c>
      <c r="D198" s="27">
        <f>StormStats!I242</f>
        <v>1.02</v>
      </c>
      <c r="E198" s="27">
        <f>StormStats!K242</f>
        <v>1.81</v>
      </c>
      <c r="F198" s="27">
        <f>StormStats!M242</f>
        <v>2.3199999999999998</v>
      </c>
      <c r="G198" s="27">
        <f>StormStats!O242</f>
        <v>2.3199999999999998</v>
      </c>
      <c r="H198" s="27">
        <f>StormStats!Q242</f>
        <v>2.95</v>
      </c>
      <c r="I198" s="27">
        <f>StormStats!S242</f>
        <v>4.21</v>
      </c>
      <c r="J198"/>
    </row>
    <row r="199" spans="1:10" ht="13.5" customHeight="1">
      <c r="A199" s="26">
        <v>57500</v>
      </c>
      <c r="B199" s="28">
        <f>StormStats!C244</f>
        <v>1215</v>
      </c>
      <c r="C199" s="148">
        <f>StormStats!E244</f>
        <v>16.265571526351813</v>
      </c>
      <c r="D199" s="27">
        <f>StormStats!I244</f>
        <v>0.83</v>
      </c>
      <c r="E199" s="27">
        <f>StormStats!K244</f>
        <v>1.57</v>
      </c>
      <c r="F199" s="27">
        <f>StormStats!M244</f>
        <v>2.17</v>
      </c>
      <c r="G199" s="27">
        <f>StormStats!O244</f>
        <v>2.8</v>
      </c>
      <c r="H199" s="27">
        <f>StormStats!Q244</f>
        <v>3.35</v>
      </c>
      <c r="I199" s="27">
        <f>StormStats!S244</f>
        <v>3.54</v>
      </c>
      <c r="J199" s="88"/>
    </row>
    <row r="200" spans="1:10" s="88" customFormat="1" ht="13.5" customHeight="1">
      <c r="A200" s="26">
        <v>57700</v>
      </c>
      <c r="B200" s="28">
        <f>StormStats!C245</f>
        <v>1430</v>
      </c>
      <c r="C200" s="148">
        <f>StormStats!E245</f>
        <v>41.746748802190282</v>
      </c>
      <c r="D200" s="27">
        <f>StormStats!I245</f>
        <v>1.34</v>
      </c>
      <c r="E200" s="27">
        <f>StormStats!K245</f>
        <v>2.48</v>
      </c>
      <c r="F200" s="27">
        <f>StormStats!M245</f>
        <v>2.64</v>
      </c>
      <c r="G200" s="27">
        <f>StormStats!O245</f>
        <v>2.64</v>
      </c>
      <c r="H200" s="27">
        <f>StormStats!Q245</f>
        <v>3.11</v>
      </c>
      <c r="I200" s="27">
        <f>StormStats!S245</f>
        <v>3.35</v>
      </c>
      <c r="J200"/>
    </row>
    <row r="201" spans="1:10" ht="13.5" customHeight="1">
      <c r="A201" s="26">
        <v>58000</v>
      </c>
      <c r="B201" s="28">
        <f>StormStats!C246</f>
        <v>1405</v>
      </c>
      <c r="C201" s="148">
        <f>StormStats!E246</f>
        <v>29.32785763175907</v>
      </c>
      <c r="D201" s="27">
        <f>StormStats!I246</f>
        <v>0.83</v>
      </c>
      <c r="E201" s="27">
        <f>StormStats!K246</f>
        <v>1.89</v>
      </c>
      <c r="F201" s="27">
        <f>StormStats!M246</f>
        <v>2.2799999999999998</v>
      </c>
      <c r="G201" s="27">
        <f>StormStats!O246</f>
        <v>2.95</v>
      </c>
      <c r="H201" s="27">
        <f>StormStats!Q246</f>
        <v>3.43</v>
      </c>
      <c r="I201" s="27">
        <f>StormStats!S246</f>
        <v>3.94</v>
      </c>
      <c r="J201" s="88"/>
    </row>
    <row r="202" spans="1:10" s="88" customFormat="1" ht="13.5" customHeight="1">
      <c r="A202" s="26">
        <v>58300</v>
      </c>
      <c r="B202" s="28">
        <f>StormStats!C247</f>
        <v>1395</v>
      </c>
      <c r="C202" s="148">
        <f>StormStats!E247</f>
        <v>32.761122518822724</v>
      </c>
      <c r="D202" s="27">
        <f>StormStats!I247</f>
        <v>0.98</v>
      </c>
      <c r="E202" s="27">
        <f>StormStats!K247</f>
        <v>1.85</v>
      </c>
      <c r="F202" s="27">
        <f>StormStats!M247</f>
        <v>2.4</v>
      </c>
      <c r="G202" s="27">
        <f>StormStats!O247</f>
        <v>2.72</v>
      </c>
      <c r="H202" s="27">
        <f>StormStats!Q247</f>
        <v>3.11</v>
      </c>
      <c r="I202" s="27">
        <f>StormStats!S247</f>
        <v>3.35</v>
      </c>
      <c r="J202"/>
    </row>
    <row r="203" spans="1:10" ht="13.5" customHeight="1">
      <c r="A203" s="26">
        <v>58800</v>
      </c>
      <c r="B203" s="28">
        <f>StormStats!C249</f>
        <v>1620</v>
      </c>
      <c r="C203" s="148">
        <f>StormStats!E249</f>
        <v>33.218343600273784</v>
      </c>
      <c r="D203" s="27">
        <f>StormStats!I249</f>
        <v>1.1000000000000001</v>
      </c>
      <c r="E203" s="27">
        <f>StormStats!K249</f>
        <v>1.73</v>
      </c>
      <c r="F203" s="27">
        <f>StormStats!M249</f>
        <v>1.81</v>
      </c>
      <c r="G203" s="27">
        <f>StormStats!O249</f>
        <v>1.81</v>
      </c>
      <c r="H203" s="27">
        <f>StormStats!Q249</f>
        <v>2.44</v>
      </c>
      <c r="I203" s="27">
        <f>StormStats!S249</f>
        <v>3.43</v>
      </c>
    </row>
    <row r="204" spans="1:10" ht="13.5" customHeight="1">
      <c r="A204" s="26">
        <v>59000</v>
      </c>
      <c r="B204" s="28">
        <f>StormStats!C250</f>
        <v>1330</v>
      </c>
      <c r="C204" s="148">
        <f>StormStats!E250</f>
        <v>25.848049281314168</v>
      </c>
      <c r="D204" s="27">
        <f>StormStats!I250</f>
        <v>1.18</v>
      </c>
      <c r="E204" s="27">
        <f>StormStats!K250</f>
        <v>1.81</v>
      </c>
      <c r="F204" s="27">
        <f>StormStats!M250</f>
        <v>2.09</v>
      </c>
      <c r="G204" s="27">
        <f>StormStats!O250</f>
        <v>2.2400000000000002</v>
      </c>
      <c r="H204" s="27">
        <f>StormStats!Q250</f>
        <v>2.83</v>
      </c>
      <c r="I204" s="27">
        <f>StormStats!S250</f>
        <v>3.27</v>
      </c>
    </row>
    <row r="205" spans="1:10" ht="13.5" customHeight="1">
      <c r="A205" s="26">
        <v>59200</v>
      </c>
      <c r="B205" s="28">
        <f>StormStats!C251</f>
        <v>1325</v>
      </c>
      <c r="C205" s="148">
        <f>StormStats!E251</f>
        <v>25.171800136892539</v>
      </c>
      <c r="D205" s="27">
        <f>StormStats!I251</f>
        <v>1.1399999999999999</v>
      </c>
      <c r="E205" s="27">
        <f>StormStats!K251</f>
        <v>1.65</v>
      </c>
      <c r="F205" s="27">
        <f>StormStats!M251</f>
        <v>1.97</v>
      </c>
      <c r="G205" s="27">
        <f>StormStats!O251</f>
        <v>2.3199999999999998</v>
      </c>
      <c r="H205" s="27">
        <f>StormStats!Q251</f>
        <v>3.74</v>
      </c>
      <c r="I205" s="27">
        <f>StormStats!S251</f>
        <v>3.98</v>
      </c>
    </row>
    <row r="206" spans="1:10" ht="13.5" customHeight="1">
      <c r="A206" s="26">
        <v>59500</v>
      </c>
      <c r="B206" s="28">
        <f>StormStats!C252</f>
        <v>1355</v>
      </c>
      <c r="C206" s="148">
        <f>StormStats!E252</f>
        <v>25.311430527036276</v>
      </c>
      <c r="D206" s="27">
        <f>StormStats!I252</f>
        <v>1.26</v>
      </c>
      <c r="E206" s="27">
        <f>StormStats!K252</f>
        <v>2.36</v>
      </c>
      <c r="F206" s="27">
        <f>StormStats!M252</f>
        <v>2.52</v>
      </c>
      <c r="G206" s="27">
        <f>StormStats!O252</f>
        <v>2.52</v>
      </c>
      <c r="H206" s="27">
        <f>StormStats!Q252</f>
        <v>3.86</v>
      </c>
      <c r="I206" s="27">
        <f>StormStats!S252</f>
        <v>3.98</v>
      </c>
    </row>
    <row r="207" spans="1:10" ht="13.5" customHeight="1">
      <c r="A207" s="26">
        <v>59700</v>
      </c>
      <c r="B207" s="28">
        <f>StormStats!C253</f>
        <v>1465</v>
      </c>
      <c r="C207" s="148">
        <f>StormStats!E253</f>
        <v>25.656399726214921</v>
      </c>
      <c r="D207" s="27">
        <f>StormStats!I253</f>
        <v>0.91</v>
      </c>
      <c r="E207" s="27">
        <f>StormStats!K253</f>
        <v>1.3</v>
      </c>
      <c r="F207" s="27">
        <f>StormStats!M253</f>
        <v>1.5</v>
      </c>
      <c r="G207" s="27">
        <f>StormStats!O253</f>
        <v>1.57</v>
      </c>
      <c r="H207" s="27">
        <f>StormStats!Q253</f>
        <v>2.64</v>
      </c>
      <c r="I207" s="27">
        <f>StormStats!S253</f>
        <v>3.35</v>
      </c>
    </row>
    <row r="208" spans="1:10" ht="13.5" customHeight="1">
      <c r="A208" s="26">
        <v>60000</v>
      </c>
      <c r="B208" s="28">
        <f>StormStats!C254</f>
        <v>2175</v>
      </c>
      <c r="C208" s="148">
        <f>StormStats!E254</f>
        <v>22.379192334017795</v>
      </c>
      <c r="D208" s="27">
        <f>StormStats!I254</f>
        <v>0.94</v>
      </c>
      <c r="E208" s="27">
        <f>StormStats!K254</f>
        <v>1.61</v>
      </c>
      <c r="F208" s="27">
        <f>StormStats!M254</f>
        <v>1.69</v>
      </c>
      <c r="G208" s="27">
        <f>StormStats!O254</f>
        <v>2.2400000000000002</v>
      </c>
      <c r="H208" s="27">
        <f>StormStats!Q254</f>
        <v>2.95</v>
      </c>
      <c r="I208" s="27">
        <f>StormStats!S254</f>
        <v>3.35</v>
      </c>
    </row>
    <row r="209" spans="1:10" ht="13.5" customHeight="1">
      <c r="A209" s="26">
        <v>60300</v>
      </c>
      <c r="B209" s="28">
        <f>StormStats!C255</f>
        <v>1635</v>
      </c>
      <c r="C209" s="148">
        <f>StormStats!E255</f>
        <v>25.94113620807666</v>
      </c>
      <c r="D209" s="27">
        <f>StormStats!I255</f>
        <v>1.18</v>
      </c>
      <c r="E209" s="27">
        <f>StormStats!K255</f>
        <v>2.2000000000000002</v>
      </c>
      <c r="F209" s="27">
        <f>StormStats!M255</f>
        <v>2.2799999999999998</v>
      </c>
      <c r="G209" s="27">
        <f>StormStats!O255</f>
        <v>2.2799999999999998</v>
      </c>
      <c r="H209" s="27">
        <f>StormStats!Q255</f>
        <v>3.31</v>
      </c>
      <c r="I209" s="27">
        <f>StormStats!S255</f>
        <v>3.62</v>
      </c>
    </row>
    <row r="210" spans="1:10" ht="13.5" customHeight="1">
      <c r="A210" s="26">
        <v>60500</v>
      </c>
      <c r="B210" s="28">
        <f>StormStats!C256</f>
        <v>1820</v>
      </c>
      <c r="C210" s="148">
        <f>StormStats!E256</f>
        <v>25.44558521560575</v>
      </c>
      <c r="D210" s="27">
        <f>StormStats!I256</f>
        <v>0.94</v>
      </c>
      <c r="E210" s="27">
        <f>StormStats!K256</f>
        <v>2.0499999999999998</v>
      </c>
      <c r="F210" s="27">
        <f>StormStats!M256</f>
        <v>2.2400000000000002</v>
      </c>
      <c r="G210" s="27">
        <f>StormStats!O256</f>
        <v>2.2400000000000002</v>
      </c>
      <c r="H210" s="27">
        <f>StormStats!Q256</f>
        <v>2.6</v>
      </c>
      <c r="I210" s="27">
        <f>StormStats!S256</f>
        <v>2.99</v>
      </c>
    </row>
    <row r="211" spans="1:10" ht="13.5" customHeight="1">
      <c r="A211" s="26">
        <v>60800</v>
      </c>
      <c r="B211" s="28">
        <f>StormStats!C259</f>
        <v>2010</v>
      </c>
      <c r="C211" s="148">
        <f>StormStats!E259</f>
        <v>30.403832991101986</v>
      </c>
      <c r="D211" s="27">
        <f>StormStats!I259</f>
        <v>0.79</v>
      </c>
      <c r="E211" s="27">
        <f>StormStats!K259</f>
        <v>1.57</v>
      </c>
      <c r="F211" s="27">
        <f>StormStats!M259</f>
        <v>2.0099999999999998</v>
      </c>
      <c r="G211" s="27">
        <f>StormStats!O259</f>
        <v>2.3199999999999998</v>
      </c>
      <c r="H211" s="27">
        <f>StormStats!Q259</f>
        <v>3.11</v>
      </c>
      <c r="I211" s="27">
        <f>StormStats!S259</f>
        <v>3.23</v>
      </c>
    </row>
    <row r="212" spans="1:10" ht="13.5" customHeight="1">
      <c r="A212" s="26">
        <v>61000</v>
      </c>
      <c r="B212" s="28">
        <f>StormStats!C261</f>
        <v>2230</v>
      </c>
      <c r="C212" s="148">
        <f>StormStats!E261</f>
        <v>24.194387405886378</v>
      </c>
      <c r="D212" s="27">
        <f>StormStats!I261</f>
        <v>1.22</v>
      </c>
      <c r="E212" s="27">
        <f>StormStats!K261</f>
        <v>2.0099999999999998</v>
      </c>
      <c r="F212" s="27">
        <f>StormStats!M261</f>
        <v>3.07</v>
      </c>
      <c r="G212" s="27">
        <f>StormStats!O261</f>
        <v>3.11</v>
      </c>
      <c r="H212" s="27">
        <f>StormStats!Q261</f>
        <v>3.11</v>
      </c>
      <c r="I212" s="27">
        <f>StormStats!S261</f>
        <v>3.11</v>
      </c>
    </row>
    <row r="213" spans="1:10" ht="13.5" customHeight="1">
      <c r="A213" s="26">
        <v>61200</v>
      </c>
      <c r="B213" s="28">
        <f>StormStats!C262</f>
        <v>2605</v>
      </c>
      <c r="C213" s="148">
        <f>StormStats!E262</f>
        <v>30.097193702943191</v>
      </c>
      <c r="D213" s="27">
        <f>StormStats!I262</f>
        <v>0.94</v>
      </c>
      <c r="E213" s="27">
        <f>StormStats!K262</f>
        <v>1.57</v>
      </c>
      <c r="F213" s="27">
        <f>StormStats!M262</f>
        <v>1.57</v>
      </c>
      <c r="G213" s="27">
        <f>StormStats!O262</f>
        <v>2.2000000000000002</v>
      </c>
      <c r="H213" s="27">
        <f>StormStats!Q262</f>
        <v>2.76</v>
      </c>
      <c r="I213" s="27">
        <f>StormStats!S262</f>
        <v>3.46</v>
      </c>
    </row>
    <row r="214" spans="1:10" ht="13.5" customHeight="1">
      <c r="A214" s="26">
        <v>61500</v>
      </c>
      <c r="B214" s="28">
        <f>StormStats!C263</f>
        <v>1055</v>
      </c>
      <c r="C214" s="148">
        <f>StormStats!E263</f>
        <v>33.530458590006845</v>
      </c>
      <c r="D214" s="27">
        <f>StormStats!I263</f>
        <v>1.3</v>
      </c>
      <c r="E214" s="27">
        <f>StormStats!K263</f>
        <v>2.0099999999999998</v>
      </c>
      <c r="F214" s="27">
        <f>StormStats!M263</f>
        <v>2.83</v>
      </c>
      <c r="G214" s="27">
        <f>StormStats!O263</f>
        <v>2.91</v>
      </c>
      <c r="H214" s="27">
        <f>StormStats!Q263</f>
        <v>3.66</v>
      </c>
      <c r="I214" s="27">
        <f>StormStats!S263</f>
        <v>3.74</v>
      </c>
    </row>
    <row r="215" spans="1:10" ht="13.5" customHeight="1">
      <c r="A215" s="26">
        <v>61700</v>
      </c>
      <c r="B215" s="28">
        <f>StormStats!C264</f>
        <v>1200</v>
      </c>
      <c r="C215" s="148">
        <f>StormStats!E264</f>
        <v>33.492128678986994</v>
      </c>
      <c r="D215" s="27">
        <f>StormStats!I264</f>
        <v>1.38</v>
      </c>
      <c r="E215" s="27">
        <f>StormStats!K264</f>
        <v>2.2400000000000002</v>
      </c>
      <c r="F215" s="27">
        <f>StormStats!M264</f>
        <v>2.91</v>
      </c>
      <c r="G215" s="27">
        <f>StormStats!O264</f>
        <v>3.15</v>
      </c>
      <c r="H215" s="27">
        <f>StormStats!Q264</f>
        <v>3.62</v>
      </c>
      <c r="I215" s="27">
        <f>StormStats!S264</f>
        <v>3.94</v>
      </c>
    </row>
    <row r="216" spans="1:10" ht="13.5" customHeight="1">
      <c r="A216" s="26">
        <v>62000</v>
      </c>
      <c r="B216" s="28">
        <f>StormStats!C265</f>
        <v>1485</v>
      </c>
      <c r="C216" s="148">
        <f>StormStats!E265</f>
        <v>37.336071184120463</v>
      </c>
      <c r="D216" s="27">
        <f>StormStats!I265</f>
        <v>1.38</v>
      </c>
      <c r="E216" s="27">
        <f>StormStats!K265</f>
        <v>2.64</v>
      </c>
      <c r="F216" s="27">
        <f>StormStats!M265</f>
        <v>3.35</v>
      </c>
      <c r="G216" s="27">
        <f>StormStats!O265</f>
        <v>3.39</v>
      </c>
      <c r="H216" s="27">
        <f>StormStats!Q265</f>
        <v>3.39</v>
      </c>
      <c r="I216" s="27">
        <f>StormStats!S265</f>
        <v>3.66</v>
      </c>
    </row>
    <row r="217" spans="1:10" ht="13.5" customHeight="1">
      <c r="A217" s="26">
        <v>62300</v>
      </c>
      <c r="B217" s="28">
        <f>StormStats!C267</f>
        <v>1945</v>
      </c>
      <c r="C217" s="148">
        <f>StormStats!E267</f>
        <v>42.308008213552363</v>
      </c>
      <c r="D217" s="27">
        <f>StormStats!I267</f>
        <v>1.02</v>
      </c>
      <c r="E217" s="27">
        <f>StormStats!K267</f>
        <v>2.36</v>
      </c>
      <c r="F217" s="27">
        <f>StormStats!M267</f>
        <v>3.15</v>
      </c>
      <c r="G217" s="27">
        <f>StormStats!O267</f>
        <v>3.15</v>
      </c>
      <c r="H217" s="27">
        <f>StormStats!Q267</f>
        <v>3.86</v>
      </c>
      <c r="I217" s="27">
        <f>StormStats!S267</f>
        <v>5.2</v>
      </c>
    </row>
    <row r="218" spans="1:10" ht="13.5" customHeight="1">
      <c r="A218" s="26">
        <v>62500</v>
      </c>
      <c r="B218" s="28">
        <f>StormStats!C269</f>
        <v>1810</v>
      </c>
      <c r="C218" s="148">
        <f>StormStats!E269</f>
        <v>30.422997946611911</v>
      </c>
      <c r="D218" s="27">
        <f>StormStats!I269</f>
        <v>0.79</v>
      </c>
      <c r="E218" s="27">
        <f>StormStats!K269</f>
        <v>1.93</v>
      </c>
      <c r="F218" s="27">
        <f>StormStats!M269</f>
        <v>2.13</v>
      </c>
      <c r="G218" s="27">
        <f>StormStats!O269</f>
        <v>2.2799999999999998</v>
      </c>
      <c r="H218" s="27">
        <f>StormStats!Q269</f>
        <v>3.23</v>
      </c>
      <c r="I218" s="27">
        <f>StormStats!S269</f>
        <v>4.45</v>
      </c>
    </row>
    <row r="219" spans="1:10" ht="13.5" customHeight="1">
      <c r="A219" s="26">
        <v>62700</v>
      </c>
      <c r="B219" s="28">
        <f>StormStats!C270</f>
        <v>2490</v>
      </c>
      <c r="C219" s="148">
        <f>StormStats!E270</f>
        <v>18.198494182067076</v>
      </c>
      <c r="D219" s="27">
        <f>StormStats!I270</f>
        <v>1.34</v>
      </c>
      <c r="E219" s="27">
        <f>StormStats!K270</f>
        <v>2.09</v>
      </c>
      <c r="F219" s="27">
        <f>StormStats!M270</f>
        <v>2.91</v>
      </c>
      <c r="G219" s="27">
        <f>StormStats!O270</f>
        <v>4.72</v>
      </c>
      <c r="H219" s="27">
        <f>StormStats!Q270</f>
        <v>5.71</v>
      </c>
      <c r="I219" s="27">
        <f>StormStats!S270</f>
        <v>7.24</v>
      </c>
      <c r="J219" s="71"/>
    </row>
    <row r="220" spans="1:10" s="71" customFormat="1" ht="13.5" customHeight="1">
      <c r="A220" s="26">
        <v>63000</v>
      </c>
      <c r="B220" s="28">
        <f>StormStats!C271</f>
        <v>4570</v>
      </c>
      <c r="C220" s="148">
        <f>StormStats!E271</f>
        <v>39.529089664613281</v>
      </c>
      <c r="D220" s="27">
        <f>StormStats!I271</f>
        <v>1.34</v>
      </c>
      <c r="E220" s="27">
        <f>StormStats!K271</f>
        <v>2.56</v>
      </c>
      <c r="F220" s="27">
        <f>StormStats!M271</f>
        <v>3.07</v>
      </c>
      <c r="G220" s="27">
        <f>StormStats!O271</f>
        <v>5</v>
      </c>
      <c r="H220" s="27">
        <f>StormStats!Q271</f>
        <v>7.36</v>
      </c>
      <c r="I220" s="27">
        <f>StormStats!S271</f>
        <v>9.9600000000000009</v>
      </c>
      <c r="J220"/>
    </row>
    <row r="221" spans="1:10" ht="13.5" customHeight="1">
      <c r="A221" s="26">
        <v>63300</v>
      </c>
      <c r="B221" s="28">
        <f>StormStats!C272</f>
        <v>2200</v>
      </c>
      <c r="C221" s="148">
        <f>StormStats!E272</f>
        <v>25.727583846680357</v>
      </c>
      <c r="D221" s="27">
        <f>StormStats!I272</f>
        <v>0.94</v>
      </c>
      <c r="E221" s="27">
        <f>StormStats!K272</f>
        <v>1.46</v>
      </c>
      <c r="F221" s="27">
        <f>StormStats!M272</f>
        <v>2.56</v>
      </c>
      <c r="G221" s="27">
        <f>StormStats!O272</f>
        <v>2.8</v>
      </c>
      <c r="H221" s="27">
        <f>StormStats!Q272</f>
        <v>3.39</v>
      </c>
      <c r="I221" s="27">
        <f>StormStats!S272</f>
        <v>4.45</v>
      </c>
      <c r="J221" s="88"/>
    </row>
    <row r="222" spans="1:10" s="88" customFormat="1" ht="13.5" customHeight="1">
      <c r="A222" s="26">
        <v>63500</v>
      </c>
      <c r="B222" s="28">
        <f>StormStats!C274</f>
        <v>1540</v>
      </c>
      <c r="C222" s="148">
        <f>StormStats!E274</f>
        <v>23.685147159479808</v>
      </c>
      <c r="D222" s="27">
        <f>StormStats!I274</f>
        <v>0.98</v>
      </c>
      <c r="E222" s="27">
        <f>StormStats!K274</f>
        <v>2.2000000000000002</v>
      </c>
      <c r="F222" s="27">
        <f>StormStats!M274</f>
        <v>2.44</v>
      </c>
      <c r="G222" s="27">
        <f>StormStats!O274</f>
        <v>2.68</v>
      </c>
      <c r="H222" s="27">
        <f>StormStats!Q274</f>
        <v>3.15</v>
      </c>
      <c r="I222" s="27">
        <f>StormStats!S274</f>
        <v>4.57</v>
      </c>
      <c r="J222" s="71"/>
    </row>
    <row r="223" spans="1:10" s="71" customFormat="1" ht="13.5" customHeight="1">
      <c r="A223" s="26">
        <v>63800</v>
      </c>
      <c r="B223" s="28">
        <f>StormStats!C277</f>
        <v>1355</v>
      </c>
      <c r="C223" s="148">
        <f>StormStats!E277</f>
        <v>29.544147843942504</v>
      </c>
      <c r="D223" s="27">
        <f>StormStats!I277</f>
        <v>0.71</v>
      </c>
      <c r="E223" s="27">
        <f>StormStats!K277</f>
        <v>1.61</v>
      </c>
      <c r="F223" s="27">
        <f>StormStats!M277</f>
        <v>1.61</v>
      </c>
      <c r="G223" s="27">
        <f>StormStats!O277</f>
        <v>1.61</v>
      </c>
      <c r="H223" s="27">
        <f>StormStats!Q277</f>
        <v>1.89</v>
      </c>
      <c r="I223" s="27">
        <f>StormStats!S277</f>
        <v>1.97</v>
      </c>
      <c r="J223"/>
    </row>
    <row r="224" spans="1:10" ht="13.5" customHeight="1">
      <c r="A224" s="26">
        <v>64000</v>
      </c>
      <c r="B224" s="28">
        <f>StormStats!C278</f>
        <v>1310</v>
      </c>
      <c r="C224" s="148">
        <f>StormStats!E278</f>
        <v>29.544147843942504</v>
      </c>
      <c r="D224" s="27">
        <f>StormStats!I278</f>
        <v>1.42</v>
      </c>
      <c r="E224" s="27">
        <f>StormStats!K278</f>
        <v>2.17</v>
      </c>
      <c r="F224" s="27">
        <f>StormStats!M278</f>
        <v>2.48</v>
      </c>
      <c r="G224" s="27">
        <f>StormStats!O278</f>
        <v>2.48</v>
      </c>
      <c r="H224" s="27">
        <f>StormStats!Q278</f>
        <v>2.6</v>
      </c>
      <c r="I224" s="27">
        <f>StormStats!S278</f>
        <v>3.31</v>
      </c>
    </row>
    <row r="225" spans="1:10" ht="13.5" customHeight="1">
      <c r="A225" s="26">
        <v>64700</v>
      </c>
      <c r="B225" s="28">
        <f>StormStats!C279</f>
        <v>1865</v>
      </c>
      <c r="C225" s="148">
        <f>StormStats!E279</f>
        <v>17.582477754962355</v>
      </c>
      <c r="D225" s="27">
        <f>StormStats!I279</f>
        <v>0.75</v>
      </c>
      <c r="E225" s="27">
        <f>StormStats!K279</f>
        <v>1.42</v>
      </c>
      <c r="F225" s="27">
        <f>StormStats!M279</f>
        <v>1.61</v>
      </c>
      <c r="G225" s="27">
        <f>StormStats!O279</f>
        <v>1.97</v>
      </c>
      <c r="H225" s="27">
        <f>StormStats!Q279</f>
        <v>3.78</v>
      </c>
      <c r="I225" s="27">
        <f>StormStats!S279</f>
        <v>4.76</v>
      </c>
    </row>
    <row r="226" spans="1:10" ht="13.5" customHeight="1">
      <c r="A226" s="26">
        <v>65000</v>
      </c>
      <c r="B226" s="28">
        <f>StormStats!C280</f>
        <v>1400</v>
      </c>
      <c r="C226" s="148">
        <f>StormStats!E280</f>
        <v>40.933607118412048</v>
      </c>
      <c r="D226" s="27">
        <f>StormStats!I280</f>
        <v>1.18</v>
      </c>
      <c r="E226" s="27">
        <f>StormStats!K280</f>
        <v>2.48</v>
      </c>
      <c r="F226" s="27">
        <f>StormStats!M280</f>
        <v>3.11</v>
      </c>
      <c r="G226" s="27">
        <f>StormStats!O280</f>
        <v>3.62</v>
      </c>
      <c r="H226" s="27">
        <f>StormStats!Q280</f>
        <v>3.94</v>
      </c>
      <c r="I226" s="27">
        <f>StormStats!S280</f>
        <v>4.84</v>
      </c>
    </row>
    <row r="227" spans="1:10" ht="13.5" customHeight="1">
      <c r="A227" s="26">
        <v>65300</v>
      </c>
      <c r="B227" s="28">
        <f>StormStats!C281</f>
        <v>2515</v>
      </c>
      <c r="C227" s="148">
        <f>StormStats!E281</f>
        <v>21.859000684462696</v>
      </c>
      <c r="D227" s="27">
        <f>StormStats!I281</f>
        <v>1.22</v>
      </c>
      <c r="E227" s="27">
        <f>StormStats!K281</f>
        <v>2.2000000000000002</v>
      </c>
      <c r="F227" s="27">
        <f>StormStats!M281</f>
        <v>2.83</v>
      </c>
      <c r="G227" s="27">
        <f>StormStats!O281</f>
        <v>3.11</v>
      </c>
      <c r="H227" s="27">
        <f>StormStats!Q281</f>
        <v>4.49</v>
      </c>
      <c r="I227" s="27">
        <f>StormStats!S281</f>
        <v>5.28</v>
      </c>
    </row>
    <row r="228" spans="1:10" ht="13.5" customHeight="1">
      <c r="A228" s="26">
        <v>65500</v>
      </c>
      <c r="B228" s="28">
        <f>StormStats!C282</f>
        <v>2400</v>
      </c>
      <c r="C228" s="148">
        <f>StormStats!E282</f>
        <v>21.878165639972622</v>
      </c>
      <c r="D228" s="27">
        <f>StormStats!I282</f>
        <v>1.5</v>
      </c>
      <c r="E228" s="27">
        <f>StormStats!K282</f>
        <v>1.89</v>
      </c>
      <c r="F228" s="27">
        <f>StormStats!M282</f>
        <v>2.36</v>
      </c>
      <c r="G228" s="27">
        <f>StormStats!O282</f>
        <v>3.07</v>
      </c>
      <c r="H228" s="27">
        <f>StormStats!Q282</f>
        <v>5.47</v>
      </c>
      <c r="I228" s="27">
        <f>StormStats!S282</f>
        <v>7.17</v>
      </c>
    </row>
    <row r="229" spans="1:10" ht="13.5" customHeight="1">
      <c r="A229" s="26">
        <v>65800</v>
      </c>
      <c r="B229" s="28">
        <f>StormStats!C284</f>
        <v>1485</v>
      </c>
      <c r="C229" s="148">
        <f>StormStats!E284</f>
        <v>33.897330595482543</v>
      </c>
      <c r="D229" s="27">
        <f>StormStats!I284</f>
        <v>1.06</v>
      </c>
      <c r="E229" s="27">
        <f>StormStats!K284</f>
        <v>1.73</v>
      </c>
      <c r="F229" s="27">
        <f>StormStats!M284</f>
        <v>1.85</v>
      </c>
      <c r="G229" s="27">
        <f>StormStats!O284</f>
        <v>2.09</v>
      </c>
      <c r="H229" s="27">
        <f>StormStats!Q284</f>
        <v>2.48</v>
      </c>
      <c r="I229" s="27">
        <f>StormStats!S284</f>
        <v>3.23</v>
      </c>
      <c r="J229" s="88"/>
    </row>
    <row r="230" spans="1:10" s="88" customFormat="1" ht="13.5" customHeight="1">
      <c r="A230" s="26">
        <v>66000</v>
      </c>
      <c r="B230" s="28">
        <f>StormStats!C286</f>
        <v>2185</v>
      </c>
      <c r="C230" s="148">
        <f>StormStats!E286</f>
        <v>42.165639972621491</v>
      </c>
      <c r="D230" s="27">
        <f>StormStats!I286</f>
        <v>1.38</v>
      </c>
      <c r="E230" s="27">
        <f>StormStats!K286</f>
        <v>2.56</v>
      </c>
      <c r="F230" s="27">
        <f>StormStats!M286</f>
        <v>2.99</v>
      </c>
      <c r="G230" s="27">
        <f>StormStats!O286</f>
        <v>3.54</v>
      </c>
      <c r="H230" s="27">
        <f>StormStats!Q286</f>
        <v>4.21</v>
      </c>
      <c r="I230" s="27">
        <f>StormStats!S286</f>
        <v>5.59</v>
      </c>
      <c r="J230"/>
    </row>
    <row r="231" spans="1:10" ht="13.5" customHeight="1">
      <c r="A231" s="26">
        <v>66200</v>
      </c>
      <c r="B231" s="28">
        <f>StormStats!C287</f>
        <v>2200</v>
      </c>
      <c r="C231" s="148">
        <f>StormStats!E287</f>
        <v>22.258726899383984</v>
      </c>
      <c r="D231" s="27">
        <f>StormStats!I287</f>
        <v>1.1399999999999999</v>
      </c>
      <c r="E231" s="27">
        <f>StormStats!K287</f>
        <v>1.93</v>
      </c>
      <c r="F231" s="27">
        <f>StormStats!M287</f>
        <v>2.2000000000000002</v>
      </c>
      <c r="G231" s="27">
        <f>StormStats!O287</f>
        <v>2.99</v>
      </c>
      <c r="H231" s="27">
        <f>StormStats!Q287</f>
        <v>4.45</v>
      </c>
      <c r="I231" s="27">
        <f>StormStats!S287</f>
        <v>5.79</v>
      </c>
    </row>
    <row r="232" spans="1:10" ht="13.5" customHeight="1">
      <c r="A232" s="26">
        <v>66500</v>
      </c>
      <c r="B232" s="28">
        <f>StormStats!C288</f>
        <v>1065</v>
      </c>
      <c r="C232" s="148">
        <f>StormStats!E288</f>
        <v>33.127994524298423</v>
      </c>
      <c r="D232" s="27">
        <f>StormStats!I288</f>
        <v>1.06</v>
      </c>
      <c r="E232" s="27">
        <f>StormStats!K288</f>
        <v>1.81</v>
      </c>
      <c r="F232" s="27">
        <f>StormStats!M288</f>
        <v>1.97</v>
      </c>
      <c r="G232" s="27">
        <f>StormStats!O288</f>
        <v>3.07</v>
      </c>
      <c r="H232" s="27">
        <f>StormStats!Q288</f>
        <v>3.11</v>
      </c>
      <c r="I232" s="27">
        <f>StormStats!S288</f>
        <v>3.11</v>
      </c>
    </row>
    <row r="233" spans="1:10" ht="13.5" customHeight="1">
      <c r="A233" s="26">
        <v>66700</v>
      </c>
      <c r="B233" s="28">
        <f>StormStats!C289</f>
        <v>1090</v>
      </c>
      <c r="C233" s="148">
        <f>StormStats!E289</f>
        <v>32.632443531827512</v>
      </c>
      <c r="D233" s="27">
        <f>StormStats!I289</f>
        <v>1.18</v>
      </c>
      <c r="E233" s="27">
        <f>StormStats!K289</f>
        <v>1.69</v>
      </c>
      <c r="F233" s="27">
        <f>StormStats!M289</f>
        <v>2.13</v>
      </c>
      <c r="G233" s="27">
        <f>StormStats!O289</f>
        <v>3.5</v>
      </c>
      <c r="H233" s="27">
        <f>StormStats!Q289</f>
        <v>3.54</v>
      </c>
      <c r="I233" s="27">
        <f>StormStats!S289</f>
        <v>3.54</v>
      </c>
    </row>
    <row r="234" spans="1:10" ht="13.5" customHeight="1">
      <c r="A234" s="26">
        <v>67000</v>
      </c>
      <c r="B234" s="28">
        <f>StormStats!C291</f>
        <v>1125</v>
      </c>
      <c r="C234" s="148">
        <f>StormStats!E291</f>
        <v>27.526351813826146</v>
      </c>
      <c r="D234" s="27">
        <f>StormStats!I291</f>
        <v>1.02</v>
      </c>
      <c r="E234" s="27">
        <f>StormStats!K291</f>
        <v>1.81</v>
      </c>
      <c r="F234" s="27">
        <f>StormStats!M291</f>
        <v>2.36</v>
      </c>
      <c r="G234" s="27">
        <f>StormStats!O291</f>
        <v>3.58</v>
      </c>
      <c r="H234" s="27">
        <f>StormStats!Q291</f>
        <v>3.58</v>
      </c>
      <c r="I234" s="27">
        <f>StormStats!S291</f>
        <v>3.58</v>
      </c>
    </row>
    <row r="235" spans="1:10" ht="13.5" customHeight="1">
      <c r="A235" s="26">
        <v>67300</v>
      </c>
      <c r="B235" s="28">
        <f>StormStats!C292</f>
        <v>1150</v>
      </c>
      <c r="C235" s="148">
        <f>StormStats!E292</f>
        <v>28.027378507871322</v>
      </c>
      <c r="D235" s="27">
        <f>StormStats!I292</f>
        <v>1.02</v>
      </c>
      <c r="E235" s="27">
        <f>StormStats!K292</f>
        <v>2.13</v>
      </c>
      <c r="F235" s="27">
        <f>StormStats!M292</f>
        <v>2.68</v>
      </c>
      <c r="G235" s="27">
        <f>StormStats!O292</f>
        <v>3.58</v>
      </c>
      <c r="H235" s="27">
        <f>StormStats!Q292</f>
        <v>3.7</v>
      </c>
      <c r="I235" s="27">
        <f>StormStats!S292</f>
        <v>3.7</v>
      </c>
    </row>
    <row r="236" spans="1:10" ht="13.5" customHeight="1">
      <c r="A236" s="26">
        <v>67500</v>
      </c>
      <c r="B236" s="28">
        <f>StormStats!C293</f>
        <v>1170</v>
      </c>
      <c r="C236" s="148">
        <f>StormStats!E293</f>
        <v>28.216290212183434</v>
      </c>
      <c r="D236" s="27">
        <f>StormStats!I293</f>
        <v>1.1399999999999999</v>
      </c>
      <c r="E236" s="27">
        <f>StormStats!K293</f>
        <v>2.09</v>
      </c>
      <c r="F236" s="27">
        <f>StormStats!M293</f>
        <v>2.09</v>
      </c>
      <c r="G236" s="27">
        <f>StormStats!O293</f>
        <v>2.8</v>
      </c>
      <c r="H236" s="27">
        <f>StormStats!Q293</f>
        <v>3.03</v>
      </c>
      <c r="I236" s="27">
        <f>StormStats!S293</f>
        <v>3.03</v>
      </c>
      <c r="J236" s="88"/>
    </row>
    <row r="237" spans="1:10" s="88" customFormat="1" ht="13.5" customHeight="1">
      <c r="A237" s="26">
        <v>67800</v>
      </c>
      <c r="B237" s="28">
        <f>StormStats!C294</f>
        <v>1025</v>
      </c>
      <c r="C237" s="148">
        <f>StormStats!E294</f>
        <v>16.898015058179329</v>
      </c>
      <c r="D237" s="27">
        <f>StormStats!I294</f>
        <v>1.02</v>
      </c>
      <c r="E237" s="27">
        <f>StormStats!K294</f>
        <v>1.57</v>
      </c>
      <c r="F237" s="27">
        <f>StormStats!M294</f>
        <v>2.13</v>
      </c>
      <c r="G237" s="27">
        <f>StormStats!O294</f>
        <v>3.31</v>
      </c>
      <c r="H237" s="27">
        <f>StormStats!Q294</f>
        <v>3.31</v>
      </c>
      <c r="I237" s="27">
        <f>StormStats!S294</f>
        <v>3.31</v>
      </c>
      <c r="J237"/>
    </row>
    <row r="238" spans="1:10" ht="13.5" customHeight="1">
      <c r="A238" s="26">
        <v>68200</v>
      </c>
      <c r="B238" s="28">
        <f>StormStats!C295</f>
        <v>1280</v>
      </c>
      <c r="C238" s="148">
        <f>StormStats!E295</f>
        <v>34.255989048596852</v>
      </c>
      <c r="D238" s="27">
        <f>StormStats!I295</f>
        <v>1.02</v>
      </c>
      <c r="E238" s="27">
        <f>StormStats!K295</f>
        <v>2.2799999999999998</v>
      </c>
      <c r="F238" s="27">
        <f>StormStats!M295</f>
        <v>2.76</v>
      </c>
      <c r="G238" s="27">
        <f>StormStats!O295</f>
        <v>4.29</v>
      </c>
      <c r="H238" s="27">
        <f>StormStats!Q295</f>
        <v>4.76</v>
      </c>
      <c r="I238" s="27">
        <f>StormStats!S295</f>
        <v>4.76</v>
      </c>
    </row>
    <row r="239" spans="1:10" ht="13.5" customHeight="1">
      <c r="A239" s="26">
        <v>68500</v>
      </c>
      <c r="B239" s="28">
        <f>StormStats!C296</f>
        <v>2355</v>
      </c>
      <c r="C239" s="148">
        <f>StormStats!E296</f>
        <v>41.007529089664615</v>
      </c>
      <c r="D239" s="27">
        <f>StormStats!I296</f>
        <v>0.87</v>
      </c>
      <c r="E239" s="27">
        <f>StormStats!K296</f>
        <v>1.57</v>
      </c>
      <c r="F239" s="27">
        <f>StormStats!M296</f>
        <v>2.0499999999999998</v>
      </c>
      <c r="G239" s="27">
        <f>StormStats!O296</f>
        <v>3.27</v>
      </c>
      <c r="H239" s="27">
        <f>StormStats!Q296</f>
        <v>3.27</v>
      </c>
      <c r="I239" s="27">
        <f>StormStats!S296</f>
        <v>3.31</v>
      </c>
    </row>
    <row r="240" spans="1:10" ht="13.5" customHeight="1">
      <c r="A240" s="26">
        <v>69000</v>
      </c>
      <c r="B240" s="28">
        <f>StormStats!C298</f>
        <v>1415</v>
      </c>
      <c r="C240" s="148">
        <f>StormStats!E298</f>
        <v>26.417522245037645</v>
      </c>
      <c r="D240" s="27">
        <f>StormStats!I298</f>
        <v>1.1599999999999999</v>
      </c>
      <c r="E240" s="27">
        <f>StormStats!K298</f>
        <v>2.35</v>
      </c>
      <c r="F240" s="27">
        <f>StormStats!M298</f>
        <v>2.61</v>
      </c>
      <c r="G240" s="27">
        <f>StormStats!O298</f>
        <v>4.07</v>
      </c>
      <c r="H240" s="27">
        <f>StormStats!Q298</f>
        <v>4.2</v>
      </c>
      <c r="I240" s="27">
        <f>StormStats!S298</f>
        <v>4.2</v>
      </c>
      <c r="J240" s="88"/>
    </row>
    <row r="241" spans="1:10" s="88" customFormat="1" ht="13.5" customHeight="1">
      <c r="A241" s="26">
        <v>70000</v>
      </c>
      <c r="B241" s="28">
        <f>StormStats!C299</f>
        <v>1150</v>
      </c>
      <c r="C241" s="148">
        <f>StormStats!E299</f>
        <v>14.732375085557837</v>
      </c>
      <c r="D241" s="27">
        <f>StormStats!I299</f>
        <v>0.83</v>
      </c>
      <c r="E241" s="27">
        <f>StormStats!K299</f>
        <v>1.69</v>
      </c>
      <c r="F241" s="27">
        <f>StormStats!M299</f>
        <v>1.93</v>
      </c>
      <c r="G241" s="27">
        <f>StormStats!O299</f>
        <v>3.7</v>
      </c>
      <c r="H241" s="27">
        <f>StormStats!Q299</f>
        <v>4.84</v>
      </c>
      <c r="I241" s="27">
        <f>StormStats!S299</f>
        <v>4.84</v>
      </c>
      <c r="J241" s="54"/>
    </row>
    <row r="242" spans="1:10" s="54" customFormat="1" ht="13.5" customHeight="1">
      <c r="A242" s="26">
        <v>70200</v>
      </c>
      <c r="B242" s="28">
        <f>StormStats!C300</f>
        <v>1280</v>
      </c>
      <c r="C242" s="148">
        <f>StormStats!E300</f>
        <v>27.575633127994525</v>
      </c>
      <c r="D242" s="27">
        <f>StormStats!I300</f>
        <v>0.83</v>
      </c>
      <c r="E242" s="27">
        <f>StormStats!K300</f>
        <v>1.5</v>
      </c>
      <c r="F242" s="27">
        <f>StormStats!M300</f>
        <v>1.89</v>
      </c>
      <c r="G242" s="27">
        <f>StormStats!O300</f>
        <v>3.39</v>
      </c>
      <c r="H242" s="27">
        <f>StormStats!Q300</f>
        <v>4.25</v>
      </c>
      <c r="I242" s="27">
        <f>StormStats!S300</f>
        <v>4.6500000000000004</v>
      </c>
      <c r="J242" s="88"/>
    </row>
    <row r="243" spans="1:10" s="88" customFormat="1" ht="13.5" customHeight="1">
      <c r="A243" s="26">
        <v>70500</v>
      </c>
      <c r="B243" s="28">
        <f>StormStats!C301</f>
        <v>1285</v>
      </c>
      <c r="C243" s="148">
        <f>StormStats!E301</f>
        <v>30.310746064339494</v>
      </c>
      <c r="D243" s="27">
        <f>StormStats!I301</f>
        <v>1.06</v>
      </c>
      <c r="E243" s="27">
        <f>StormStats!K301</f>
        <v>2.2799999999999998</v>
      </c>
      <c r="F243" s="27">
        <f>StormStats!M301</f>
        <v>2.4</v>
      </c>
      <c r="G243" s="27">
        <f>StormStats!O301</f>
        <v>3.46</v>
      </c>
      <c r="H243" s="27">
        <f>StormStats!Q301</f>
        <v>3.58</v>
      </c>
      <c r="I243" s="27">
        <f>StormStats!S301</f>
        <v>3.58</v>
      </c>
      <c r="J243"/>
    </row>
    <row r="244" spans="1:10" ht="13.5" customHeight="1">
      <c r="A244" s="26">
        <v>70700</v>
      </c>
      <c r="B244" s="28">
        <f>StormStats!C302</f>
        <v>955</v>
      </c>
      <c r="C244" s="148">
        <f>StormStats!E302</f>
        <v>34.677618069815196</v>
      </c>
      <c r="D244" s="27">
        <f>StormStats!I302</f>
        <v>1.54</v>
      </c>
      <c r="E244" s="27">
        <f>StormStats!K302</f>
        <v>2.48</v>
      </c>
      <c r="F244" s="27">
        <f>StormStats!M302</f>
        <v>3.07</v>
      </c>
      <c r="G244" s="27">
        <f>StormStats!O302</f>
        <v>3.35</v>
      </c>
      <c r="H244" s="27">
        <f>StormStats!Q302</f>
        <v>3.35</v>
      </c>
      <c r="I244" s="27">
        <f>StormStats!S302</f>
        <v>3.35</v>
      </c>
      <c r="J244" s="88"/>
    </row>
    <row r="245" spans="1:10" s="88" customFormat="1" ht="13.5" customHeight="1">
      <c r="A245" s="26">
        <v>71000</v>
      </c>
      <c r="B245" s="28">
        <f>StormStats!C303</f>
        <v>845</v>
      </c>
      <c r="C245" s="148">
        <f>StormStats!E303</f>
        <v>33.587953456536617</v>
      </c>
      <c r="D245" s="27">
        <f>StormStats!I303</f>
        <v>0.87</v>
      </c>
      <c r="E245" s="27">
        <f>StormStats!K303</f>
        <v>1.97</v>
      </c>
      <c r="F245" s="27">
        <f>StormStats!M303</f>
        <v>2.48</v>
      </c>
      <c r="G245" s="27">
        <f>StormStats!O303</f>
        <v>2.56</v>
      </c>
      <c r="H245" s="27">
        <f>StormStats!Q303</f>
        <v>2.56</v>
      </c>
      <c r="I245" s="27">
        <f>StormStats!S303</f>
        <v>2.6</v>
      </c>
      <c r="J245" s="66"/>
    </row>
    <row r="246" spans="1:10" s="66" customFormat="1" ht="13.5" customHeight="1">
      <c r="A246" s="26">
        <v>71300</v>
      </c>
      <c r="B246" s="28">
        <f>StormStats!C304</f>
        <v>1330</v>
      </c>
      <c r="C246" s="148">
        <f>StormStats!E304</f>
        <v>31.367556468172484</v>
      </c>
      <c r="D246" s="27">
        <f>StormStats!I304</f>
        <v>0.79</v>
      </c>
      <c r="E246" s="27">
        <f>StormStats!K304</f>
        <v>1.22</v>
      </c>
      <c r="F246" s="27">
        <f>StormStats!M304</f>
        <v>1.57</v>
      </c>
      <c r="G246" s="27">
        <f>StormStats!O304</f>
        <v>2.3199999999999998</v>
      </c>
      <c r="H246" s="27">
        <f>StormStats!Q304</f>
        <v>3.39</v>
      </c>
      <c r="I246" s="27">
        <f>StormStats!S304</f>
        <v>4.25</v>
      </c>
      <c r="J246"/>
    </row>
    <row r="247" spans="1:10" ht="13.5" customHeight="1">
      <c r="A247" s="26">
        <v>71700</v>
      </c>
      <c r="B247" s="28">
        <f>StormStats!C306</f>
        <v>1355</v>
      </c>
      <c r="C247" s="148">
        <f>StormStats!E306</f>
        <v>40.533880903490761</v>
      </c>
      <c r="D247" s="27">
        <f>StormStats!I306</f>
        <v>1.02</v>
      </c>
      <c r="E247" s="27">
        <f>StormStats!K306</f>
        <v>1.61</v>
      </c>
      <c r="F247" s="27">
        <f>StormStats!M306</f>
        <v>1.89</v>
      </c>
      <c r="G247" s="27">
        <f>StormStats!O306</f>
        <v>2.8</v>
      </c>
      <c r="H247" s="27">
        <f>StormStats!Q306</f>
        <v>3.74</v>
      </c>
      <c r="I247" s="27">
        <f>StormStats!S306</f>
        <v>4.6900000000000004</v>
      </c>
      <c r="J247" s="67"/>
    </row>
    <row r="248" spans="1:10" s="67" customFormat="1" ht="13.5" customHeight="1">
      <c r="A248" s="26">
        <v>72000</v>
      </c>
      <c r="B248" s="28">
        <f>StormStats!C307</f>
        <v>1625</v>
      </c>
      <c r="C248" s="148">
        <f>StormStats!E307</f>
        <v>31.383983572895279</v>
      </c>
      <c r="D248" s="27">
        <f>StormStats!I307</f>
        <v>1.38</v>
      </c>
      <c r="E248" s="27">
        <f>StormStats!K307</f>
        <v>2.09</v>
      </c>
      <c r="F248" s="27">
        <f>StormStats!M307</f>
        <v>2.3199999999999998</v>
      </c>
      <c r="G248" s="27">
        <f>StormStats!O307</f>
        <v>2.36</v>
      </c>
      <c r="H248" s="27">
        <f>StormStats!Q307</f>
        <v>2.4</v>
      </c>
      <c r="I248" s="27">
        <f>StormStats!S307</f>
        <v>3.66</v>
      </c>
      <c r="J248"/>
    </row>
    <row r="249" spans="1:10" s="88" customFormat="1" ht="13.5" customHeight="1">
      <c r="A249" s="26">
        <v>72200</v>
      </c>
      <c r="B249" s="28">
        <f>StormStats!C309</f>
        <v>1780</v>
      </c>
      <c r="C249" s="148">
        <f>StormStats!E309</f>
        <v>10.209445585215606</v>
      </c>
      <c r="D249" s="27">
        <f>StormStats!I309</f>
        <v>1.1399999999999999</v>
      </c>
      <c r="E249" s="27">
        <f>StormStats!K309</f>
        <v>1.46</v>
      </c>
      <c r="F249" s="27">
        <f>StormStats!M309</f>
        <v>1.5</v>
      </c>
      <c r="G249" s="27">
        <f>StormStats!O309</f>
        <v>1.5</v>
      </c>
      <c r="H249" s="27">
        <f>StormStats!Q309</f>
        <v>1.93</v>
      </c>
      <c r="I249" s="27">
        <f>StormStats!S309</f>
        <v>2.64</v>
      </c>
    </row>
    <row r="250" spans="1:10" ht="13.5" customHeight="1">
      <c r="A250" s="26">
        <v>72500</v>
      </c>
      <c r="B250" s="28">
        <f>StormStats!C310</f>
        <v>1660</v>
      </c>
      <c r="C250" s="148">
        <f>StormStats!E310</f>
        <v>31.383983572895279</v>
      </c>
      <c r="D250" s="27">
        <f>StormStats!I310</f>
        <v>1.02</v>
      </c>
      <c r="E250" s="27">
        <f>StormStats!K310</f>
        <v>1.73</v>
      </c>
      <c r="F250" s="27">
        <f>StormStats!M310</f>
        <v>3.31</v>
      </c>
      <c r="G250" s="27">
        <f>StormStats!O310</f>
        <v>3.31</v>
      </c>
      <c r="H250" s="27">
        <f>StormStats!Q310</f>
        <v>3.31</v>
      </c>
      <c r="I250" s="27">
        <f>StormStats!S310</f>
        <v>3.43</v>
      </c>
    </row>
    <row r="251" spans="1:10" ht="13.5" customHeight="1">
      <c r="A251" s="26">
        <v>73000</v>
      </c>
      <c r="B251" s="28">
        <f>StormStats!C311</f>
        <v>1415</v>
      </c>
      <c r="C251" s="148">
        <f>StormStats!E311</f>
        <v>30.428473648186174</v>
      </c>
      <c r="D251" s="27">
        <f>StormStats!I311</f>
        <v>0.98</v>
      </c>
      <c r="E251" s="27">
        <f>StormStats!K311</f>
        <v>1.93</v>
      </c>
      <c r="F251" s="27">
        <f>StormStats!M311</f>
        <v>2.09</v>
      </c>
      <c r="G251" s="27">
        <f>StormStats!O311</f>
        <v>3.11</v>
      </c>
      <c r="H251" s="27">
        <f>StormStats!Q311</f>
        <v>3.74</v>
      </c>
      <c r="I251" s="27">
        <f>StormStats!S311</f>
        <v>4.57</v>
      </c>
      <c r="J251" s="55"/>
    </row>
    <row r="252" spans="1:10" s="55" customFormat="1" ht="13.5" customHeight="1">
      <c r="A252" s="26">
        <v>73300</v>
      </c>
      <c r="B252" s="28">
        <f>StormStats!C313</f>
        <v>1540</v>
      </c>
      <c r="C252" s="148">
        <f>StormStats!E313</f>
        <v>20.807665982203972</v>
      </c>
      <c r="D252" s="27">
        <f>StormStats!I313</f>
        <v>1.02</v>
      </c>
      <c r="E252" s="27">
        <f>StormStats!K313</f>
        <v>1.89</v>
      </c>
      <c r="F252" s="27">
        <f>StormStats!M313</f>
        <v>1.89</v>
      </c>
      <c r="G252" s="27">
        <f>StormStats!O313</f>
        <v>2.44</v>
      </c>
      <c r="H252" s="27">
        <f>StormStats!Q313</f>
        <v>2.8</v>
      </c>
      <c r="I252" s="27">
        <f>StormStats!S313</f>
        <v>3.54</v>
      </c>
      <c r="J252" s="67"/>
    </row>
    <row r="253" spans="1:10" s="67" customFormat="1" ht="13.5" customHeight="1">
      <c r="A253" s="26">
        <v>73500</v>
      </c>
      <c r="B253" s="28">
        <f>StormStats!C315</f>
        <v>1890</v>
      </c>
      <c r="C253" s="148">
        <f>StormStats!E315</f>
        <v>40.999315537303218</v>
      </c>
      <c r="D253" s="27">
        <f>StormStats!I315</f>
        <v>0.94</v>
      </c>
      <c r="E253" s="27">
        <f>StormStats!K315</f>
        <v>2.87</v>
      </c>
      <c r="F253" s="27">
        <f>StormStats!M315</f>
        <v>3.15</v>
      </c>
      <c r="G253" s="27">
        <f>StormStats!O315</f>
        <v>3.15</v>
      </c>
      <c r="H253" s="27">
        <f>StormStats!Q315</f>
        <v>4.0599999999999996</v>
      </c>
      <c r="I253" s="27">
        <f>StormStats!S315</f>
        <v>4.6500000000000004</v>
      </c>
      <c r="J253"/>
    </row>
    <row r="254" spans="1:10" ht="13.5" customHeight="1">
      <c r="A254" s="26">
        <v>73800</v>
      </c>
      <c r="B254" s="28">
        <f>StormStats!C316</f>
        <v>3045</v>
      </c>
      <c r="C254" s="148">
        <f>StormStats!E316</f>
        <v>22.015058179329227</v>
      </c>
      <c r="D254" s="27">
        <f>StormStats!I316</f>
        <v>0.98</v>
      </c>
      <c r="E254" s="27">
        <f>StormStats!K316</f>
        <v>1.34</v>
      </c>
      <c r="F254" s="27">
        <f>StormStats!M316</f>
        <v>1.65</v>
      </c>
      <c r="G254" s="27">
        <f>StormStats!O316</f>
        <v>2.0499999999999998</v>
      </c>
      <c r="H254" s="27">
        <f>StormStats!Q316</f>
        <v>4.76</v>
      </c>
      <c r="I254" s="27">
        <f>StormStats!S316</f>
        <v>6.14</v>
      </c>
    </row>
    <row r="255" spans="1:10" s="88" customFormat="1" ht="13.5" customHeight="1">
      <c r="A255" s="26">
        <v>74200</v>
      </c>
      <c r="B255" s="28">
        <f>StormStats!C317</f>
        <v>1975</v>
      </c>
      <c r="C255" s="148">
        <f>StormStats!E317</f>
        <v>11.471594798083505</v>
      </c>
      <c r="D255" s="27">
        <f>StormStats!I317</f>
        <v>1.1000000000000001</v>
      </c>
      <c r="E255" s="27">
        <f>StormStats!K317</f>
        <v>1.97</v>
      </c>
      <c r="F255" s="27">
        <f>StormStats!M317</f>
        <v>2.83</v>
      </c>
      <c r="G255" s="27">
        <f>StormStats!O317</f>
        <v>2.83</v>
      </c>
      <c r="H255" s="27">
        <f>StormStats!Q317</f>
        <v>3.19</v>
      </c>
      <c r="I255" s="27">
        <f>StormStats!S317</f>
        <v>4.72</v>
      </c>
    </row>
    <row r="256" spans="1:10" ht="13.5" customHeight="1">
      <c r="A256" s="26">
        <v>74500</v>
      </c>
      <c r="B256" s="28">
        <f>StormStats!C318</f>
        <v>1730</v>
      </c>
      <c r="C256" s="148">
        <f>StormStats!E318</f>
        <v>33.568788501026695</v>
      </c>
      <c r="D256" s="27">
        <f>StormStats!I318</f>
        <v>0.83</v>
      </c>
      <c r="E256" s="27">
        <f>StormStats!K318</f>
        <v>1.57</v>
      </c>
      <c r="F256" s="27">
        <f>StormStats!M318</f>
        <v>1.73</v>
      </c>
      <c r="G256" s="27">
        <f>StormStats!O318</f>
        <v>1.85</v>
      </c>
      <c r="H256" s="27">
        <f>StormStats!Q318</f>
        <v>2.44</v>
      </c>
      <c r="I256" s="27">
        <f>StormStats!S318</f>
        <v>3.35</v>
      </c>
    </row>
    <row r="257" spans="1:10" ht="13.5" customHeight="1">
      <c r="A257" s="26">
        <v>74700</v>
      </c>
      <c r="B257" s="28">
        <f>StormStats!C319</f>
        <v>1580</v>
      </c>
      <c r="C257" s="148">
        <f>StormStats!E319</f>
        <v>39.550992470910337</v>
      </c>
      <c r="D257" s="27">
        <f>StormStats!I319</f>
        <v>0.91</v>
      </c>
      <c r="E257" s="27">
        <f>StormStats!K319</f>
        <v>1.81</v>
      </c>
      <c r="F257" s="27">
        <f>StormStats!M319</f>
        <v>2.6</v>
      </c>
      <c r="G257" s="27">
        <f>StormStats!O319</f>
        <v>3.11</v>
      </c>
      <c r="H257" s="27">
        <f>StormStats!Q319</f>
        <v>3.31</v>
      </c>
      <c r="I257" s="27">
        <f>StormStats!S319</f>
        <v>3.94</v>
      </c>
      <c r="J257" s="88"/>
    </row>
    <row r="258" spans="1:10" s="88" customFormat="1" ht="13.5" customHeight="1">
      <c r="A258" s="26">
        <v>75000</v>
      </c>
      <c r="B258" s="28">
        <f>StormStats!C320</f>
        <v>1345</v>
      </c>
      <c r="C258" s="148">
        <f>StormStats!E320</f>
        <v>18.195756331279945</v>
      </c>
      <c r="D258" s="27">
        <f>StormStats!I320</f>
        <v>1.5</v>
      </c>
      <c r="E258" s="27">
        <f>StormStats!K320</f>
        <v>2.0099999999999998</v>
      </c>
      <c r="F258" s="27">
        <f>StormStats!M320</f>
        <v>2.0499999999999998</v>
      </c>
      <c r="G258" s="27">
        <f>StormStats!O320</f>
        <v>3.5</v>
      </c>
      <c r="H258" s="27">
        <f>StormStats!Q320</f>
        <v>3.74</v>
      </c>
      <c r="I258" s="27">
        <f>StormStats!S320</f>
        <v>3.74</v>
      </c>
      <c r="J258"/>
    </row>
    <row r="259" spans="1:10" ht="13.5" customHeight="1">
      <c r="A259" s="26">
        <v>75500</v>
      </c>
      <c r="B259" s="28">
        <f>StormStats!C321</f>
        <v>1655</v>
      </c>
      <c r="C259" s="148">
        <f>StormStats!E321</f>
        <v>33.163586584531146</v>
      </c>
      <c r="D259" s="27">
        <f>StormStats!I321</f>
        <v>1.1000000000000001</v>
      </c>
      <c r="E259" s="27">
        <f>StormStats!K321</f>
        <v>1.69</v>
      </c>
      <c r="F259" s="27">
        <f>StormStats!M321</f>
        <v>2.13</v>
      </c>
      <c r="G259" s="27">
        <f>StormStats!O321</f>
        <v>2.17</v>
      </c>
      <c r="H259" s="27">
        <f>StormStats!Q321</f>
        <v>3.15</v>
      </c>
      <c r="I259" s="27">
        <f>StormStats!S321</f>
        <v>4.6500000000000004</v>
      </c>
    </row>
    <row r="260" spans="1:10" ht="13.5" customHeight="1">
      <c r="A260" s="26">
        <v>75800</v>
      </c>
      <c r="B260" s="28">
        <f>StormStats!C322</f>
        <v>2120</v>
      </c>
      <c r="C260" s="148">
        <f>StormStats!E322</f>
        <v>33.152635181382614</v>
      </c>
      <c r="D260" s="27">
        <f>StormStats!I322</f>
        <v>0.98</v>
      </c>
      <c r="E260" s="27">
        <f>StormStats!K322</f>
        <v>2.09</v>
      </c>
      <c r="F260" s="27">
        <f>StormStats!M322</f>
        <v>2.2000000000000002</v>
      </c>
      <c r="G260" s="27">
        <f>StormStats!O322</f>
        <v>2.2000000000000002</v>
      </c>
      <c r="H260" s="27">
        <f>StormStats!Q322</f>
        <v>3.5</v>
      </c>
      <c r="I260" s="27">
        <f>StormStats!S322</f>
        <v>4.92</v>
      </c>
    </row>
    <row r="261" spans="1:10" ht="13.5" customHeight="1">
      <c r="A261" s="26">
        <v>76000</v>
      </c>
      <c r="B261" s="28">
        <f>StormStats!C323</f>
        <v>1635</v>
      </c>
      <c r="C261" s="148">
        <f>StormStats!E323</f>
        <v>19.370294318959616</v>
      </c>
      <c r="D261" s="27">
        <f>StormStats!I323</f>
        <v>1.02</v>
      </c>
      <c r="E261" s="27">
        <f>StormStats!K323</f>
        <v>1.61</v>
      </c>
      <c r="F261" s="27">
        <f>StormStats!M323</f>
        <v>1.61</v>
      </c>
      <c r="G261" s="27">
        <f>StormStats!O323</f>
        <v>2.0099999999999998</v>
      </c>
      <c r="H261" s="27">
        <f>StormStats!Q323</f>
        <v>2.8</v>
      </c>
      <c r="I261" s="27">
        <f>StormStats!S323</f>
        <v>4.0199999999999996</v>
      </c>
    </row>
    <row r="262" spans="1:10" ht="13.5" customHeight="1">
      <c r="A262" s="26">
        <v>76200</v>
      </c>
      <c r="B262" s="28">
        <f>StormStats!C324</f>
        <v>2700</v>
      </c>
      <c r="C262" s="148">
        <f>StormStats!E324</f>
        <v>34.162902121834357</v>
      </c>
      <c r="D262" s="27">
        <f>StormStats!I324</f>
        <v>0.98</v>
      </c>
      <c r="E262" s="27">
        <f>StormStats!K324</f>
        <v>2.09</v>
      </c>
      <c r="F262" s="27">
        <f>StormStats!M324</f>
        <v>2.6</v>
      </c>
      <c r="G262" s="27">
        <f>StormStats!O324</f>
        <v>2.6</v>
      </c>
      <c r="H262" s="27">
        <f>StormStats!Q324</f>
        <v>4.09</v>
      </c>
      <c r="I262" s="27">
        <f>StormStats!S324</f>
        <v>4.09</v>
      </c>
    </row>
    <row r="263" spans="1:10" ht="13.5" customHeight="1">
      <c r="A263" s="26">
        <v>76500</v>
      </c>
      <c r="B263" s="28">
        <f>StormStats!C326</f>
        <v>4445</v>
      </c>
      <c r="C263" s="148">
        <f>StormStats!E326</f>
        <v>16.260095824777551</v>
      </c>
      <c r="D263" s="27">
        <f>StormStats!I326</f>
        <v>1.38</v>
      </c>
      <c r="E263" s="27">
        <f>StormStats!K326</f>
        <v>3.19</v>
      </c>
      <c r="F263" s="27">
        <f>StormStats!M326</f>
        <v>3.86</v>
      </c>
      <c r="G263" s="27">
        <f>StormStats!O326</f>
        <v>3.94</v>
      </c>
      <c r="H263" s="27">
        <f>StormStats!Q326</f>
        <v>4.53</v>
      </c>
      <c r="I263" s="27">
        <f>StormStats!S326</f>
        <v>5.55</v>
      </c>
    </row>
    <row r="264" spans="1:10" ht="13.5" customHeight="1">
      <c r="A264" s="26">
        <v>76700</v>
      </c>
      <c r="B264" s="28">
        <f>StormStats!C328</f>
        <v>1675</v>
      </c>
      <c r="C264" s="148">
        <f>StormStats!E328</f>
        <v>29.809719370294317</v>
      </c>
      <c r="D264" s="27">
        <f>StormStats!I328</f>
        <v>1.06</v>
      </c>
      <c r="E264" s="27">
        <f>StormStats!K328</f>
        <v>2.0499999999999998</v>
      </c>
      <c r="F264" s="27">
        <f>StormStats!M328</f>
        <v>2.09</v>
      </c>
      <c r="G264" s="27">
        <f>StormStats!O328</f>
        <v>2.44</v>
      </c>
      <c r="H264" s="27">
        <f>StormStats!Q328</f>
        <v>3.11</v>
      </c>
      <c r="I264" s="27">
        <f>StormStats!S328</f>
        <v>3.86</v>
      </c>
      <c r="J264" s="70"/>
    </row>
    <row r="265" spans="1:10" s="70" customFormat="1" ht="13.5" customHeight="1">
      <c r="A265" s="26">
        <v>77000</v>
      </c>
      <c r="B265" s="28">
        <f>StormStats!C331</f>
        <v>3790</v>
      </c>
      <c r="C265" s="148">
        <f>StormStats!E331</f>
        <v>18.203969883641342</v>
      </c>
      <c r="D265" s="27">
        <f>StormStats!I331</f>
        <v>1.1000000000000001</v>
      </c>
      <c r="E265" s="27">
        <f>StormStats!K331</f>
        <v>2.72</v>
      </c>
      <c r="F265" s="27">
        <f>StormStats!M331</f>
        <v>3.58</v>
      </c>
      <c r="G265" s="27">
        <f>StormStats!O331</f>
        <v>3.62</v>
      </c>
      <c r="H265" s="27">
        <f>StormStats!Q331</f>
        <v>6.81</v>
      </c>
      <c r="I265" s="27">
        <f>StormStats!S331</f>
        <v>9.5299999999999994</v>
      </c>
      <c r="J265"/>
    </row>
    <row r="266" spans="1:10" ht="13.5" customHeight="1">
      <c r="A266" s="26">
        <v>77300</v>
      </c>
      <c r="B266" s="28">
        <f>StormStats!C333</f>
        <v>1695</v>
      </c>
      <c r="C266" s="148">
        <f>StormStats!E333</f>
        <v>26.803559206023273</v>
      </c>
      <c r="D266" s="27">
        <f>StormStats!I333</f>
        <v>1.02</v>
      </c>
      <c r="E266" s="27">
        <f>StormStats!K333</f>
        <v>1.97</v>
      </c>
      <c r="F266" s="27">
        <f>StormStats!M333</f>
        <v>2.72</v>
      </c>
      <c r="G266" s="27">
        <f>StormStats!O333</f>
        <v>2.8</v>
      </c>
      <c r="H266" s="27">
        <f>StormStats!Q333</f>
        <v>3.82</v>
      </c>
      <c r="I266" s="27">
        <f>StormStats!S333</f>
        <v>4.53</v>
      </c>
      <c r="J266" s="70"/>
    </row>
    <row r="267" spans="1:10" s="70" customFormat="1" ht="13.5" customHeight="1">
      <c r="A267" s="26">
        <v>77500</v>
      </c>
      <c r="B267" s="28">
        <f>StormStats!C334</f>
        <v>1895</v>
      </c>
      <c r="C267" s="148">
        <f>StormStats!E334</f>
        <v>26.652977412731005</v>
      </c>
      <c r="D267" s="27">
        <f>StormStats!I334</f>
        <v>1.06</v>
      </c>
      <c r="E267" s="27">
        <f>StormStats!K334</f>
        <v>2.0099999999999998</v>
      </c>
      <c r="F267" s="27">
        <f>StormStats!M334</f>
        <v>2.17</v>
      </c>
      <c r="G267" s="27">
        <f>StormStats!O334</f>
        <v>2.6</v>
      </c>
      <c r="H267" s="27">
        <f>StormStats!Q334</f>
        <v>3.15</v>
      </c>
      <c r="I267" s="27">
        <f>StormStats!S334</f>
        <v>4.25</v>
      </c>
      <c r="J267" s="88"/>
    </row>
    <row r="268" spans="1:10" s="88" customFormat="1" ht="13.5" customHeight="1">
      <c r="A268" s="26">
        <v>77800</v>
      </c>
      <c r="B268" s="28">
        <f>StormStats!C335</f>
        <v>2520</v>
      </c>
      <c r="C268" s="148">
        <f>StormStats!E335</f>
        <v>26.551676933607119</v>
      </c>
      <c r="D268" s="27">
        <f>StormStats!I335</f>
        <v>0.87</v>
      </c>
      <c r="E268" s="27">
        <f>StormStats!K335</f>
        <v>1.69</v>
      </c>
      <c r="F268" s="27">
        <f>StormStats!M335</f>
        <v>2.13</v>
      </c>
      <c r="G268" s="27">
        <f>StormStats!O335</f>
        <v>2.2000000000000002</v>
      </c>
      <c r="H268" s="27">
        <f>StormStats!Q335</f>
        <v>2.8</v>
      </c>
      <c r="I268" s="27">
        <f>StormStats!S335</f>
        <v>4.0599999999999996</v>
      </c>
      <c r="J268"/>
    </row>
    <row r="269" spans="1:10" ht="13.5" customHeight="1">
      <c r="A269" s="26">
        <v>78200</v>
      </c>
      <c r="B269" s="28">
        <f>StormStats!C336</f>
        <v>1810</v>
      </c>
      <c r="C269" s="148">
        <f>StormStats!E336</f>
        <v>26.970568104038328</v>
      </c>
      <c r="D269" s="27">
        <f>StormStats!I336</f>
        <v>1.22</v>
      </c>
      <c r="E269" s="27">
        <f>StormStats!K336</f>
        <v>2.0099999999999998</v>
      </c>
      <c r="F269" s="27">
        <f>StormStats!M336</f>
        <v>2.0099999999999998</v>
      </c>
      <c r="G269" s="27">
        <f>StormStats!O336</f>
        <v>2.36</v>
      </c>
      <c r="H269" s="27">
        <f>StormStats!Q336</f>
        <v>3.03</v>
      </c>
      <c r="I269" s="27">
        <f>StormStats!S336</f>
        <v>4.41</v>
      </c>
      <c r="J269" s="88"/>
    </row>
    <row r="270" spans="1:10" s="88" customFormat="1" ht="13.5" customHeight="1">
      <c r="A270" s="26">
        <v>78500</v>
      </c>
      <c r="B270" s="28">
        <f>StormStats!C337</f>
        <v>2185</v>
      </c>
      <c r="C270" s="148">
        <f>StormStats!E337</f>
        <v>26.631074606433948</v>
      </c>
      <c r="D270" s="27">
        <f>StormStats!I337</f>
        <v>0.98</v>
      </c>
      <c r="E270" s="27">
        <f>StormStats!K337</f>
        <v>1.54</v>
      </c>
      <c r="F270" s="27">
        <f>StormStats!M337</f>
        <v>1.73</v>
      </c>
      <c r="G270" s="27">
        <f>StormStats!O337</f>
        <v>2.09</v>
      </c>
      <c r="H270" s="27">
        <f>StormStats!Q337</f>
        <v>3.07</v>
      </c>
      <c r="I270" s="27">
        <f>StormStats!S337</f>
        <v>3.7</v>
      </c>
      <c r="J270"/>
    </row>
    <row r="271" spans="1:10" ht="13.5" customHeight="1">
      <c r="A271" s="26">
        <v>79000</v>
      </c>
      <c r="B271" s="28">
        <f>StormStats!C338</f>
        <v>1890</v>
      </c>
      <c r="C271" s="148">
        <f>StormStats!E338</f>
        <v>26.784394250513348</v>
      </c>
      <c r="D271" s="27">
        <f>StormStats!I338</f>
        <v>1.46</v>
      </c>
      <c r="E271" s="27">
        <f>StormStats!K338</f>
        <v>2.36</v>
      </c>
      <c r="F271" s="27">
        <f>StormStats!M338</f>
        <v>2.4</v>
      </c>
      <c r="G271" s="27">
        <f>StormStats!O338</f>
        <v>2.72</v>
      </c>
      <c r="H271" s="27">
        <f>StormStats!Q338</f>
        <v>2.72</v>
      </c>
      <c r="I271" s="27">
        <f>StormStats!S338</f>
        <v>4.92</v>
      </c>
    </row>
    <row r="272" spans="1:10" ht="13.5" customHeight="1">
      <c r="A272" s="26">
        <v>79300</v>
      </c>
      <c r="B272" s="28">
        <f>StormStats!C339</f>
        <v>2305</v>
      </c>
      <c r="C272" s="148">
        <f>StormStats!E339</f>
        <v>26.559890485968516</v>
      </c>
      <c r="D272" s="27">
        <f>StormStats!I339</f>
        <v>1.06</v>
      </c>
      <c r="E272" s="27">
        <f>StormStats!K339</f>
        <v>1.85</v>
      </c>
      <c r="F272" s="27">
        <f>StormStats!M339</f>
        <v>1.89</v>
      </c>
      <c r="G272" s="27">
        <f>StormStats!O339</f>
        <v>1.93</v>
      </c>
      <c r="H272" s="27">
        <f>StormStats!Q339</f>
        <v>3.31</v>
      </c>
      <c r="I272" s="27">
        <f>StormStats!S339</f>
        <v>3.78</v>
      </c>
    </row>
    <row r="273" spans="1:10" ht="13.5" customHeight="1">
      <c r="A273" s="26">
        <v>79500</v>
      </c>
      <c r="B273" s="28">
        <f>StormStats!C340</f>
        <v>1720</v>
      </c>
      <c r="C273" s="148">
        <f>StormStats!E340</f>
        <v>35.890485968514717</v>
      </c>
      <c r="D273" s="27">
        <f>StormStats!I340</f>
        <v>0.83</v>
      </c>
      <c r="E273" s="27">
        <f>StormStats!K340</f>
        <v>1.93</v>
      </c>
      <c r="F273" s="27">
        <f>StormStats!M340</f>
        <v>2.2000000000000002</v>
      </c>
      <c r="G273" s="27">
        <f>StormStats!O340</f>
        <v>2.6</v>
      </c>
      <c r="H273" s="27">
        <f>StormStats!Q340</f>
        <v>2.76</v>
      </c>
      <c r="I273" s="27">
        <f>StormStats!S340</f>
        <v>3.11</v>
      </c>
      <c r="J273" s="88"/>
    </row>
    <row r="274" spans="1:10" s="88" customFormat="1" ht="13.5" customHeight="1">
      <c r="A274" s="26">
        <v>79800</v>
      </c>
      <c r="B274" s="28">
        <f>StormStats!C341</f>
        <v>1590</v>
      </c>
      <c r="C274" s="148">
        <f>StormStats!E341</f>
        <v>15.282683093771389</v>
      </c>
      <c r="D274" s="27">
        <f>StormStats!I341</f>
        <v>1.1399999999999999</v>
      </c>
      <c r="E274" s="27">
        <f>StormStats!K341</f>
        <v>2.13</v>
      </c>
      <c r="F274" s="27">
        <f>StormStats!M341</f>
        <v>2.64</v>
      </c>
      <c r="G274" s="27">
        <f>StormStats!O341</f>
        <v>3.11</v>
      </c>
      <c r="H274" s="27">
        <f>StormStats!Q341</f>
        <v>3.43</v>
      </c>
      <c r="I274" s="27">
        <f>StormStats!S341</f>
        <v>4.76</v>
      </c>
      <c r="J274"/>
    </row>
    <row r="275" spans="1:10" ht="13.5" customHeight="1">
      <c r="A275" s="26">
        <v>80200</v>
      </c>
      <c r="B275" s="28">
        <f>StormStats!C342</f>
        <v>1880</v>
      </c>
      <c r="C275" s="148">
        <f>StormStats!E342</f>
        <v>38.280629705681044</v>
      </c>
      <c r="D275" s="27">
        <f>StormStats!I342</f>
        <v>0.94</v>
      </c>
      <c r="E275" s="27">
        <f>StormStats!K342</f>
        <v>1.69</v>
      </c>
      <c r="F275" s="27">
        <f>StormStats!M342</f>
        <v>2.0499999999999998</v>
      </c>
      <c r="G275" s="27">
        <f>StormStats!O342</f>
        <v>2.95</v>
      </c>
      <c r="H275" s="27">
        <f>StormStats!Q342</f>
        <v>3.35</v>
      </c>
      <c r="I275" s="27">
        <f>StormStats!S342</f>
        <v>3.86</v>
      </c>
    </row>
    <row r="276" spans="1:10" ht="13.5" customHeight="1">
      <c r="A276" s="26">
        <v>80700</v>
      </c>
      <c r="B276" s="28">
        <f>StormStats!C343</f>
        <v>2065</v>
      </c>
      <c r="C276" s="148">
        <f>StormStats!E343</f>
        <v>29.598904859685145</v>
      </c>
      <c r="D276" s="27">
        <f>StormStats!I343</f>
        <v>0.94</v>
      </c>
      <c r="E276" s="27">
        <f>StormStats!K343</f>
        <v>1.61</v>
      </c>
      <c r="F276" s="27">
        <f>StormStats!M343</f>
        <v>2.2000000000000002</v>
      </c>
      <c r="G276" s="27">
        <f>StormStats!O343</f>
        <v>3.15</v>
      </c>
      <c r="H276" s="27">
        <f>StormStats!Q343</f>
        <v>3.5</v>
      </c>
      <c r="I276" s="27">
        <f>StormStats!S343</f>
        <v>3.54</v>
      </c>
    </row>
    <row r="277" spans="1:10" ht="13.5" customHeight="1">
      <c r="A277" s="26">
        <v>81000</v>
      </c>
      <c r="B277" s="28">
        <f>StormStats!C344</f>
        <v>2510</v>
      </c>
      <c r="C277" s="148">
        <f>StormStats!E344</f>
        <v>41.500342231348391</v>
      </c>
      <c r="D277" s="27">
        <f>StormStats!I344</f>
        <v>1.54</v>
      </c>
      <c r="E277" s="27">
        <f>StormStats!K344</f>
        <v>2.44</v>
      </c>
      <c r="F277" s="27">
        <f>StormStats!M344</f>
        <v>2.52</v>
      </c>
      <c r="G277" s="27">
        <f>StormStats!O344</f>
        <v>3.46</v>
      </c>
      <c r="H277" s="27">
        <f>StormStats!Q344</f>
        <v>3.66</v>
      </c>
      <c r="I277" s="27">
        <f>StormStats!S344</f>
        <v>3.94</v>
      </c>
    </row>
    <row r="278" spans="1:10" ht="13.5" customHeight="1">
      <c r="A278" s="26">
        <v>81300</v>
      </c>
      <c r="B278" s="28">
        <f>StormStats!C345</f>
        <v>1810</v>
      </c>
      <c r="C278" s="148">
        <f>StormStats!E345</f>
        <v>41.790554414784395</v>
      </c>
      <c r="D278" s="27">
        <f>StormStats!I345</f>
        <v>0.83</v>
      </c>
      <c r="E278" s="27">
        <f>StormStats!K345</f>
        <v>1.77</v>
      </c>
      <c r="F278" s="27">
        <f>StormStats!M345</f>
        <v>1.93</v>
      </c>
      <c r="G278" s="27">
        <f>StormStats!O345</f>
        <v>3.03</v>
      </c>
      <c r="H278" s="27">
        <f>StormStats!Q345</f>
        <v>3.58</v>
      </c>
      <c r="I278" s="27">
        <f>StormStats!S345</f>
        <v>3.58</v>
      </c>
      <c r="J278" s="88"/>
    </row>
    <row r="279" spans="1:10" s="88" customFormat="1" ht="13.5" customHeight="1">
      <c r="A279" s="26">
        <v>81500</v>
      </c>
      <c r="B279" s="28">
        <f>StormStats!C346</f>
        <v>1585</v>
      </c>
      <c r="C279" s="148">
        <f>StormStats!E346</f>
        <v>15.323750855578371</v>
      </c>
      <c r="D279" s="27">
        <f>StormStats!I346</f>
        <v>1.1000000000000001</v>
      </c>
      <c r="E279" s="27">
        <f>StormStats!K346</f>
        <v>2.2400000000000002</v>
      </c>
      <c r="F279" s="27">
        <f>StormStats!M346</f>
        <v>2.76</v>
      </c>
      <c r="G279" s="27">
        <f>StormStats!O346</f>
        <v>3.31</v>
      </c>
      <c r="H279" s="27">
        <f>StormStats!Q346</f>
        <v>3.66</v>
      </c>
      <c r="I279" s="27">
        <f>StormStats!S346</f>
        <v>4.6500000000000004</v>
      </c>
    </row>
    <row r="280" spans="1:10" s="88" customFormat="1" ht="13.5" customHeight="1">
      <c r="A280" s="26">
        <v>82200</v>
      </c>
      <c r="B280" s="28">
        <f>StormStats!C347</f>
        <v>5820</v>
      </c>
      <c r="C280" s="148">
        <f>StormStats!E347</f>
        <v>11.282683093771389</v>
      </c>
      <c r="D280" s="27">
        <f>StormStats!I347</f>
        <v>1.18</v>
      </c>
      <c r="E280" s="27">
        <f>StormStats!K347</f>
        <v>1.61</v>
      </c>
      <c r="F280" s="27">
        <f>StormStats!M347</f>
        <v>1.73</v>
      </c>
      <c r="G280" s="27">
        <f>StormStats!O347</f>
        <v>2.3199999999999998</v>
      </c>
      <c r="H280" s="27">
        <f>StormStats!Q347</f>
        <v>3.54</v>
      </c>
      <c r="I280" s="27">
        <f>StormStats!S347</f>
        <v>5.39</v>
      </c>
      <c r="J280"/>
    </row>
    <row r="281" spans="1:10" ht="13.5" customHeight="1">
      <c r="A281" s="26">
        <v>82500</v>
      </c>
      <c r="B281" s="28">
        <f>StormStats!C348</f>
        <v>2065</v>
      </c>
      <c r="C281" s="148">
        <f>StormStats!E348</f>
        <v>23.052703627652292</v>
      </c>
      <c r="D281" s="27">
        <f>StormStats!I348</f>
        <v>0.98</v>
      </c>
      <c r="E281" s="27">
        <f>StormStats!K348</f>
        <v>2.09</v>
      </c>
      <c r="F281" s="27">
        <f>StormStats!M348</f>
        <v>2.2799999999999998</v>
      </c>
      <c r="G281" s="27">
        <f>StormStats!O348</f>
        <v>2.68</v>
      </c>
      <c r="H281" s="27">
        <f>StormStats!Q348</f>
        <v>5.39</v>
      </c>
      <c r="I281" s="27">
        <f>StormStats!S348</f>
        <v>7.32</v>
      </c>
    </row>
    <row r="282" spans="1:10" ht="13.5" customHeight="1">
      <c r="A282" s="26">
        <v>82700</v>
      </c>
      <c r="B282" s="28">
        <f>StormStats!C349</f>
        <v>1825</v>
      </c>
      <c r="C282" s="148">
        <f>StormStats!E349</f>
        <v>23.082819986310746</v>
      </c>
      <c r="D282" s="27">
        <f>StormStats!I349</f>
        <v>1.22</v>
      </c>
      <c r="E282" s="27">
        <f>StormStats!K349</f>
        <v>1.81</v>
      </c>
      <c r="F282" s="27">
        <f>StormStats!M349</f>
        <v>2.13</v>
      </c>
      <c r="G282" s="27">
        <f>StormStats!O349</f>
        <v>2.8</v>
      </c>
      <c r="H282" s="27">
        <f>StormStats!Q349</f>
        <v>3.86</v>
      </c>
      <c r="I282" s="27">
        <f>StormStats!S349</f>
        <v>5.24</v>
      </c>
      <c r="J282" s="88"/>
    </row>
    <row r="283" spans="1:10" s="88" customFormat="1" ht="13.5" customHeight="1">
      <c r="A283" s="26">
        <v>83000</v>
      </c>
      <c r="B283" s="28">
        <f>StormStats!C350</f>
        <v>4515</v>
      </c>
      <c r="C283" s="148">
        <f>StormStats!E350</f>
        <v>14.253251197809719</v>
      </c>
      <c r="D283" s="27">
        <f>StormStats!I350</f>
        <v>0.94</v>
      </c>
      <c r="E283" s="27">
        <f>StormStats!K350</f>
        <v>1.61</v>
      </c>
      <c r="F283" s="27">
        <f>StormStats!M350</f>
        <v>2.8</v>
      </c>
      <c r="G283" s="27">
        <f>StormStats!O350</f>
        <v>3.35</v>
      </c>
      <c r="H283" s="27">
        <f>StormStats!Q350</f>
        <v>7.64</v>
      </c>
      <c r="I283" s="27">
        <f>StormStats!S350</f>
        <v>10.43</v>
      </c>
      <c r="J283"/>
    </row>
    <row r="284" spans="1:10" ht="13.5" customHeight="1">
      <c r="A284" s="26">
        <v>83300</v>
      </c>
      <c r="B284" s="28">
        <f>StormStats!C351</f>
        <v>1020</v>
      </c>
      <c r="C284" s="148">
        <f>StormStats!E351</f>
        <v>24.539356605065024</v>
      </c>
      <c r="D284" s="27">
        <f>StormStats!I351</f>
        <v>0.94</v>
      </c>
      <c r="E284" s="27">
        <f>StormStats!K351</f>
        <v>2.09</v>
      </c>
      <c r="F284" s="27">
        <f>StormStats!M351</f>
        <v>4.21</v>
      </c>
      <c r="G284" s="27">
        <f>StormStats!O351</f>
        <v>4.21</v>
      </c>
      <c r="H284" s="27">
        <f>StormStats!Q351</f>
        <v>4.21</v>
      </c>
      <c r="I284" s="27">
        <f>StormStats!S351</f>
        <v>4.21</v>
      </c>
    </row>
    <row r="285" spans="1:10" ht="13.5" customHeight="1">
      <c r="A285" s="26">
        <v>83500</v>
      </c>
      <c r="B285" s="28">
        <f>StormStats!C352</f>
        <v>950</v>
      </c>
      <c r="C285" s="148">
        <f>StormStats!E352</f>
        <v>28.774811772758383</v>
      </c>
      <c r="D285" s="27">
        <f>StormStats!I352</f>
        <v>1.1399999999999999</v>
      </c>
      <c r="E285" s="27">
        <f>StormStats!K352</f>
        <v>1.97</v>
      </c>
      <c r="F285" s="27">
        <f>StormStats!M352</f>
        <v>2.95</v>
      </c>
      <c r="G285" s="27">
        <f>StormStats!O352</f>
        <v>2.95</v>
      </c>
      <c r="H285" s="27">
        <f>StormStats!Q352</f>
        <v>3.5</v>
      </c>
      <c r="I285" s="27">
        <f>StormStats!S352</f>
        <v>3.5</v>
      </c>
    </row>
    <row r="286" spans="1:10" ht="13.5" customHeight="1">
      <c r="A286" s="26">
        <v>83800</v>
      </c>
      <c r="B286" s="28">
        <f>StormStats!C353</f>
        <v>920</v>
      </c>
      <c r="C286" s="148">
        <f>StormStats!E353</f>
        <v>34.587268993839835</v>
      </c>
      <c r="D286" s="27">
        <f>StormStats!I353</f>
        <v>0.79</v>
      </c>
      <c r="E286" s="27">
        <f>StormStats!K353</f>
        <v>1.3</v>
      </c>
      <c r="F286" s="27">
        <f>StormStats!M353</f>
        <v>1.61</v>
      </c>
      <c r="G286" s="27">
        <f>StormStats!O353</f>
        <v>1.77</v>
      </c>
      <c r="H286" s="27">
        <f>StormStats!Q353</f>
        <v>2.17</v>
      </c>
      <c r="I286" s="27">
        <f>StormStats!S353</f>
        <v>2.52</v>
      </c>
    </row>
    <row r="287" spans="1:10" ht="13.5" customHeight="1">
      <c r="A287" s="26">
        <v>84000</v>
      </c>
      <c r="B287" s="28">
        <f>StormStats!C354</f>
        <v>1315</v>
      </c>
      <c r="C287" s="148">
        <f>StormStats!E354</f>
        <v>40.394250513347025</v>
      </c>
      <c r="D287" s="27">
        <f>StormStats!I354</f>
        <v>0.98</v>
      </c>
      <c r="E287" s="27">
        <f>StormStats!K354</f>
        <v>2.0499999999999998</v>
      </c>
      <c r="F287" s="27">
        <f>StormStats!M354</f>
        <v>2.8</v>
      </c>
      <c r="G287" s="27">
        <f>StormStats!O354</f>
        <v>3.07</v>
      </c>
      <c r="H287" s="27">
        <f>StormStats!Q354</f>
        <v>3.31</v>
      </c>
      <c r="I287" s="27">
        <f>StormStats!S354</f>
        <v>3.31</v>
      </c>
    </row>
    <row r="288" spans="1:10" ht="13.5" customHeight="1">
      <c r="A288" s="26">
        <v>84200</v>
      </c>
      <c r="B288" s="28">
        <f>StormStats!C355</f>
        <v>1450</v>
      </c>
      <c r="C288" s="148">
        <f>StormStats!E355</f>
        <v>30.874743326488705</v>
      </c>
      <c r="D288" s="27">
        <f>StormStats!I355</f>
        <v>0.98</v>
      </c>
      <c r="E288" s="27">
        <f>StormStats!K355</f>
        <v>2.2799999999999998</v>
      </c>
      <c r="F288" s="27">
        <f>StormStats!M355</f>
        <v>4.0599999999999996</v>
      </c>
      <c r="G288" s="27">
        <f>StormStats!O355</f>
        <v>4.25</v>
      </c>
      <c r="H288" s="27">
        <f>StormStats!Q355</f>
        <v>4.29</v>
      </c>
      <c r="I288" s="27">
        <f>StormStats!S355</f>
        <v>4.29</v>
      </c>
    </row>
    <row r="289" spans="1:10" ht="13.5" customHeight="1">
      <c r="A289" s="26">
        <v>84500</v>
      </c>
      <c r="B289" s="28">
        <f>StormStats!C356</f>
        <v>1575</v>
      </c>
      <c r="C289" s="148">
        <f>StormStats!E355</f>
        <v>30.874743326488705</v>
      </c>
      <c r="D289" s="27">
        <f>StormStats!I356</f>
        <v>1.61</v>
      </c>
      <c r="E289" s="27">
        <f>StormStats!K356</f>
        <v>2.4</v>
      </c>
      <c r="F289" s="27">
        <f>StormStats!M356</f>
        <v>2.52</v>
      </c>
      <c r="G289" s="27">
        <f>StormStats!O356</f>
        <v>2.56</v>
      </c>
      <c r="H289" s="27">
        <f>StormStats!Q356</f>
        <v>2.56</v>
      </c>
      <c r="I289" s="27">
        <f>StormStats!S356</f>
        <v>3.31</v>
      </c>
    </row>
    <row r="290" spans="1:10" ht="13.5" customHeight="1">
      <c r="A290" s="26">
        <v>84700</v>
      </c>
      <c r="B290" s="28">
        <f>StormStats!C357</f>
        <v>1340</v>
      </c>
      <c r="C290" s="148">
        <f>StormStats!E357</f>
        <v>18.792607802874745</v>
      </c>
      <c r="D290" s="27">
        <f>StormStats!I357</f>
        <v>0.94</v>
      </c>
      <c r="E290" s="27">
        <f>StormStats!K357</f>
        <v>1.06</v>
      </c>
      <c r="F290" s="27">
        <f>StormStats!M357</f>
        <v>1.38</v>
      </c>
      <c r="G290" s="27">
        <f>StormStats!O357</f>
        <v>1.54</v>
      </c>
      <c r="H290" s="27">
        <f>StormStats!Q357</f>
        <v>2.2400000000000002</v>
      </c>
      <c r="I290" s="27">
        <f>StormStats!S357</f>
        <v>2.8</v>
      </c>
    </row>
    <row r="291" spans="1:10" ht="13.5" customHeight="1">
      <c r="A291" s="26">
        <v>85000</v>
      </c>
      <c r="B291" s="28">
        <f>StormStats!C358</f>
        <v>970</v>
      </c>
      <c r="C291" s="148">
        <f>StormStats!E358</f>
        <v>34.984257357973988</v>
      </c>
      <c r="D291" s="27">
        <f>StormStats!I358</f>
        <v>0.98</v>
      </c>
      <c r="E291" s="27">
        <f>StormStats!K358</f>
        <v>2.09</v>
      </c>
      <c r="F291" s="27">
        <f>StormStats!M358</f>
        <v>2.3199999999999998</v>
      </c>
      <c r="G291" s="27">
        <f>StormStats!O358</f>
        <v>2.4</v>
      </c>
      <c r="H291" s="27">
        <f>StormStats!Q358</f>
        <v>2.4</v>
      </c>
      <c r="I291" s="27">
        <f>StormStats!S358</f>
        <v>2.83</v>
      </c>
    </row>
    <row r="292" spans="1:10" ht="13.5" customHeight="1">
      <c r="A292" s="26">
        <v>85500</v>
      </c>
      <c r="B292" s="28">
        <f>StormStats!C359</f>
        <v>1030</v>
      </c>
      <c r="C292" s="148">
        <f>StormStats!E359</f>
        <v>29.256673511293634</v>
      </c>
      <c r="D292" s="27">
        <f>StormStats!I359</f>
        <v>0.71</v>
      </c>
      <c r="E292" s="27">
        <f>StormStats!K359</f>
        <v>1.3</v>
      </c>
      <c r="F292" s="27">
        <f>StormStats!M359</f>
        <v>2.0499999999999998</v>
      </c>
      <c r="G292" s="27">
        <f>StormStats!O359</f>
        <v>2.0499999999999998</v>
      </c>
      <c r="H292" s="27">
        <f>StormStats!Q359</f>
        <v>2.36</v>
      </c>
      <c r="I292" s="27">
        <f>StormStats!S359</f>
        <v>3.03</v>
      </c>
      <c r="J292" s="68"/>
    </row>
    <row r="293" spans="1:10" s="68" customFormat="1" ht="13.5" customHeight="1">
      <c r="A293" s="69">
        <v>85800</v>
      </c>
      <c r="B293" s="28">
        <f>StormStats!C360</f>
        <v>1070</v>
      </c>
      <c r="C293" s="148">
        <f>StormStats!E360</f>
        <v>27.107460643394933</v>
      </c>
      <c r="D293" s="27">
        <f>StormStats!I360</f>
        <v>0.75</v>
      </c>
      <c r="E293" s="27">
        <f>StormStats!K360</f>
        <v>1.5</v>
      </c>
      <c r="F293" s="27">
        <f>StormStats!M360</f>
        <v>1.69</v>
      </c>
      <c r="G293" s="27">
        <f>StormStats!O360</f>
        <v>1.81</v>
      </c>
      <c r="H293" s="27">
        <f>StormStats!Q360</f>
        <v>2.52</v>
      </c>
      <c r="I293" s="27">
        <f>StormStats!S360</f>
        <v>3.9</v>
      </c>
      <c r="J293" s="88"/>
    </row>
    <row r="294" spans="1:10" s="88" customFormat="1" ht="13.5" customHeight="1">
      <c r="A294" s="69">
        <v>86200</v>
      </c>
      <c r="B294" s="28">
        <f>StormStats!C361</f>
        <v>1475</v>
      </c>
      <c r="C294" s="148">
        <f>StormStats!E361</f>
        <v>21.650924024640656</v>
      </c>
      <c r="D294" s="27">
        <f>StormStats!I361</f>
        <v>0.79</v>
      </c>
      <c r="E294" s="27">
        <f>StormStats!K361</f>
        <v>1.54</v>
      </c>
      <c r="F294" s="27">
        <f>StormStats!M361</f>
        <v>2.36</v>
      </c>
      <c r="G294" s="27">
        <f>StormStats!O361</f>
        <v>3.82</v>
      </c>
      <c r="H294" s="27">
        <f>StormStats!Q361</f>
        <v>4.33</v>
      </c>
      <c r="I294" s="27">
        <f>StormStats!S361</f>
        <v>5.63</v>
      </c>
    </row>
    <row r="295" spans="1:10" s="88" customFormat="1" ht="13.5" customHeight="1">
      <c r="A295" s="69">
        <v>86500</v>
      </c>
      <c r="B295" s="28">
        <f>StormStats!C362</f>
        <v>1360</v>
      </c>
      <c r="C295" s="148">
        <f>StormStats!E362</f>
        <v>21.629021218343599</v>
      </c>
      <c r="D295" s="27">
        <f>StormStats!I362</f>
        <v>1.1000000000000001</v>
      </c>
      <c r="E295" s="27">
        <f>StormStats!K362</f>
        <v>1.57</v>
      </c>
      <c r="F295" s="27">
        <f>StormStats!M362</f>
        <v>2.09</v>
      </c>
      <c r="G295" s="27">
        <f>StormStats!O362</f>
        <v>3.11</v>
      </c>
      <c r="H295" s="27">
        <f>StormStats!Q362</f>
        <v>3.54</v>
      </c>
      <c r="I295" s="27">
        <f>StormStats!S362</f>
        <v>3.54</v>
      </c>
    </row>
    <row r="296" spans="1:10" s="88" customFormat="1" ht="13.5" customHeight="1">
      <c r="A296" s="69">
        <v>86700</v>
      </c>
      <c r="B296" s="28">
        <f>StormStats!C363</f>
        <v>1190</v>
      </c>
      <c r="C296" s="148">
        <f>StormStats!E363</f>
        <v>30.932238193018481</v>
      </c>
      <c r="D296" s="27">
        <f>StormStats!I363</f>
        <v>1.38</v>
      </c>
      <c r="E296" s="27">
        <f>StormStats!K363</f>
        <v>2.2799999999999998</v>
      </c>
      <c r="F296" s="27">
        <f>StormStats!M363</f>
        <v>2.4</v>
      </c>
      <c r="G296" s="27">
        <f>StormStats!O363</f>
        <v>2.48</v>
      </c>
      <c r="H296" s="27">
        <f>StormStats!Q363</f>
        <v>2.76</v>
      </c>
      <c r="I296" s="27">
        <f>StormStats!S363</f>
        <v>3.94</v>
      </c>
    </row>
    <row r="297" spans="1:10" s="88" customFormat="1" ht="13.5" customHeight="1">
      <c r="A297" s="69">
        <v>87000</v>
      </c>
      <c r="B297" s="28">
        <f>StormStats!C364</f>
        <v>1245</v>
      </c>
      <c r="C297" s="148">
        <f>StormStats!E364</f>
        <v>28.506502395619439</v>
      </c>
      <c r="D297" s="27">
        <f>StormStats!I364</f>
        <v>0.91</v>
      </c>
      <c r="E297" s="27">
        <f>StormStats!K364</f>
        <v>1.61</v>
      </c>
      <c r="F297" s="27">
        <f>StormStats!M364</f>
        <v>2.0099999999999998</v>
      </c>
      <c r="G297" s="27">
        <f>StormStats!O364</f>
        <v>2.0099999999999998</v>
      </c>
      <c r="H297" s="27">
        <f>StormStats!Q364</f>
        <v>3.31</v>
      </c>
      <c r="I297" s="27">
        <f>StormStats!S364</f>
        <v>4.37</v>
      </c>
    </row>
    <row r="298" spans="1:10" s="88" customFormat="1" ht="13.5" customHeight="1">
      <c r="A298" s="69">
        <v>87300</v>
      </c>
      <c r="B298" s="28">
        <f>StormStats!C365</f>
        <v>1215</v>
      </c>
      <c r="C298" s="148">
        <f>StormStats!E365</f>
        <v>37.555099247091036</v>
      </c>
      <c r="D298" s="27">
        <f>StormStats!I365</f>
        <v>0.91</v>
      </c>
      <c r="E298" s="27">
        <f>StormStats!K365</f>
        <v>1.5</v>
      </c>
      <c r="F298" s="27">
        <f>StormStats!M365</f>
        <v>2.2000000000000002</v>
      </c>
      <c r="G298" s="27">
        <f>StormStats!O365</f>
        <v>2.56</v>
      </c>
      <c r="H298" s="27">
        <f>StormStats!Q365</f>
        <v>2.8</v>
      </c>
      <c r="I298" s="27">
        <f>StormStats!S365</f>
        <v>4.17</v>
      </c>
    </row>
    <row r="299" spans="1:10" s="88" customFormat="1" ht="13.5" customHeight="1">
      <c r="A299" s="69">
        <v>87500</v>
      </c>
      <c r="B299" s="28">
        <f>StormStats!C367</f>
        <v>1065</v>
      </c>
      <c r="C299" s="148">
        <f>StormStats!E367</f>
        <v>11.392197125256674</v>
      </c>
      <c r="D299" s="27">
        <f>StormStats!I367</f>
        <v>0.91</v>
      </c>
      <c r="E299" s="27">
        <f>StormStats!K367</f>
        <v>1.46</v>
      </c>
      <c r="F299" s="27">
        <f>StormStats!M367</f>
        <v>2.8</v>
      </c>
      <c r="G299" s="27">
        <f>StormStats!O367</f>
        <v>2.83</v>
      </c>
      <c r="H299" s="27">
        <f>StormStats!Q367</f>
        <v>2.87</v>
      </c>
      <c r="I299" s="27">
        <f>StormStats!S367</f>
        <v>3.15</v>
      </c>
    </row>
    <row r="300" spans="1:10" s="88" customFormat="1" ht="13.5" customHeight="1">
      <c r="A300" s="69">
        <v>87800</v>
      </c>
      <c r="B300" s="28">
        <f>StormStats!C368</f>
        <v>1055</v>
      </c>
      <c r="C300" s="148">
        <f>StormStats!E368</f>
        <v>37.724845995893226</v>
      </c>
      <c r="D300" s="27">
        <f>StormStats!I368</f>
        <v>0.87</v>
      </c>
      <c r="E300" s="27">
        <f>StormStats!K368</f>
        <v>2.2000000000000002</v>
      </c>
      <c r="F300" s="27">
        <f>StormStats!M368</f>
        <v>3.86</v>
      </c>
      <c r="G300" s="27">
        <f>StormStats!O368</f>
        <v>3.9</v>
      </c>
      <c r="H300" s="27">
        <f>StormStats!Q368</f>
        <v>3.98</v>
      </c>
      <c r="I300" s="27">
        <f>StormStats!S368</f>
        <v>3.98</v>
      </c>
    </row>
    <row r="301" spans="1:10" s="88" customFormat="1" ht="13.5" customHeight="1">
      <c r="A301" s="69">
        <v>89500</v>
      </c>
      <c r="B301" s="28">
        <f>StormStats!C370</f>
        <v>1020</v>
      </c>
      <c r="C301" s="148">
        <f>StormStats!E370</f>
        <v>17.2621492128679</v>
      </c>
      <c r="D301" s="27">
        <f>StormStats!I370</f>
        <v>0.91</v>
      </c>
      <c r="E301" s="27">
        <f>StormStats!K370</f>
        <v>1.61</v>
      </c>
      <c r="F301" s="27">
        <f>StormStats!M370</f>
        <v>1.93</v>
      </c>
      <c r="G301" s="27">
        <f>StormStats!O370</f>
        <v>2.09</v>
      </c>
      <c r="H301" s="27">
        <f>StormStats!Q370</f>
        <v>2.17</v>
      </c>
      <c r="I301" s="27">
        <f>StormStats!S370</f>
        <v>3.07</v>
      </c>
      <c r="J301"/>
    </row>
    <row r="302" spans="1:10" ht="19.5" customHeight="1">
      <c r="A302" s="29" t="s">
        <v>335</v>
      </c>
      <c r="B302" s="30">
        <f t="shared" ref="B302:I302" si="0">AVERAGE(B4:B301)</f>
        <v>1921.744966442953</v>
      </c>
      <c r="C302" s="31">
        <f t="shared" si="0"/>
        <v>28.881734952156503</v>
      </c>
      <c r="D302" s="32">
        <f t="shared" si="0"/>
        <v>1.1021812080536921</v>
      </c>
      <c r="E302" s="32">
        <f t="shared" si="0"/>
        <v>1.9980872483221479</v>
      </c>
      <c r="F302" s="32">
        <f t="shared" si="0"/>
        <v>2.4266107382550346</v>
      </c>
      <c r="G302" s="32">
        <f t="shared" si="0"/>
        <v>2.8564429530201361</v>
      </c>
      <c r="H302" s="32">
        <f t="shared" si="0"/>
        <v>3.529161073825501</v>
      </c>
      <c r="I302" s="32">
        <f t="shared" si="0"/>
        <v>4.1891275167785258</v>
      </c>
    </row>
    <row r="303" spans="1:10" ht="19.5" customHeight="1">
      <c r="A303" s="12" t="s">
        <v>336</v>
      </c>
      <c r="B303" s="126">
        <f t="shared" ref="B303:I303" si="1">MEDIAN(B4:B301)</f>
        <v>1575</v>
      </c>
      <c r="C303" s="33">
        <f t="shared" si="1"/>
        <v>29.160848733744011</v>
      </c>
      <c r="D303" s="42">
        <f t="shared" si="1"/>
        <v>1.06</v>
      </c>
      <c r="E303" s="42">
        <f t="shared" si="1"/>
        <v>1.93</v>
      </c>
      <c r="F303" s="42">
        <f t="shared" si="1"/>
        <v>2.3199999999999998</v>
      </c>
      <c r="G303" s="42">
        <f t="shared" si="1"/>
        <v>2.8</v>
      </c>
      <c r="H303" s="42">
        <f t="shared" si="1"/>
        <v>3.35</v>
      </c>
      <c r="I303" s="42">
        <f t="shared" si="1"/>
        <v>3.94</v>
      </c>
    </row>
  </sheetData>
  <autoFilter ref="A3:I303" xr:uid="{00000000-0009-0000-0000-000003000000}"/>
  <sortState xmlns:xlrd2="http://schemas.microsoft.com/office/spreadsheetml/2017/richdata2" ref="A4:L288">
    <sortCondition ref="A4:A288"/>
  </sortState>
  <phoneticPr fontId="0" type="noConversion"/>
  <pageMargins left="0.5" right="0.5" top="0.5" bottom="0.5" header="0.5" footer="0.5"/>
  <pageSetup scale="90" orientation="landscape" r:id="rId1"/>
  <headerFooter alignWithMargins="0"/>
  <ignoredErrors>
    <ignoredError sqref="C26:C27 C20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5"/>
  <dimension ref="A1:N305"/>
  <sheetViews>
    <sheetView workbookViewId="0">
      <pane xSplit="3" ySplit="3" topLeftCell="D4" activePane="bottomRight" state="frozen"/>
      <selection pane="topRight"/>
      <selection pane="bottomLeft"/>
      <selection pane="bottomRight" activeCell="A2" sqref="A2"/>
    </sheetView>
  </sheetViews>
  <sheetFormatPr defaultRowHeight="12.75"/>
  <cols>
    <col min="1" max="1" width="10.28515625" style="11" customWidth="1"/>
    <col min="2" max="2" width="24.140625" customWidth="1"/>
    <col min="3" max="3" width="9.28515625" customWidth="1"/>
    <col min="4" max="4" width="12.5703125" customWidth="1"/>
    <col min="5" max="9" width="11.7109375" customWidth="1"/>
    <col min="10" max="10" width="11.7109375" style="88" customWidth="1"/>
    <col min="11" max="11" width="11.85546875" customWidth="1"/>
    <col min="12" max="14" width="11.28515625" customWidth="1"/>
  </cols>
  <sheetData>
    <row r="1" spans="1:14" ht="20.25" customHeight="1">
      <c r="A1" s="152" t="s">
        <v>590</v>
      </c>
      <c r="B1" s="153"/>
      <c r="C1" s="153"/>
      <c r="D1" s="153"/>
      <c r="E1" s="153"/>
      <c r="F1" s="153"/>
      <c r="G1" s="153"/>
      <c r="H1" s="153"/>
      <c r="I1" s="153"/>
      <c r="J1" s="154"/>
      <c r="K1" s="155" t="s">
        <v>591</v>
      </c>
    </row>
    <row r="2" spans="1:14">
      <c r="M2" s="14" t="s">
        <v>309</v>
      </c>
    </row>
    <row r="3" spans="1:14" ht="14.1" customHeight="1">
      <c r="A3" s="20" t="s">
        <v>274</v>
      </c>
      <c r="B3" s="20" t="s">
        <v>275</v>
      </c>
      <c r="C3" s="14" t="s">
        <v>192</v>
      </c>
      <c r="D3" s="14" t="s">
        <v>288</v>
      </c>
      <c r="E3" s="14" t="s">
        <v>282</v>
      </c>
      <c r="F3" s="14" t="s">
        <v>283</v>
      </c>
      <c r="G3" s="14" t="s">
        <v>284</v>
      </c>
      <c r="H3" s="14" t="s">
        <v>285</v>
      </c>
      <c r="I3" s="14" t="s">
        <v>286</v>
      </c>
      <c r="J3" s="14" t="s">
        <v>375</v>
      </c>
      <c r="K3" s="14" t="s">
        <v>287</v>
      </c>
      <c r="L3" s="14" t="s">
        <v>308</v>
      </c>
      <c r="M3" s="14" t="s">
        <v>253</v>
      </c>
      <c r="N3" s="43" t="s">
        <v>378</v>
      </c>
    </row>
    <row r="4" spans="1:14" s="82" customFormat="1" ht="14.1" customHeight="1">
      <c r="A4" s="18">
        <v>1000</v>
      </c>
      <c r="B4" s="17" t="s">
        <v>81</v>
      </c>
      <c r="C4" s="156">
        <f>StormStats!C9</f>
        <v>7975</v>
      </c>
      <c r="D4" s="10">
        <f>StormStats!E9</f>
        <v>41.125256673511295</v>
      </c>
      <c r="E4" s="97">
        <v>15</v>
      </c>
      <c r="F4" s="97">
        <v>17</v>
      </c>
      <c r="G4" s="97">
        <v>42</v>
      </c>
      <c r="H4" s="97">
        <v>34</v>
      </c>
      <c r="I4" s="97">
        <v>160</v>
      </c>
      <c r="J4" s="97">
        <v>132</v>
      </c>
      <c r="K4" s="16">
        <f t="shared" ref="K4:K69" si="0">10^(((LOG(E4))+LOG(F4)+LOG(G4)+LOG(H4)+LOG(I4)+LOG(J4))/6)</f>
        <v>44.428370368523304</v>
      </c>
      <c r="L4" s="21">
        <f>Annual_Stats_All!C47</f>
        <v>24.894848484848492</v>
      </c>
      <c r="M4" s="15">
        <f>Annual_Stats_All!C54</f>
        <v>33</v>
      </c>
      <c r="N4" s="44">
        <f t="shared" ref="N4:N69" si="1">K4/M4</f>
        <v>1.3463142535916153</v>
      </c>
    </row>
    <row r="5" spans="1:14" ht="14.1" customHeight="1">
      <c r="A5" s="18">
        <v>1200</v>
      </c>
      <c r="B5" s="17" t="s">
        <v>55</v>
      </c>
      <c r="C5" s="156">
        <f>StormStats!C10</f>
        <v>5205</v>
      </c>
      <c r="D5" s="10">
        <f>StormStats!E10</f>
        <v>42.214921286789867</v>
      </c>
      <c r="E5" s="97">
        <v>16</v>
      </c>
      <c r="F5" s="97">
        <v>25</v>
      </c>
      <c r="G5" s="97">
        <v>23</v>
      </c>
      <c r="H5" s="97">
        <v>15</v>
      </c>
      <c r="I5" s="97">
        <v>5</v>
      </c>
      <c r="J5" s="97">
        <v>6</v>
      </c>
      <c r="K5" s="16">
        <f t="shared" si="0"/>
        <v>12.671656456956375</v>
      </c>
      <c r="L5" s="21">
        <f>Annual_Stats_All!D47</f>
        <v>11.865937499999999</v>
      </c>
      <c r="M5" s="15">
        <f>Annual_Stats_All!D54</f>
        <v>32</v>
      </c>
      <c r="N5" s="44">
        <f t="shared" si="1"/>
        <v>0.39598926427988673</v>
      </c>
    </row>
    <row r="6" spans="1:14" ht="14.1" customHeight="1">
      <c r="A6" s="18">
        <v>1500</v>
      </c>
      <c r="B6" s="17" t="s">
        <v>303</v>
      </c>
      <c r="C6" s="156">
        <f>StormStats!C11</f>
        <v>5680</v>
      </c>
      <c r="D6" s="10">
        <f>StormStats!E11</f>
        <v>29.637234770704996</v>
      </c>
      <c r="E6" s="97">
        <v>12</v>
      </c>
      <c r="F6" s="97">
        <v>10</v>
      </c>
      <c r="G6" s="97">
        <v>203</v>
      </c>
      <c r="H6" s="97">
        <v>1000</v>
      </c>
      <c r="I6" s="97">
        <v>1000</v>
      </c>
      <c r="J6" s="97">
        <v>1000</v>
      </c>
      <c r="K6" s="16">
        <f t="shared" si="0"/>
        <v>170.26009863830876</v>
      </c>
      <c r="L6" s="21">
        <f>Annual_Stats_All!E47</f>
        <v>11.860689655172413</v>
      </c>
      <c r="M6" s="15">
        <f>Annual_Stats_All!E54</f>
        <v>29</v>
      </c>
      <c r="N6" s="44">
        <f t="shared" si="1"/>
        <v>5.8710378840796125</v>
      </c>
    </row>
    <row r="7" spans="1:14" ht="14.1" customHeight="1">
      <c r="A7" s="18">
        <v>1600</v>
      </c>
      <c r="B7" s="17" t="s">
        <v>177</v>
      </c>
      <c r="C7" s="156">
        <f>StormStats!C12</f>
        <v>5110</v>
      </c>
      <c r="D7" s="10">
        <f>StormStats!E12</f>
        <v>42.217659137577002</v>
      </c>
      <c r="E7" s="97">
        <v>11</v>
      </c>
      <c r="F7" s="97">
        <v>17</v>
      </c>
      <c r="G7" s="97">
        <v>31</v>
      </c>
      <c r="H7" s="97">
        <v>71</v>
      </c>
      <c r="I7" s="97">
        <v>177</v>
      </c>
      <c r="J7" s="97">
        <v>74</v>
      </c>
      <c r="K7" s="16">
        <f t="shared" si="0"/>
        <v>41.873999082824263</v>
      </c>
      <c r="L7" s="21">
        <f>Annual_Stats_All!F47</f>
        <v>14.911538461538457</v>
      </c>
      <c r="M7" s="15">
        <f>Annual_Stats_All!F54</f>
        <v>39</v>
      </c>
      <c r="N7" s="44">
        <f t="shared" si="1"/>
        <v>1.0736922841749812</v>
      </c>
    </row>
    <row r="8" spans="1:14" ht="14.1" customHeight="1">
      <c r="A8" s="18">
        <v>1700</v>
      </c>
      <c r="B8" s="17" t="s">
        <v>304</v>
      </c>
      <c r="C8" s="156">
        <f>StormStats!C13</f>
        <v>7625</v>
      </c>
      <c r="D8" s="10">
        <f>StormStats!E13</f>
        <v>31.416837782340863</v>
      </c>
      <c r="E8" s="97">
        <v>34</v>
      </c>
      <c r="F8" s="97">
        <v>68</v>
      </c>
      <c r="G8" s="97">
        <v>61</v>
      </c>
      <c r="H8" s="97">
        <v>162</v>
      </c>
      <c r="I8" s="97">
        <v>34</v>
      </c>
      <c r="J8" s="97">
        <v>42</v>
      </c>
      <c r="K8" s="16">
        <f t="shared" si="0"/>
        <v>56.527548045342094</v>
      </c>
      <c r="L8" s="21">
        <f>Annual_Stats_All!G47</f>
        <v>24.034827586206895</v>
      </c>
      <c r="M8" s="15">
        <f>Annual_Stats_All!G54</f>
        <v>29</v>
      </c>
      <c r="N8" s="44">
        <f t="shared" si="1"/>
        <v>1.9492257946669687</v>
      </c>
    </row>
    <row r="9" spans="1:14" s="88" customFormat="1" ht="14.1" customHeight="1">
      <c r="A9" s="18">
        <v>1800</v>
      </c>
      <c r="B9" s="17" t="s">
        <v>206</v>
      </c>
      <c r="C9" s="156">
        <f>StormStats!C14</f>
        <v>4000</v>
      </c>
      <c r="D9" s="10">
        <f>StormStats!E14</f>
        <v>42.499657768651609</v>
      </c>
      <c r="E9" s="97">
        <v>109</v>
      </c>
      <c r="F9" s="97">
        <v>51</v>
      </c>
      <c r="G9" s="97">
        <v>37</v>
      </c>
      <c r="H9" s="97">
        <v>68</v>
      </c>
      <c r="I9" s="97">
        <v>38</v>
      </c>
      <c r="J9" s="97">
        <v>75</v>
      </c>
      <c r="K9" s="16">
        <f t="shared" si="0"/>
        <v>58.446525041627702</v>
      </c>
      <c r="L9" s="21">
        <f>Annual_Stats_All!H47</f>
        <v>8.0371874999999999</v>
      </c>
      <c r="M9" s="15">
        <f>Annual_Stats_All!H54</f>
        <v>32</v>
      </c>
      <c r="N9" s="44">
        <f t="shared" si="1"/>
        <v>1.8264539075508657</v>
      </c>
    </row>
    <row r="10" spans="1:14" ht="14.1" customHeight="1">
      <c r="A10" s="18">
        <v>2000</v>
      </c>
      <c r="B10" s="17" t="s">
        <v>118</v>
      </c>
      <c r="C10" s="156">
        <f>StormStats!C16</f>
        <v>7140</v>
      </c>
      <c r="D10" s="10">
        <f>StormStats!E16</f>
        <v>40.925393566050651</v>
      </c>
      <c r="E10" s="97">
        <v>9</v>
      </c>
      <c r="F10" s="97">
        <v>8</v>
      </c>
      <c r="G10" s="97">
        <v>60</v>
      </c>
      <c r="H10" s="97">
        <v>102</v>
      </c>
      <c r="I10" s="97">
        <v>23</v>
      </c>
      <c r="J10" s="97">
        <v>17</v>
      </c>
      <c r="K10" s="16">
        <f t="shared" si="0"/>
        <v>23.589031626748312</v>
      </c>
      <c r="L10" s="21">
        <f>Annual_Stats_All!J47</f>
        <v>17.447499999999998</v>
      </c>
      <c r="M10" s="15">
        <f>Annual_Stats_All!J54</f>
        <v>32</v>
      </c>
      <c r="N10" s="44">
        <f t="shared" si="1"/>
        <v>0.73715723833588476</v>
      </c>
    </row>
    <row r="11" spans="1:14" ht="14.1" customHeight="1">
      <c r="A11" s="18">
        <v>3000</v>
      </c>
      <c r="B11" s="17" t="s">
        <v>399</v>
      </c>
      <c r="C11" s="156">
        <f>StormStats!C17</f>
        <v>1140</v>
      </c>
      <c r="D11" s="10">
        <f>StormStats!E17</f>
        <v>19.791923340177959</v>
      </c>
      <c r="E11" s="97">
        <v>190</v>
      </c>
      <c r="F11" s="97">
        <v>37</v>
      </c>
      <c r="G11" s="97">
        <v>155</v>
      </c>
      <c r="H11" s="97">
        <v>931</v>
      </c>
      <c r="I11" s="97">
        <v>112</v>
      </c>
      <c r="J11" s="97">
        <v>40</v>
      </c>
      <c r="K11" s="16">
        <f t="shared" si="0"/>
        <v>128.70214537818899</v>
      </c>
      <c r="L11" s="21">
        <f>Annual_Stats_All!K47</f>
        <v>6.7411111111111115</v>
      </c>
      <c r="M11" s="22">
        <f>Annual_Stats_All!K54</f>
        <v>18</v>
      </c>
      <c r="N11" s="44">
        <f t="shared" si="1"/>
        <v>7.1501191876771664</v>
      </c>
    </row>
    <row r="12" spans="1:14" ht="14.1" customHeight="1">
      <c r="A12" s="18">
        <v>3300</v>
      </c>
      <c r="B12" s="17" t="s">
        <v>31</v>
      </c>
      <c r="C12" s="156">
        <f>StormStats!C18</f>
        <v>1045</v>
      </c>
      <c r="D12" s="10">
        <f>StormStats!E18</f>
        <v>43.271731690622858</v>
      </c>
      <c r="E12" s="97">
        <v>74</v>
      </c>
      <c r="F12" s="97">
        <v>139</v>
      </c>
      <c r="G12" s="97">
        <v>446</v>
      </c>
      <c r="H12" s="97">
        <v>1000</v>
      </c>
      <c r="I12" s="97">
        <v>228</v>
      </c>
      <c r="J12" s="97">
        <v>81</v>
      </c>
      <c r="K12" s="16">
        <f t="shared" si="0"/>
        <v>209.57213645034923</v>
      </c>
      <c r="L12" s="21">
        <f>Annual_Stats_All!L47</f>
        <v>6.7346511627906969</v>
      </c>
      <c r="M12" s="22">
        <f>Annual_Stats_All!L54</f>
        <v>43</v>
      </c>
      <c r="N12" s="44">
        <f t="shared" si="1"/>
        <v>4.8737706151244007</v>
      </c>
    </row>
    <row r="13" spans="1:14" ht="14.1" customHeight="1">
      <c r="A13" s="18">
        <v>3500</v>
      </c>
      <c r="B13" s="17" t="s">
        <v>383</v>
      </c>
      <c r="C13" s="156">
        <f>StormStats!C19</f>
        <v>1125</v>
      </c>
      <c r="D13" s="10">
        <f>StormStats!E19</f>
        <v>32.670773442847363</v>
      </c>
      <c r="E13" s="97">
        <v>26</v>
      </c>
      <c r="F13" s="97">
        <v>62</v>
      </c>
      <c r="G13" s="97">
        <v>67</v>
      </c>
      <c r="H13" s="97">
        <v>100</v>
      </c>
      <c r="I13" s="97">
        <v>33</v>
      </c>
      <c r="J13" s="97">
        <v>16</v>
      </c>
      <c r="K13" s="16">
        <f t="shared" si="0"/>
        <v>42.268057911984343</v>
      </c>
      <c r="L13" s="21">
        <f>Annual_Stats_All!M47</f>
        <v>6.3580645161290317</v>
      </c>
      <c r="M13" s="22">
        <f>Annual_Stats_All!M54</f>
        <v>31</v>
      </c>
      <c r="N13" s="44">
        <f t="shared" si="1"/>
        <v>1.3634857390962691</v>
      </c>
    </row>
    <row r="14" spans="1:14" ht="14.1" customHeight="1">
      <c r="A14" s="18">
        <v>3800</v>
      </c>
      <c r="B14" s="17" t="s">
        <v>32</v>
      </c>
      <c r="C14" s="156">
        <f>StormStats!C20</f>
        <v>1100</v>
      </c>
      <c r="D14" s="10">
        <f>StormStats!E20</f>
        <v>26.970568104038328</v>
      </c>
      <c r="E14" s="97">
        <v>110</v>
      </c>
      <c r="F14" s="97">
        <v>119</v>
      </c>
      <c r="G14" s="97">
        <v>165</v>
      </c>
      <c r="H14" s="97">
        <v>547</v>
      </c>
      <c r="I14" s="97">
        <v>93</v>
      </c>
      <c r="J14" s="97">
        <v>37</v>
      </c>
      <c r="K14" s="16">
        <f t="shared" si="0"/>
        <v>126.33274467481245</v>
      </c>
      <c r="L14" s="21">
        <f>Annual_Stats_All!N47</f>
        <v>6.5367999999999995</v>
      </c>
      <c r="M14" s="22">
        <f>Annual_Stats_All!N54</f>
        <v>25</v>
      </c>
      <c r="N14" s="44">
        <f t="shared" si="1"/>
        <v>5.0533097869924974</v>
      </c>
    </row>
    <row r="15" spans="1:14" ht="14.1" customHeight="1">
      <c r="A15" s="18">
        <v>4000</v>
      </c>
      <c r="B15" s="17" t="s">
        <v>33</v>
      </c>
      <c r="C15" s="156">
        <f>StormStats!C21</f>
        <v>1120</v>
      </c>
      <c r="D15" s="10">
        <f>StormStats!E21</f>
        <v>32.703627652292951</v>
      </c>
      <c r="E15" s="97">
        <v>258</v>
      </c>
      <c r="F15" s="97">
        <v>1000</v>
      </c>
      <c r="G15" s="97">
        <v>855</v>
      </c>
      <c r="H15" s="97">
        <v>466</v>
      </c>
      <c r="I15" s="97">
        <v>69</v>
      </c>
      <c r="J15" s="97">
        <v>96</v>
      </c>
      <c r="K15" s="16">
        <f t="shared" si="0"/>
        <v>296.60741928514858</v>
      </c>
      <c r="L15" s="21">
        <f>Annual_Stats_All!O47</f>
        <v>6.6809375000000006</v>
      </c>
      <c r="M15" s="22">
        <f>Annual_Stats_All!O54</f>
        <v>32</v>
      </c>
      <c r="N15" s="44">
        <f t="shared" si="1"/>
        <v>9.2689818526608931</v>
      </c>
    </row>
    <row r="16" spans="1:14" ht="14.1" customHeight="1">
      <c r="A16" s="18">
        <v>4200</v>
      </c>
      <c r="B16" s="17" t="s">
        <v>34</v>
      </c>
      <c r="C16" s="156">
        <f>StormStats!C22</f>
        <v>1155</v>
      </c>
      <c r="D16" s="10">
        <f>StormStats!E22</f>
        <v>33.108829568788501</v>
      </c>
      <c r="E16" s="97">
        <v>652</v>
      </c>
      <c r="F16" s="97">
        <v>914</v>
      </c>
      <c r="G16" s="97">
        <v>707</v>
      </c>
      <c r="H16" s="97">
        <v>1000</v>
      </c>
      <c r="I16" s="97">
        <v>245</v>
      </c>
      <c r="J16" s="97">
        <v>77</v>
      </c>
      <c r="K16" s="16">
        <f t="shared" si="0"/>
        <v>446.729880800285</v>
      </c>
      <c r="L16" s="21">
        <f>Annual_Stats_All!P47</f>
        <v>7.3306060606060592</v>
      </c>
      <c r="M16" s="22">
        <f>Annual_Stats_All!P54</f>
        <v>33</v>
      </c>
      <c r="N16" s="44">
        <f t="shared" si="1"/>
        <v>13.537269115160152</v>
      </c>
    </row>
    <row r="17" spans="1:14" ht="14.1" customHeight="1">
      <c r="A17" s="18">
        <v>4500</v>
      </c>
      <c r="B17" s="17" t="s">
        <v>35</v>
      </c>
      <c r="C17" s="156">
        <f>StormStats!C24</f>
        <v>1220</v>
      </c>
      <c r="D17" s="10">
        <f>StormStats!E24</f>
        <v>33.127994524298423</v>
      </c>
      <c r="E17" s="97">
        <v>43</v>
      </c>
      <c r="F17" s="97">
        <v>75</v>
      </c>
      <c r="G17" s="97">
        <v>155</v>
      </c>
      <c r="H17" s="97">
        <v>630</v>
      </c>
      <c r="I17" s="97">
        <v>77</v>
      </c>
      <c r="J17" s="97">
        <v>29</v>
      </c>
      <c r="K17" s="16">
        <f t="shared" si="0"/>
        <v>94.300743079672657</v>
      </c>
      <c r="L17" s="21">
        <f>Annual_Stats_All!R47</f>
        <v>6.5224242424242425</v>
      </c>
      <c r="M17" s="22">
        <f>Annual_Stats_All!R54</f>
        <v>33</v>
      </c>
      <c r="N17" s="44">
        <f t="shared" si="1"/>
        <v>2.8575982751415956</v>
      </c>
    </row>
    <row r="18" spans="1:14" ht="14.1" customHeight="1">
      <c r="A18" s="18">
        <v>4700</v>
      </c>
      <c r="B18" s="17" t="s">
        <v>302</v>
      </c>
      <c r="C18" s="156">
        <f>StormStats!C25</f>
        <v>1185</v>
      </c>
      <c r="D18" s="10">
        <f>StormStats!E25</f>
        <v>29.180013689253936</v>
      </c>
      <c r="E18" s="97">
        <v>124</v>
      </c>
      <c r="F18" s="97">
        <v>332</v>
      </c>
      <c r="G18" s="97">
        <v>1000</v>
      </c>
      <c r="H18" s="97">
        <v>716</v>
      </c>
      <c r="I18" s="97">
        <v>90</v>
      </c>
      <c r="J18" s="97">
        <v>33</v>
      </c>
      <c r="K18" s="16">
        <f t="shared" si="0"/>
        <v>210.71957098474482</v>
      </c>
      <c r="L18" s="21">
        <f>Annual_Stats_All!V47</f>
        <v>6.4531034482758614</v>
      </c>
      <c r="M18" s="22">
        <f>Annual_Stats_All!V54</f>
        <v>29</v>
      </c>
      <c r="N18" s="44">
        <f t="shared" si="1"/>
        <v>7.2661921029222354</v>
      </c>
    </row>
    <row r="19" spans="1:14" s="88" customFormat="1" ht="14.1" customHeight="1">
      <c r="A19" s="18">
        <v>5000</v>
      </c>
      <c r="B19" s="17" t="s">
        <v>37</v>
      </c>
      <c r="C19" s="156">
        <f>StormStats!C26</f>
        <v>1210</v>
      </c>
      <c r="D19" s="10">
        <f>StormStats!E26</f>
        <v>32.668035592060235</v>
      </c>
      <c r="E19" s="97">
        <v>110</v>
      </c>
      <c r="F19" s="97">
        <v>326</v>
      </c>
      <c r="G19" s="97">
        <v>731</v>
      </c>
      <c r="H19" s="97">
        <v>1000</v>
      </c>
      <c r="I19" s="97">
        <v>214</v>
      </c>
      <c r="J19" s="97">
        <v>66</v>
      </c>
      <c r="K19" s="16">
        <f t="shared" si="0"/>
        <v>267.96674147155886</v>
      </c>
      <c r="L19" s="21">
        <f>Annual_Stats_All!Y47</f>
        <v>7.1333333333333337</v>
      </c>
      <c r="M19" s="22">
        <f>Annual_Stats_All!Y54</f>
        <v>30</v>
      </c>
      <c r="N19" s="44">
        <f t="shared" si="1"/>
        <v>8.932224715718629</v>
      </c>
    </row>
    <row r="20" spans="1:14" s="80" customFormat="1" ht="14.1" customHeight="1">
      <c r="A20" s="18">
        <v>5500</v>
      </c>
      <c r="B20" s="17" t="s">
        <v>347</v>
      </c>
      <c r="C20" s="156">
        <f>StormStats!C27</f>
        <v>995</v>
      </c>
      <c r="D20" s="10">
        <f>StormStats!E27</f>
        <v>25.440109514031484</v>
      </c>
      <c r="E20" s="97">
        <v>301</v>
      </c>
      <c r="F20" s="97">
        <v>120</v>
      </c>
      <c r="G20" s="97">
        <v>316</v>
      </c>
      <c r="H20" s="97">
        <v>265</v>
      </c>
      <c r="I20" s="97">
        <v>57</v>
      </c>
      <c r="J20" s="97">
        <v>52</v>
      </c>
      <c r="K20" s="16">
        <f t="shared" si="0"/>
        <v>144.13180194734386</v>
      </c>
      <c r="L20" s="21">
        <f>Annual_Stats_All!AD47</f>
        <v>5.6724000000000014</v>
      </c>
      <c r="M20" s="22">
        <f>Annual_Stats_All!AD54</f>
        <v>25</v>
      </c>
      <c r="N20" s="44">
        <f t="shared" si="1"/>
        <v>5.7652720778937541</v>
      </c>
    </row>
    <row r="21" spans="1:14" ht="14.1" customHeight="1">
      <c r="A21" s="18">
        <v>6000</v>
      </c>
      <c r="B21" s="17" t="s">
        <v>488</v>
      </c>
      <c r="C21" s="156">
        <f>StormStats!C28</f>
        <v>1110</v>
      </c>
      <c r="D21" s="10">
        <f>StormStats!E28</f>
        <v>34.121834360027378</v>
      </c>
      <c r="E21" s="97">
        <v>128</v>
      </c>
      <c r="F21" s="97">
        <v>407</v>
      </c>
      <c r="G21" s="97">
        <v>677</v>
      </c>
      <c r="H21" s="97">
        <v>1000</v>
      </c>
      <c r="I21" s="97">
        <v>333</v>
      </c>
      <c r="J21" s="97">
        <v>103</v>
      </c>
      <c r="K21" s="16">
        <f t="shared" si="0"/>
        <v>326.42174663083858</v>
      </c>
      <c r="L21" s="21">
        <f>Annual_Stats_All!AG47</f>
        <v>7.1700000000000017</v>
      </c>
      <c r="M21" s="22">
        <f>Annual_Stats_All!AG54</f>
        <v>33</v>
      </c>
      <c r="N21" s="44">
        <f t="shared" si="1"/>
        <v>9.8915680797223811</v>
      </c>
    </row>
    <row r="22" spans="1:14" s="80" customFormat="1" ht="14.1" customHeight="1">
      <c r="A22" s="18">
        <v>6200</v>
      </c>
      <c r="B22" s="17" t="s">
        <v>38</v>
      </c>
      <c r="C22" s="156">
        <f>StormStats!C29</f>
        <v>1025</v>
      </c>
      <c r="D22" s="10">
        <f>StormStats!E29</f>
        <v>27.16495550992471</v>
      </c>
      <c r="E22" s="97">
        <v>74</v>
      </c>
      <c r="F22" s="97">
        <v>67</v>
      </c>
      <c r="G22" s="97">
        <v>65</v>
      </c>
      <c r="H22" s="97">
        <v>663</v>
      </c>
      <c r="I22" s="97">
        <v>429</v>
      </c>
      <c r="J22" s="97">
        <v>130</v>
      </c>
      <c r="K22" s="16">
        <f t="shared" si="0"/>
        <v>151.13173751552972</v>
      </c>
      <c r="L22" s="21">
        <f>Annual_Stats_All!AH47</f>
        <v>5.9830769230769221</v>
      </c>
      <c r="M22" s="22">
        <f>Annual_Stats_All!AH54</f>
        <v>26</v>
      </c>
      <c r="N22" s="44">
        <f t="shared" si="1"/>
        <v>5.8127591352126817</v>
      </c>
    </row>
    <row r="23" spans="1:14" ht="14.1" customHeight="1">
      <c r="A23" s="18">
        <v>6500</v>
      </c>
      <c r="B23" s="17" t="s">
        <v>39</v>
      </c>
      <c r="C23" s="156">
        <f>StormStats!C30</f>
        <v>1140</v>
      </c>
      <c r="D23" s="10">
        <f>StormStats!E30</f>
        <v>34.236824093086923</v>
      </c>
      <c r="E23" s="97">
        <v>55</v>
      </c>
      <c r="F23" s="97">
        <v>77</v>
      </c>
      <c r="G23" s="97">
        <v>72</v>
      </c>
      <c r="H23" s="97">
        <v>85</v>
      </c>
      <c r="I23" s="97">
        <v>50</v>
      </c>
      <c r="J23" s="97">
        <v>21</v>
      </c>
      <c r="K23" s="16">
        <f t="shared" si="0"/>
        <v>54.844408377052638</v>
      </c>
      <c r="L23" s="21">
        <f>Annual_Stats_All!AI47</f>
        <v>7.1312903225806448</v>
      </c>
      <c r="M23" s="22">
        <f>Annual_Stats_All!AI54</f>
        <v>31</v>
      </c>
      <c r="N23" s="44">
        <f t="shared" si="1"/>
        <v>1.7691744637758915</v>
      </c>
    </row>
    <row r="24" spans="1:14" ht="14.1" customHeight="1">
      <c r="A24" s="18">
        <v>6700</v>
      </c>
      <c r="B24" s="17" t="s">
        <v>188</v>
      </c>
      <c r="C24" s="156">
        <f>StormStats!C31</f>
        <v>1170</v>
      </c>
      <c r="D24" s="10">
        <f>StormStats!E31</f>
        <v>28.774811772758383</v>
      </c>
      <c r="E24" s="97">
        <v>18</v>
      </c>
      <c r="F24" s="97">
        <v>97</v>
      </c>
      <c r="G24" s="97">
        <v>64</v>
      </c>
      <c r="H24" s="97">
        <v>129</v>
      </c>
      <c r="I24" s="97">
        <v>31</v>
      </c>
      <c r="J24" s="97">
        <v>21</v>
      </c>
      <c r="K24" s="16">
        <f t="shared" si="0"/>
        <v>45.926761102307225</v>
      </c>
      <c r="L24" s="21">
        <f>Annual_Stats_All!AL47</f>
        <v>6.9139285714285714</v>
      </c>
      <c r="M24" s="22">
        <f>Annual_Stats_All!AL54</f>
        <v>28</v>
      </c>
      <c r="N24" s="44">
        <f t="shared" si="1"/>
        <v>1.6402414679395438</v>
      </c>
    </row>
    <row r="25" spans="1:14" ht="14.1" customHeight="1">
      <c r="A25" s="18">
        <v>7000</v>
      </c>
      <c r="B25" s="17" t="s">
        <v>40</v>
      </c>
      <c r="C25" s="156">
        <f>StormStats!C33</f>
        <v>1165</v>
      </c>
      <c r="D25" s="10">
        <f>StormStats!E33</f>
        <v>32.703627652292951</v>
      </c>
      <c r="E25" s="97">
        <v>21</v>
      </c>
      <c r="F25" s="97">
        <v>81</v>
      </c>
      <c r="G25" s="97">
        <v>104</v>
      </c>
      <c r="H25" s="97">
        <v>360</v>
      </c>
      <c r="I25" s="97">
        <v>55</v>
      </c>
      <c r="J25" s="97">
        <v>22</v>
      </c>
      <c r="K25" s="16">
        <f t="shared" si="0"/>
        <v>65.233536069875029</v>
      </c>
      <c r="L25" s="21">
        <f>Annual_Stats_All!AN47</f>
        <v>7.6621874999999982</v>
      </c>
      <c r="M25" s="15">
        <f>Annual_Stats_All!AN54</f>
        <v>32</v>
      </c>
      <c r="N25" s="44">
        <f t="shared" si="1"/>
        <v>2.0385480021835947</v>
      </c>
    </row>
    <row r="26" spans="1:14" s="47" customFormat="1" ht="14.1" customHeight="1">
      <c r="A26" s="18">
        <v>7500</v>
      </c>
      <c r="B26" s="17" t="s">
        <v>96</v>
      </c>
      <c r="C26" s="156">
        <f>StormStats!C34</f>
        <v>1140</v>
      </c>
      <c r="D26" s="10">
        <f>StormStats!E34</f>
        <v>27.222450376454482</v>
      </c>
      <c r="E26" s="97">
        <v>30</v>
      </c>
      <c r="F26" s="97">
        <v>23</v>
      </c>
      <c r="G26" s="97">
        <v>64</v>
      </c>
      <c r="H26" s="97">
        <v>129</v>
      </c>
      <c r="I26" s="97">
        <v>54</v>
      </c>
      <c r="J26" s="97">
        <v>40</v>
      </c>
      <c r="K26" s="16">
        <f t="shared" si="0"/>
        <v>48.048380530015351</v>
      </c>
      <c r="L26" s="21">
        <f>Annual_Stats_All!AO47</f>
        <v>6.2155555555555546</v>
      </c>
      <c r="M26" s="15">
        <f>Annual_Stats_All!AO54</f>
        <v>27</v>
      </c>
      <c r="N26" s="44">
        <f t="shared" si="1"/>
        <v>1.7795696492598279</v>
      </c>
    </row>
    <row r="27" spans="1:14" ht="14.1" customHeight="1">
      <c r="A27" s="18">
        <v>7800</v>
      </c>
      <c r="B27" s="17" t="s">
        <v>27</v>
      </c>
      <c r="C27" s="156">
        <f>StormStats!C35</f>
        <v>1495</v>
      </c>
      <c r="D27" s="10">
        <f>StormStats!E35</f>
        <v>29.582477754962355</v>
      </c>
      <c r="E27" s="97">
        <v>29</v>
      </c>
      <c r="F27" s="97">
        <v>13</v>
      </c>
      <c r="G27" s="97">
        <v>15</v>
      </c>
      <c r="H27" s="97">
        <v>39</v>
      </c>
      <c r="I27" s="97">
        <v>12</v>
      </c>
      <c r="J27" s="97">
        <v>11</v>
      </c>
      <c r="K27" s="16">
        <f t="shared" si="0"/>
        <v>17.539283902028217</v>
      </c>
      <c r="L27" s="21">
        <f>Annual_Stats_All!AP47</f>
        <v>7.8975862068965519</v>
      </c>
      <c r="M27" s="22">
        <f>Annual_Stats_All!AP54</f>
        <v>29</v>
      </c>
      <c r="N27" s="44">
        <f t="shared" si="1"/>
        <v>0.60480289317338676</v>
      </c>
    </row>
    <row r="28" spans="1:14" ht="14.1" customHeight="1">
      <c r="A28" s="18">
        <v>8200</v>
      </c>
      <c r="B28" s="17" t="s">
        <v>28</v>
      </c>
      <c r="C28" s="156">
        <f>StormStats!C38</f>
        <v>1470</v>
      </c>
      <c r="D28" s="10">
        <f>StormStats!E38</f>
        <v>29.700205338809035</v>
      </c>
      <c r="E28" s="97">
        <v>55</v>
      </c>
      <c r="F28" s="97">
        <v>18</v>
      </c>
      <c r="G28" s="97">
        <v>10</v>
      </c>
      <c r="H28" s="97">
        <v>20</v>
      </c>
      <c r="I28" s="97">
        <v>13</v>
      </c>
      <c r="J28" s="97">
        <v>12</v>
      </c>
      <c r="K28" s="16">
        <f t="shared" si="0"/>
        <v>17.713251872690101</v>
      </c>
      <c r="L28" s="21">
        <f>Annual_Stats_All!AS47</f>
        <v>7.1551724137931041</v>
      </c>
      <c r="M28" s="22">
        <f>Annual_Stats_All!AS54</f>
        <v>29</v>
      </c>
      <c r="N28" s="44">
        <f t="shared" si="1"/>
        <v>0.61080178871345181</v>
      </c>
    </row>
    <row r="29" spans="1:14" ht="14.1" customHeight="1">
      <c r="A29" s="18">
        <v>8500</v>
      </c>
      <c r="B29" s="17" t="s">
        <v>346</v>
      </c>
      <c r="C29" s="156">
        <f>StormStats!C39</f>
        <v>1350</v>
      </c>
      <c r="D29" s="10">
        <f>StormStats!E39</f>
        <v>26.39835728952772</v>
      </c>
      <c r="E29" s="97">
        <v>45</v>
      </c>
      <c r="F29" s="97">
        <v>35</v>
      </c>
      <c r="G29" s="97">
        <v>28</v>
      </c>
      <c r="H29" s="97">
        <v>73</v>
      </c>
      <c r="I29" s="97">
        <v>19</v>
      </c>
      <c r="J29" s="97">
        <v>12</v>
      </c>
      <c r="K29" s="16">
        <f t="shared" si="0"/>
        <v>30.03419868552464</v>
      </c>
      <c r="L29" s="21">
        <f>Annual_Stats_All!AT47</f>
        <v>7.1128</v>
      </c>
      <c r="M29" s="22">
        <f>Annual_Stats_All!AT54</f>
        <v>25</v>
      </c>
      <c r="N29" s="44">
        <f t="shared" si="1"/>
        <v>1.2013679474209855</v>
      </c>
    </row>
    <row r="30" spans="1:14" ht="14.1" customHeight="1">
      <c r="A30" s="18">
        <v>8700</v>
      </c>
      <c r="B30" s="17" t="s">
        <v>30</v>
      </c>
      <c r="C30" s="156">
        <f>StormStats!C40</f>
        <v>1430</v>
      </c>
      <c r="D30" s="10">
        <f>StormStats!E40</f>
        <v>29.048596851471594</v>
      </c>
      <c r="E30" s="97">
        <v>340</v>
      </c>
      <c r="F30" s="97">
        <v>95</v>
      </c>
      <c r="G30" s="97">
        <v>39</v>
      </c>
      <c r="H30" s="97">
        <v>13</v>
      </c>
      <c r="I30" s="97">
        <v>11</v>
      </c>
      <c r="J30" s="97">
        <v>13</v>
      </c>
      <c r="K30" s="16">
        <f t="shared" si="0"/>
        <v>36.441067153198887</v>
      </c>
      <c r="L30" s="21">
        <f>Annual_Stats_All!AU47</f>
        <v>7.4692857142857134</v>
      </c>
      <c r="M30" s="22">
        <f>Annual_Stats_All!AU54</f>
        <v>28</v>
      </c>
      <c r="N30" s="44">
        <f t="shared" si="1"/>
        <v>1.3014666840428173</v>
      </c>
    </row>
    <row r="31" spans="1:14" ht="14.1" customHeight="1">
      <c r="A31" s="18">
        <v>9300</v>
      </c>
      <c r="B31" s="17" t="s">
        <v>41</v>
      </c>
      <c r="C31" s="156">
        <f>StormStats!C41</f>
        <v>1365</v>
      </c>
      <c r="D31" s="10">
        <f>StormStats!E41</f>
        <v>34.223134839151264</v>
      </c>
      <c r="E31" s="97">
        <v>357</v>
      </c>
      <c r="F31" s="97">
        <v>326</v>
      </c>
      <c r="G31" s="97">
        <v>823</v>
      </c>
      <c r="H31" s="97">
        <v>1000</v>
      </c>
      <c r="I31" s="97">
        <v>171</v>
      </c>
      <c r="J31" s="97">
        <v>52</v>
      </c>
      <c r="K31" s="16">
        <f t="shared" si="0"/>
        <v>307.87955551873426</v>
      </c>
      <c r="L31" s="21">
        <f>Annual_Stats_All!AV47</f>
        <v>7.2606060606060625</v>
      </c>
      <c r="M31" s="15">
        <f>Annual_Stats_All!AV54</f>
        <v>33</v>
      </c>
      <c r="N31" s="44">
        <f t="shared" si="1"/>
        <v>9.3296835005677057</v>
      </c>
    </row>
    <row r="32" spans="1:14" ht="14.1" customHeight="1">
      <c r="A32" s="18">
        <v>9800</v>
      </c>
      <c r="B32" s="17" t="s">
        <v>42</v>
      </c>
      <c r="C32" s="156">
        <f>StormStats!C42</f>
        <v>1415</v>
      </c>
      <c r="D32" s="10">
        <f>StormStats!E42</f>
        <v>39.685147159479811</v>
      </c>
      <c r="E32" s="97">
        <v>23</v>
      </c>
      <c r="F32" s="97">
        <v>139</v>
      </c>
      <c r="G32" s="97">
        <v>398</v>
      </c>
      <c r="H32" s="97">
        <v>219</v>
      </c>
      <c r="I32" s="97">
        <v>37</v>
      </c>
      <c r="J32" s="97">
        <v>22</v>
      </c>
      <c r="K32" s="16">
        <f t="shared" si="0"/>
        <v>78.093646941724117</v>
      </c>
      <c r="L32" s="21">
        <f>Annual_Stats_All!AW47</f>
        <v>7.3402702702702696</v>
      </c>
      <c r="M32" s="15">
        <f>Annual_Stats_All!AW54</f>
        <v>37</v>
      </c>
      <c r="N32" s="44">
        <f t="shared" si="1"/>
        <v>2.1106391065330841</v>
      </c>
    </row>
    <row r="33" spans="1:14" s="88" customFormat="1" ht="14.1" customHeight="1">
      <c r="A33" s="18">
        <v>9900</v>
      </c>
      <c r="B33" s="17" t="s">
        <v>358</v>
      </c>
      <c r="C33" s="156">
        <f>StormStats!C43</f>
        <v>1425</v>
      </c>
      <c r="D33" s="10">
        <f>StormStats!E43</f>
        <v>14.255989048596852</v>
      </c>
      <c r="E33" s="97">
        <v>35</v>
      </c>
      <c r="F33" s="97">
        <v>64</v>
      </c>
      <c r="G33" s="97">
        <v>46</v>
      </c>
      <c r="H33" s="97">
        <v>105</v>
      </c>
      <c r="I33" s="97">
        <v>49</v>
      </c>
      <c r="J33" s="97">
        <v>17</v>
      </c>
      <c r="K33" s="16">
        <f t="shared" si="0"/>
        <v>45.61839749277901</v>
      </c>
      <c r="L33" s="21">
        <f>Annual_Stats_All!AX47</f>
        <v>7.665</v>
      </c>
      <c r="M33" s="15">
        <f>Annual_Stats_All!AX54</f>
        <v>14</v>
      </c>
      <c r="N33" s="44">
        <f t="shared" si="1"/>
        <v>3.2584569637699294</v>
      </c>
    </row>
    <row r="34" spans="1:14" ht="14.1" customHeight="1">
      <c r="A34" s="18">
        <v>10000</v>
      </c>
      <c r="B34" s="17" t="s">
        <v>43</v>
      </c>
      <c r="C34" s="156">
        <f>StormStats!C44</f>
        <v>1250</v>
      </c>
      <c r="D34" s="10">
        <f>StormStats!E44</f>
        <v>29.598904859685145</v>
      </c>
      <c r="E34" s="98">
        <v>91</v>
      </c>
      <c r="F34" s="98">
        <v>148</v>
      </c>
      <c r="G34" s="98">
        <v>335</v>
      </c>
      <c r="H34" s="97">
        <v>715</v>
      </c>
      <c r="I34" s="97">
        <v>80</v>
      </c>
      <c r="J34" s="97">
        <v>28</v>
      </c>
      <c r="K34" s="16">
        <f t="shared" si="0"/>
        <v>139.04338405571519</v>
      </c>
      <c r="L34" s="21">
        <f>Annual_Stats_All!AY47</f>
        <v>6.6606896551724146</v>
      </c>
      <c r="M34" s="15">
        <f>Annual_Stats_All!AY54</f>
        <v>29</v>
      </c>
      <c r="N34" s="44">
        <f t="shared" si="1"/>
        <v>4.7945994501970759</v>
      </c>
    </row>
    <row r="35" spans="1:14" ht="14.1" customHeight="1">
      <c r="A35" s="18">
        <v>10500</v>
      </c>
      <c r="B35" s="17" t="s">
        <v>44</v>
      </c>
      <c r="C35" s="156">
        <f>StormStats!C45</f>
        <v>1240</v>
      </c>
      <c r="D35" s="10">
        <f>StormStats!E45</f>
        <v>29.639972621492127</v>
      </c>
      <c r="E35" s="97">
        <v>41</v>
      </c>
      <c r="F35" s="97">
        <v>86</v>
      </c>
      <c r="G35" s="97">
        <v>72</v>
      </c>
      <c r="H35" s="97">
        <v>132</v>
      </c>
      <c r="I35" s="97">
        <v>26</v>
      </c>
      <c r="J35" s="97">
        <v>12</v>
      </c>
      <c r="K35" s="16">
        <f t="shared" si="0"/>
        <v>46.761728380880022</v>
      </c>
      <c r="L35" s="21">
        <f>Annual_Stats_All!AZ47</f>
        <v>6.7634482758620678</v>
      </c>
      <c r="M35" s="15">
        <f>Annual_Stats_All!AZ54</f>
        <v>29</v>
      </c>
      <c r="N35" s="44">
        <f t="shared" si="1"/>
        <v>1.6124733924441388</v>
      </c>
    </row>
    <row r="36" spans="1:14" ht="14.1" customHeight="1">
      <c r="A36" s="18">
        <v>11000</v>
      </c>
      <c r="B36" s="17" t="s">
        <v>333</v>
      </c>
      <c r="C36" s="156">
        <f>StormStats!C46</f>
        <v>1320</v>
      </c>
      <c r="D36" s="10">
        <f>StormStats!E46</f>
        <v>26.937713894592743</v>
      </c>
      <c r="E36" s="97">
        <v>21</v>
      </c>
      <c r="F36" s="97">
        <v>27</v>
      </c>
      <c r="G36" s="97">
        <v>22</v>
      </c>
      <c r="H36" s="97">
        <v>48</v>
      </c>
      <c r="I36" s="97">
        <v>12</v>
      </c>
      <c r="J36" s="97">
        <v>6</v>
      </c>
      <c r="K36" s="16">
        <f t="shared" si="0"/>
        <v>18.725348633379443</v>
      </c>
      <c r="L36" s="21">
        <f>Annual_Stats_All!BA47</f>
        <v>6.4238461538461546</v>
      </c>
      <c r="M36" s="15">
        <f>Annual_Stats_All!BA54</f>
        <v>26</v>
      </c>
      <c r="N36" s="44">
        <f t="shared" si="1"/>
        <v>0.72020571666844013</v>
      </c>
    </row>
    <row r="37" spans="1:14" ht="14.1" customHeight="1">
      <c r="A37" s="18">
        <v>11300</v>
      </c>
      <c r="B37" s="17" t="s">
        <v>46</v>
      </c>
      <c r="C37" s="156">
        <f>StormStats!C47</f>
        <v>1215</v>
      </c>
      <c r="D37" s="10">
        <f>StormStats!E47</f>
        <v>32.878850102669404</v>
      </c>
      <c r="E37" s="97">
        <v>39</v>
      </c>
      <c r="F37" s="97">
        <v>195</v>
      </c>
      <c r="G37" s="97">
        <v>303</v>
      </c>
      <c r="H37" s="97">
        <v>557</v>
      </c>
      <c r="I37" s="97">
        <v>129</v>
      </c>
      <c r="J37" s="97">
        <v>48</v>
      </c>
      <c r="K37" s="16">
        <f t="shared" si="0"/>
        <v>141.2661139007717</v>
      </c>
      <c r="L37" s="21">
        <f>Annual_Stats_All!BB47</f>
        <v>7.0535483870967752</v>
      </c>
      <c r="M37" s="15">
        <f>Annual_Stats_All!BT54</f>
        <v>39</v>
      </c>
      <c r="N37" s="44">
        <f t="shared" si="1"/>
        <v>3.6222080487377357</v>
      </c>
    </row>
    <row r="38" spans="1:14" ht="14.1" customHeight="1">
      <c r="A38" s="18">
        <v>11500</v>
      </c>
      <c r="B38" s="17" t="s">
        <v>387</v>
      </c>
      <c r="C38" s="156">
        <f>StormStats!C48</f>
        <v>1375</v>
      </c>
      <c r="D38" s="10">
        <f>StormStats!E48</f>
        <v>21.78507871321013</v>
      </c>
      <c r="E38" s="97">
        <v>58</v>
      </c>
      <c r="F38" s="97">
        <v>39</v>
      </c>
      <c r="G38" s="97">
        <v>95</v>
      </c>
      <c r="H38" s="97">
        <v>209</v>
      </c>
      <c r="I38" s="97">
        <v>38</v>
      </c>
      <c r="J38" s="97">
        <v>16</v>
      </c>
      <c r="K38" s="16">
        <f t="shared" si="0"/>
        <v>54.875397422976988</v>
      </c>
      <c r="L38" s="21">
        <f>Annual_Stats_All!BC47</f>
        <v>6.9895238095238081</v>
      </c>
      <c r="M38" s="15">
        <f>Annual_Stats_All!BC54</f>
        <v>21</v>
      </c>
      <c r="N38" s="44">
        <f t="shared" si="1"/>
        <v>2.6131141629989041</v>
      </c>
    </row>
    <row r="39" spans="1:14" ht="14.1" customHeight="1">
      <c r="A39" s="18">
        <v>11800</v>
      </c>
      <c r="B39" s="17" t="s">
        <v>47</v>
      </c>
      <c r="C39" s="156">
        <f>StormStats!C49</f>
        <v>1275</v>
      </c>
      <c r="D39" s="10">
        <f>StormStats!E49</f>
        <v>32.219028062970565</v>
      </c>
      <c r="E39" s="97">
        <v>15</v>
      </c>
      <c r="F39" s="97">
        <v>16</v>
      </c>
      <c r="G39" s="97">
        <v>30</v>
      </c>
      <c r="H39" s="97">
        <v>59</v>
      </c>
      <c r="I39" s="97">
        <v>24</v>
      </c>
      <c r="J39" s="97">
        <v>17</v>
      </c>
      <c r="K39" s="16">
        <f t="shared" si="0"/>
        <v>23.612435169405398</v>
      </c>
      <c r="L39" s="21">
        <f>Annual_Stats_All!BD47</f>
        <v>6.99258064516129</v>
      </c>
      <c r="M39" s="15">
        <f>Annual_Stats_All!BD54</f>
        <v>31</v>
      </c>
      <c r="N39" s="44">
        <f t="shared" si="1"/>
        <v>0.76169145707759345</v>
      </c>
    </row>
    <row r="40" spans="1:14" ht="14.1" customHeight="1">
      <c r="A40" s="18">
        <v>12000</v>
      </c>
      <c r="B40" s="17" t="s">
        <v>48</v>
      </c>
      <c r="C40" s="156">
        <f>StormStats!C50</f>
        <v>1230</v>
      </c>
      <c r="D40" s="10">
        <f>StormStats!E50</f>
        <v>26.557152635181382</v>
      </c>
      <c r="E40" s="97">
        <v>61</v>
      </c>
      <c r="F40" s="97">
        <v>97</v>
      </c>
      <c r="G40" s="97">
        <v>51</v>
      </c>
      <c r="H40" s="97">
        <v>47</v>
      </c>
      <c r="I40" s="97">
        <v>84</v>
      </c>
      <c r="J40" s="97">
        <v>45</v>
      </c>
      <c r="K40" s="16">
        <f t="shared" si="0"/>
        <v>61.40591878277457</v>
      </c>
      <c r="L40" s="21">
        <f>Annual_Stats_All!BE47</f>
        <v>6.735384615384616</v>
      </c>
      <c r="M40" s="15">
        <f>Annual_Stats_All!BE54</f>
        <v>26</v>
      </c>
      <c r="N40" s="44">
        <f t="shared" si="1"/>
        <v>2.3617661070297911</v>
      </c>
    </row>
    <row r="41" spans="1:14" ht="14.1" customHeight="1">
      <c r="A41" s="18">
        <v>12500</v>
      </c>
      <c r="B41" s="17" t="s">
        <v>49</v>
      </c>
      <c r="C41" s="156">
        <f>StormStats!C51</f>
        <v>1300</v>
      </c>
      <c r="D41" s="10">
        <f>StormStats!E51</f>
        <v>32.6652977412731</v>
      </c>
      <c r="E41" s="97">
        <v>27</v>
      </c>
      <c r="F41" s="97">
        <v>34</v>
      </c>
      <c r="G41" s="97">
        <v>68</v>
      </c>
      <c r="H41" s="97">
        <v>55</v>
      </c>
      <c r="I41" s="97">
        <v>20</v>
      </c>
      <c r="J41" s="97">
        <v>10</v>
      </c>
      <c r="K41" s="16">
        <f t="shared" si="0"/>
        <v>29.702343287425819</v>
      </c>
      <c r="L41" s="21">
        <f>Annual_Stats_All!BF47</f>
        <v>7.1868749999999997</v>
      </c>
      <c r="M41" s="15">
        <f>Annual_Stats_All!BF54</f>
        <v>32</v>
      </c>
      <c r="N41" s="44">
        <f t="shared" si="1"/>
        <v>0.92819822773205685</v>
      </c>
    </row>
    <row r="42" spans="1:14" s="88" customFormat="1" ht="14.1" customHeight="1">
      <c r="A42" s="18">
        <v>12700</v>
      </c>
      <c r="B42" s="17" t="s">
        <v>359</v>
      </c>
      <c r="C42" s="156">
        <f>StormStats!C52</f>
        <v>1455</v>
      </c>
      <c r="D42" s="10">
        <f>StormStats!E52</f>
        <v>14.234086242299794</v>
      </c>
      <c r="E42" s="97">
        <v>14</v>
      </c>
      <c r="F42" s="97">
        <v>22</v>
      </c>
      <c r="G42" s="97">
        <v>100</v>
      </c>
      <c r="H42" s="97">
        <v>239</v>
      </c>
      <c r="I42" s="97">
        <v>41</v>
      </c>
      <c r="J42" s="97">
        <v>17</v>
      </c>
      <c r="K42" s="16">
        <f t="shared" si="0"/>
        <v>41.53015633165753</v>
      </c>
      <c r="L42" s="21">
        <f>Annual_Stats_All!BG47</f>
        <v>6.7749999999999995</v>
      </c>
      <c r="M42" s="15">
        <f>Annual_Stats_All!BG54</f>
        <v>14</v>
      </c>
      <c r="N42" s="44">
        <f t="shared" si="1"/>
        <v>2.9664397379755378</v>
      </c>
    </row>
    <row r="43" spans="1:14" ht="14.1" customHeight="1">
      <c r="A43" s="18">
        <v>13300</v>
      </c>
      <c r="B43" s="17" t="s">
        <v>334</v>
      </c>
      <c r="C43" s="156">
        <f>StormStats!C53</f>
        <v>1385</v>
      </c>
      <c r="D43" s="10">
        <f>StormStats!E53</f>
        <v>26.954140999315538</v>
      </c>
      <c r="E43" s="97">
        <v>50</v>
      </c>
      <c r="F43" s="97">
        <v>61</v>
      </c>
      <c r="G43" s="97">
        <v>31</v>
      </c>
      <c r="H43" s="97">
        <v>38</v>
      </c>
      <c r="I43" s="97">
        <v>19</v>
      </c>
      <c r="J43" s="97">
        <v>12</v>
      </c>
      <c r="K43" s="16">
        <f t="shared" si="0"/>
        <v>30.588862653286206</v>
      </c>
      <c r="L43" s="21">
        <f>Annual_Stats_All!BH47</f>
        <v>6.9946153846153845</v>
      </c>
      <c r="M43" s="15">
        <f>Annual_Stats_All!BH54</f>
        <v>26</v>
      </c>
      <c r="N43" s="44">
        <f t="shared" si="1"/>
        <v>1.176494717434085</v>
      </c>
    </row>
    <row r="44" spans="1:14" ht="14.1" customHeight="1">
      <c r="A44" s="18">
        <v>13500</v>
      </c>
      <c r="B44" s="17" t="s">
        <v>255</v>
      </c>
      <c r="C44" s="156">
        <f>StormStats!C54</f>
        <v>1330</v>
      </c>
      <c r="D44" s="10">
        <f>StormStats!E54</f>
        <v>21.83709787816564</v>
      </c>
      <c r="E44" s="97">
        <v>17</v>
      </c>
      <c r="F44" s="97">
        <v>15</v>
      </c>
      <c r="G44" s="97">
        <v>19</v>
      </c>
      <c r="H44" s="97">
        <v>38</v>
      </c>
      <c r="I44" s="97">
        <v>21</v>
      </c>
      <c r="J44" s="97">
        <v>13</v>
      </c>
      <c r="K44" s="16">
        <f t="shared" si="0"/>
        <v>19.210559078537297</v>
      </c>
      <c r="L44" s="21">
        <f>Annual_Stats_All!BI47</f>
        <v>6.624761904761904</v>
      </c>
      <c r="M44" s="15">
        <f>Annual_Stats_All!BI54</f>
        <v>21</v>
      </c>
      <c r="N44" s="44">
        <f t="shared" si="1"/>
        <v>0.9147885275493951</v>
      </c>
    </row>
    <row r="45" spans="1:14" ht="14.1" customHeight="1">
      <c r="A45" s="18">
        <v>13800</v>
      </c>
      <c r="B45" s="17" t="s">
        <v>95</v>
      </c>
      <c r="C45" s="156">
        <f>StormStats!C56</f>
        <v>1195</v>
      </c>
      <c r="D45" s="10">
        <f>StormStats!E56</f>
        <v>33.316906228610542</v>
      </c>
      <c r="E45" s="97">
        <v>105</v>
      </c>
      <c r="F45" s="97">
        <v>559</v>
      </c>
      <c r="G45" s="97">
        <v>783</v>
      </c>
      <c r="H45" s="97">
        <v>522</v>
      </c>
      <c r="I45" s="97">
        <v>87</v>
      </c>
      <c r="J45" s="97">
        <v>55</v>
      </c>
      <c r="K45" s="16">
        <f t="shared" si="0"/>
        <v>220.45462730322819</v>
      </c>
      <c r="L45" s="21">
        <f>Annual_Stats_All!BK47</f>
        <v>7.0756249999999996</v>
      </c>
      <c r="M45" s="15">
        <f>Annual_Stats_All!BK54</f>
        <v>32</v>
      </c>
      <c r="N45" s="44">
        <f t="shared" si="1"/>
        <v>6.889207103225881</v>
      </c>
    </row>
    <row r="46" spans="1:14" ht="14.1" customHeight="1">
      <c r="A46" s="18">
        <v>14200</v>
      </c>
      <c r="B46" s="17" t="s">
        <v>98</v>
      </c>
      <c r="C46" s="156">
        <f>StormStats!C57</f>
        <v>1485</v>
      </c>
      <c r="D46" s="10">
        <f>StormStats!E57</f>
        <v>32.687200547570157</v>
      </c>
      <c r="E46" s="97">
        <v>23</v>
      </c>
      <c r="F46" s="97">
        <v>22</v>
      </c>
      <c r="G46" s="97">
        <v>38</v>
      </c>
      <c r="H46" s="97">
        <v>26</v>
      </c>
      <c r="I46" s="97">
        <v>10</v>
      </c>
      <c r="J46" s="97">
        <v>15</v>
      </c>
      <c r="K46" s="16">
        <f t="shared" si="0"/>
        <v>20.535240181093471</v>
      </c>
      <c r="L46" s="21">
        <f>Annual_Stats_All!BL47</f>
        <v>8.2109375</v>
      </c>
      <c r="M46" s="15">
        <f>Annual_Stats_All!BL54</f>
        <v>32</v>
      </c>
      <c r="N46" s="44">
        <f t="shared" si="1"/>
        <v>0.64172625565917096</v>
      </c>
    </row>
    <row r="47" spans="1:14" ht="14.1" customHeight="1">
      <c r="A47" s="18">
        <v>14500</v>
      </c>
      <c r="B47" s="17" t="s">
        <v>326</v>
      </c>
      <c r="C47" s="156">
        <f>StormStats!C58</f>
        <v>1270</v>
      </c>
      <c r="D47" s="10">
        <f>StormStats!E58</f>
        <v>17.620807665982205</v>
      </c>
      <c r="E47" s="97">
        <v>122</v>
      </c>
      <c r="F47" s="97">
        <v>36</v>
      </c>
      <c r="G47" s="97">
        <v>21</v>
      </c>
      <c r="H47" s="97">
        <v>35</v>
      </c>
      <c r="I47" s="97">
        <v>26</v>
      </c>
      <c r="J47" s="97">
        <v>54</v>
      </c>
      <c r="K47" s="16">
        <f t="shared" si="0"/>
        <v>40.68048572146111</v>
      </c>
      <c r="L47" s="21">
        <f>Annual_Stats_All!BM47</f>
        <v>6.4382352941176464</v>
      </c>
      <c r="M47" s="15">
        <f>Annual_Stats_All!BM54</f>
        <v>17</v>
      </c>
      <c r="N47" s="44">
        <f t="shared" si="1"/>
        <v>2.3929697483212418</v>
      </c>
    </row>
    <row r="48" spans="1:14" ht="14.1" customHeight="1">
      <c r="A48" s="18">
        <v>14700</v>
      </c>
      <c r="B48" s="17" t="s">
        <v>305</v>
      </c>
      <c r="C48" s="156">
        <f>StormStats!C59</f>
        <v>1120</v>
      </c>
      <c r="D48" s="10">
        <f>StormStats!E59</f>
        <v>29.429158110882955</v>
      </c>
      <c r="E48" s="97">
        <v>25</v>
      </c>
      <c r="F48" s="97">
        <v>12</v>
      </c>
      <c r="G48" s="97">
        <v>19</v>
      </c>
      <c r="H48" s="97">
        <v>40</v>
      </c>
      <c r="I48" s="97">
        <v>20</v>
      </c>
      <c r="J48" s="97">
        <v>86</v>
      </c>
      <c r="K48" s="16">
        <f t="shared" si="0"/>
        <v>27.054772248252565</v>
      </c>
      <c r="L48" s="21">
        <f>Annual_Stats_All!BN47</f>
        <v>6.1410344827586218</v>
      </c>
      <c r="M48" s="15">
        <f>Annual_Stats_All!BN54</f>
        <v>29</v>
      </c>
      <c r="N48" s="44">
        <f t="shared" si="1"/>
        <v>0.93292318097422633</v>
      </c>
    </row>
    <row r="49" spans="1:14" s="88" customFormat="1" ht="14.1" customHeight="1">
      <c r="A49" s="18">
        <v>15000</v>
      </c>
      <c r="B49" s="17" t="s">
        <v>363</v>
      </c>
      <c r="C49" s="156">
        <f>StormStats!C60</f>
        <v>1825</v>
      </c>
      <c r="D49" s="10">
        <f>StormStats!E60</f>
        <v>14.880219028062971</v>
      </c>
      <c r="E49" s="97">
        <v>9</v>
      </c>
      <c r="F49" s="97">
        <v>14</v>
      </c>
      <c r="G49" s="97">
        <v>29</v>
      </c>
      <c r="H49" s="97">
        <v>94</v>
      </c>
      <c r="I49" s="97">
        <v>105</v>
      </c>
      <c r="J49" s="97">
        <v>164</v>
      </c>
      <c r="K49" s="16">
        <f t="shared" si="0"/>
        <v>42.526038101063619</v>
      </c>
      <c r="L49" s="21">
        <f>Annual_Stats_All!BO47</f>
        <v>8.824285714285713</v>
      </c>
      <c r="M49" s="15">
        <f>Annual_Stats_All!BO54</f>
        <v>14</v>
      </c>
      <c r="N49" s="44">
        <f t="shared" si="1"/>
        <v>3.0375741500759728</v>
      </c>
    </row>
    <row r="50" spans="1:14" s="88" customFormat="1" ht="14.1" customHeight="1">
      <c r="A50" s="18">
        <v>15300</v>
      </c>
      <c r="B50" s="17" t="s">
        <v>232</v>
      </c>
      <c r="C50" s="156">
        <f>StormStats!C61</f>
        <v>1755</v>
      </c>
      <c r="D50" s="10">
        <f>StormStats!E61</f>
        <v>22.436687200547571</v>
      </c>
      <c r="E50" s="97">
        <v>15</v>
      </c>
      <c r="F50" s="97">
        <v>7</v>
      </c>
      <c r="G50" s="97">
        <v>44</v>
      </c>
      <c r="H50" s="97">
        <v>196</v>
      </c>
      <c r="I50" s="97">
        <v>47</v>
      </c>
      <c r="J50" s="97">
        <v>107</v>
      </c>
      <c r="K50" s="16">
        <f t="shared" si="0"/>
        <v>40.712703942072395</v>
      </c>
      <c r="L50" s="21">
        <f>Annual_Stats_All!BP47</f>
        <v>8.4818181818181824</v>
      </c>
      <c r="M50" s="15">
        <f>Annual_Stats_All!BP54</f>
        <v>22</v>
      </c>
      <c r="N50" s="44">
        <f t="shared" si="1"/>
        <v>1.8505774519123817</v>
      </c>
    </row>
    <row r="51" spans="1:14" ht="14.1" customHeight="1">
      <c r="A51" s="18">
        <v>15500</v>
      </c>
      <c r="B51" s="17" t="s">
        <v>279</v>
      </c>
      <c r="C51" s="156">
        <f>StormStats!C62</f>
        <v>2655</v>
      </c>
      <c r="D51" s="10">
        <f>StormStats!E62</f>
        <v>42.464065708418893</v>
      </c>
      <c r="E51" s="97">
        <v>52</v>
      </c>
      <c r="F51" s="97">
        <v>45</v>
      </c>
      <c r="G51" s="97">
        <v>59</v>
      </c>
      <c r="H51" s="97">
        <v>35</v>
      </c>
      <c r="I51" s="97">
        <v>83</v>
      </c>
      <c r="J51" s="97">
        <v>86</v>
      </c>
      <c r="K51" s="16">
        <f t="shared" si="0"/>
        <v>57.053909579797221</v>
      </c>
      <c r="L51" s="21">
        <f>Annual_Stats_All!BQ47</f>
        <v>12.534736842105264</v>
      </c>
      <c r="M51" s="15">
        <f>Annual_Stats_All!BQ54</f>
        <v>38</v>
      </c>
      <c r="N51" s="44">
        <f t="shared" si="1"/>
        <v>1.5014186731525585</v>
      </c>
    </row>
    <row r="52" spans="1:14" ht="14.1" customHeight="1">
      <c r="A52" s="18">
        <v>15800</v>
      </c>
      <c r="B52" s="17" t="s">
        <v>105</v>
      </c>
      <c r="C52" s="156">
        <f>StormStats!C63</f>
        <v>2385</v>
      </c>
      <c r="D52" s="10">
        <f>StormStats!E63</f>
        <v>42.179329226557151</v>
      </c>
      <c r="E52" s="97">
        <v>21</v>
      </c>
      <c r="F52" s="97">
        <v>30</v>
      </c>
      <c r="G52" s="97">
        <v>39</v>
      </c>
      <c r="H52" s="97">
        <v>27</v>
      </c>
      <c r="I52" s="97">
        <v>208</v>
      </c>
      <c r="J52" s="97">
        <v>164</v>
      </c>
      <c r="K52" s="16">
        <f t="shared" si="0"/>
        <v>53.183798288071081</v>
      </c>
      <c r="L52" s="21">
        <f>Annual_Stats_All!BR47</f>
        <v>12.993684210526316</v>
      </c>
      <c r="M52" s="15">
        <f>Annual_Stats_All!BR54</f>
        <v>38</v>
      </c>
      <c r="N52" s="44">
        <f t="shared" si="1"/>
        <v>1.3995736391597653</v>
      </c>
    </row>
    <row r="53" spans="1:14" ht="14.1" customHeight="1">
      <c r="A53" s="18">
        <v>16000</v>
      </c>
      <c r="B53" s="17" t="s">
        <v>106</v>
      </c>
      <c r="C53" s="156">
        <f>StormStats!C64</f>
        <v>6710</v>
      </c>
      <c r="D53" s="10">
        <f>StormStats!E64</f>
        <v>36.851471594798085</v>
      </c>
      <c r="E53" s="97">
        <v>23</v>
      </c>
      <c r="F53" s="97">
        <v>23</v>
      </c>
      <c r="G53" s="97">
        <v>27</v>
      </c>
      <c r="H53" s="97">
        <v>97</v>
      </c>
      <c r="I53" s="97">
        <v>22</v>
      </c>
      <c r="J53" s="97">
        <v>25</v>
      </c>
      <c r="K53" s="16">
        <f t="shared" si="0"/>
        <v>30.222169942023189</v>
      </c>
      <c r="L53" s="21">
        <f>Annual_Stats_All!BS47</f>
        <v>18.861290322580647</v>
      </c>
      <c r="M53" s="15">
        <f>Annual_Stats_All!BS54</f>
        <v>31</v>
      </c>
      <c r="N53" s="44">
        <f t="shared" si="1"/>
        <v>0.97490870780719963</v>
      </c>
    </row>
    <row r="54" spans="1:14" ht="14.1" customHeight="1">
      <c r="A54" s="18">
        <v>16500</v>
      </c>
      <c r="B54" s="17" t="s">
        <v>107</v>
      </c>
      <c r="C54" s="156">
        <f>StormStats!C65</f>
        <v>3410</v>
      </c>
      <c r="D54" s="10">
        <f>StormStats!E65</f>
        <v>42.223134839151264</v>
      </c>
      <c r="E54" s="97">
        <v>9</v>
      </c>
      <c r="F54" s="97">
        <v>9</v>
      </c>
      <c r="G54" s="97">
        <v>15</v>
      </c>
      <c r="H54" s="97">
        <v>168</v>
      </c>
      <c r="I54" s="97">
        <v>1000</v>
      </c>
      <c r="J54" s="97">
        <v>1000</v>
      </c>
      <c r="K54" s="16">
        <f t="shared" si="0"/>
        <v>76.732778904060666</v>
      </c>
      <c r="L54" s="21">
        <f>Annual_Stats_All!BT47</f>
        <v>13.589230769230767</v>
      </c>
      <c r="M54" s="15">
        <f>Annual_Stats_All!BT54</f>
        <v>39</v>
      </c>
      <c r="N54" s="44">
        <f t="shared" si="1"/>
        <v>1.9675071513861708</v>
      </c>
    </row>
    <row r="55" spans="1:14" ht="14.1" customHeight="1">
      <c r="A55" s="18">
        <v>16700</v>
      </c>
      <c r="B55" s="17" t="s">
        <v>108</v>
      </c>
      <c r="C55" s="156">
        <f>StormStats!C66</f>
        <v>3815</v>
      </c>
      <c r="D55" s="10">
        <f>StormStats!E66</f>
        <v>42.417522245037645</v>
      </c>
      <c r="E55" s="97">
        <v>15</v>
      </c>
      <c r="F55" s="97">
        <v>7</v>
      </c>
      <c r="G55" s="97">
        <v>9</v>
      </c>
      <c r="H55" s="97">
        <v>31</v>
      </c>
      <c r="I55" s="97">
        <v>32</v>
      </c>
      <c r="J55" s="97">
        <v>56</v>
      </c>
      <c r="K55" s="16">
        <f t="shared" si="0"/>
        <v>19.350339300900124</v>
      </c>
      <c r="L55" s="21">
        <f>Annual_Stats_All!BU47</f>
        <v>12.541315789473684</v>
      </c>
      <c r="M55" s="15">
        <f>Annual_Stats_All!BU54</f>
        <v>38</v>
      </c>
      <c r="N55" s="44">
        <f t="shared" si="1"/>
        <v>0.50921945528684542</v>
      </c>
    </row>
    <row r="56" spans="1:14" ht="14.1" customHeight="1">
      <c r="A56" s="18">
        <v>17000</v>
      </c>
      <c r="B56" s="17" t="s">
        <v>109</v>
      </c>
      <c r="C56" s="156">
        <f>StormStats!C67</f>
        <v>4515</v>
      </c>
      <c r="D56" s="10">
        <f>StormStats!E67</f>
        <v>42.499657768651609</v>
      </c>
      <c r="E56" s="97">
        <v>14</v>
      </c>
      <c r="F56" s="97">
        <v>15</v>
      </c>
      <c r="G56" s="97">
        <v>46</v>
      </c>
      <c r="H56" s="97">
        <v>50</v>
      </c>
      <c r="I56" s="97">
        <v>15</v>
      </c>
      <c r="J56" s="97">
        <v>31</v>
      </c>
      <c r="K56" s="16">
        <f t="shared" si="0"/>
        <v>24.654716551992887</v>
      </c>
      <c r="L56" s="21">
        <f>Annual_Stats_All!BV47</f>
        <v>12.642307692307693</v>
      </c>
      <c r="M56" s="15">
        <f>Annual_Stats_All!BV54</f>
        <v>39</v>
      </c>
      <c r="N56" s="44">
        <f t="shared" si="1"/>
        <v>0.63217221928186895</v>
      </c>
    </row>
    <row r="57" spans="1:14" ht="14.1" customHeight="1">
      <c r="A57" s="18">
        <v>17300</v>
      </c>
      <c r="B57" s="17" t="s">
        <v>110</v>
      </c>
      <c r="C57" s="156">
        <f>StormStats!C68</f>
        <v>3830</v>
      </c>
      <c r="D57" s="10">
        <f>StormStats!E68</f>
        <v>42.491444216290212</v>
      </c>
      <c r="E57" s="97">
        <v>30</v>
      </c>
      <c r="F57" s="97">
        <v>18</v>
      </c>
      <c r="G57" s="97">
        <v>31</v>
      </c>
      <c r="H57" s="97">
        <v>22</v>
      </c>
      <c r="I57" s="97">
        <v>25</v>
      </c>
      <c r="J57" s="97">
        <v>59</v>
      </c>
      <c r="K57" s="16">
        <f t="shared" si="0"/>
        <v>28.564613961473789</v>
      </c>
      <c r="L57" s="21">
        <f>Annual_Stats_All!BW47</f>
        <v>12.255750000000003</v>
      </c>
      <c r="M57" s="15">
        <f>Annual_Stats_All!BW54</f>
        <v>40</v>
      </c>
      <c r="N57" s="44">
        <f t="shared" si="1"/>
        <v>0.7141153490368447</v>
      </c>
    </row>
    <row r="58" spans="1:14" ht="14.1" customHeight="1">
      <c r="A58" s="18">
        <v>17500</v>
      </c>
      <c r="B58" s="17" t="s">
        <v>111</v>
      </c>
      <c r="C58" s="156">
        <f>StormStats!C69</f>
        <v>4490</v>
      </c>
      <c r="D58" s="10">
        <f>StormStats!E69</f>
        <v>35.887748117727583</v>
      </c>
      <c r="E58" s="97">
        <v>17</v>
      </c>
      <c r="F58" s="97">
        <v>22</v>
      </c>
      <c r="G58" s="97">
        <v>12</v>
      </c>
      <c r="H58" s="97">
        <v>9</v>
      </c>
      <c r="I58" s="97">
        <v>7</v>
      </c>
      <c r="J58" s="97">
        <v>24</v>
      </c>
      <c r="K58" s="16">
        <f t="shared" si="0"/>
        <v>13.759440458479169</v>
      </c>
      <c r="L58" s="21">
        <f>Annual_Stats_All!BX47</f>
        <v>13.307741935483868</v>
      </c>
      <c r="M58" s="15">
        <f>Annual_Stats_All!BX54</f>
        <v>31</v>
      </c>
      <c r="N58" s="44">
        <f t="shared" si="1"/>
        <v>0.44385291801545707</v>
      </c>
    </row>
    <row r="59" spans="1:14" ht="14.1" customHeight="1">
      <c r="A59" s="18">
        <v>17800</v>
      </c>
      <c r="B59" s="17" t="s">
        <v>112</v>
      </c>
      <c r="C59" s="156">
        <f>StormStats!C70</f>
        <v>4775</v>
      </c>
      <c r="D59" s="10">
        <f>StormStats!E70</f>
        <v>41.913757700205338</v>
      </c>
      <c r="E59" s="97">
        <v>6</v>
      </c>
      <c r="F59" s="97">
        <v>15</v>
      </c>
      <c r="G59" s="97">
        <v>15</v>
      </c>
      <c r="H59" s="97">
        <v>10</v>
      </c>
      <c r="I59" s="97">
        <v>19</v>
      </c>
      <c r="J59" s="97">
        <v>36</v>
      </c>
      <c r="K59" s="16">
        <f t="shared" si="0"/>
        <v>14.484326691821966</v>
      </c>
      <c r="L59" s="21">
        <f>Annual_Stats_All!BY47</f>
        <v>11.96135135135135</v>
      </c>
      <c r="M59" s="15">
        <f>Annual_Stats_All!BY54</f>
        <v>37</v>
      </c>
      <c r="N59" s="44">
        <f t="shared" si="1"/>
        <v>0.39146828896816127</v>
      </c>
    </row>
    <row r="60" spans="1:14" ht="14.1" customHeight="1">
      <c r="A60" s="18">
        <v>18200</v>
      </c>
      <c r="B60" s="17" t="s">
        <v>251</v>
      </c>
      <c r="C60" s="156">
        <f>StormStats!C71</f>
        <v>1090</v>
      </c>
      <c r="D60" s="10">
        <f>StormStats!E71</f>
        <v>22.064339493497606</v>
      </c>
      <c r="E60" s="97">
        <v>14</v>
      </c>
      <c r="F60" s="97">
        <v>30</v>
      </c>
      <c r="G60" s="97">
        <v>36</v>
      </c>
      <c r="H60" s="97">
        <v>30</v>
      </c>
      <c r="I60" s="97">
        <v>13</v>
      </c>
      <c r="J60" s="97">
        <v>35</v>
      </c>
      <c r="K60" s="16">
        <f t="shared" si="0"/>
        <v>24.309763871546785</v>
      </c>
      <c r="L60" s="21">
        <f>Annual_Stats_All!BZ47</f>
        <v>6.0581818181818194</v>
      </c>
      <c r="M60" s="15">
        <f>Annual_Stats_All!BZ54</f>
        <v>22</v>
      </c>
      <c r="N60" s="44">
        <f t="shared" si="1"/>
        <v>1.1049892668884902</v>
      </c>
    </row>
    <row r="61" spans="1:14" ht="14.1" customHeight="1">
      <c r="A61" s="18">
        <v>18500</v>
      </c>
      <c r="B61" s="17" t="s">
        <v>229</v>
      </c>
      <c r="C61" s="156">
        <f>StormStats!C72</f>
        <v>870</v>
      </c>
      <c r="D61" s="10">
        <f>StormStats!E72</f>
        <v>23.028062970568104</v>
      </c>
      <c r="E61" s="97">
        <v>10</v>
      </c>
      <c r="F61" s="97">
        <v>12</v>
      </c>
      <c r="G61" s="97">
        <v>94</v>
      </c>
      <c r="H61" s="97">
        <v>109</v>
      </c>
      <c r="I61" s="97">
        <v>24</v>
      </c>
      <c r="J61" s="97">
        <v>16</v>
      </c>
      <c r="K61" s="16">
        <f t="shared" si="0"/>
        <v>27.904728645781471</v>
      </c>
      <c r="L61" s="21">
        <f>Annual_Stats_All!CA47</f>
        <v>5.4156521739130445</v>
      </c>
      <c r="M61" s="15">
        <f>Annual_Stats_All!CA54</f>
        <v>23</v>
      </c>
      <c r="N61" s="44">
        <f t="shared" si="1"/>
        <v>1.213249071555716</v>
      </c>
    </row>
    <row r="62" spans="1:14" ht="14.1" customHeight="1">
      <c r="A62" s="18">
        <v>18700</v>
      </c>
      <c r="B62" s="17" t="s">
        <v>407</v>
      </c>
      <c r="C62" s="156">
        <f>StormStats!C73</f>
        <v>1810</v>
      </c>
      <c r="D62" s="10">
        <f>StormStats!E73</f>
        <v>17.201916495550993</v>
      </c>
      <c r="E62" s="97">
        <v>13</v>
      </c>
      <c r="F62" s="97">
        <v>11</v>
      </c>
      <c r="G62" s="97">
        <v>8</v>
      </c>
      <c r="H62" s="97">
        <v>7</v>
      </c>
      <c r="I62" s="97">
        <v>10</v>
      </c>
      <c r="J62" s="97">
        <v>12</v>
      </c>
      <c r="K62" s="16">
        <f t="shared" si="0"/>
        <v>9.9338489441917428</v>
      </c>
      <c r="L62" s="21">
        <f>Annual_Stats_All!CB47</f>
        <v>7.4247058823529422</v>
      </c>
      <c r="M62" s="15">
        <f>Annual_Stats_All!CB54</f>
        <v>17</v>
      </c>
      <c r="N62" s="44">
        <f t="shared" si="1"/>
        <v>0.5843440555406908</v>
      </c>
    </row>
    <row r="63" spans="1:14" ht="14.1" customHeight="1">
      <c r="A63" s="18">
        <v>19000</v>
      </c>
      <c r="B63" s="17" t="s">
        <v>290</v>
      </c>
      <c r="C63" s="156">
        <f>StormStats!C74</f>
        <v>2010</v>
      </c>
      <c r="D63" s="10">
        <f>StormStats!E74</f>
        <v>20.342231348391511</v>
      </c>
      <c r="E63" s="97">
        <v>39</v>
      </c>
      <c r="F63" s="97">
        <v>33</v>
      </c>
      <c r="G63" s="97">
        <v>18</v>
      </c>
      <c r="H63" s="97">
        <v>17</v>
      </c>
      <c r="I63" s="97">
        <v>25</v>
      </c>
      <c r="J63" s="97">
        <v>25</v>
      </c>
      <c r="K63" s="16">
        <f t="shared" si="0"/>
        <v>25.033985621517267</v>
      </c>
      <c r="L63" s="21">
        <f>Annual_Stats_All!CC47</f>
        <v>11.073333333333332</v>
      </c>
      <c r="M63" s="15">
        <f>Annual_Stats_All!CC54</f>
        <v>18</v>
      </c>
      <c r="N63" s="44">
        <f t="shared" si="1"/>
        <v>1.3907769789731814</v>
      </c>
    </row>
    <row r="64" spans="1:14" ht="14.1" customHeight="1">
      <c r="A64" s="18">
        <v>19300</v>
      </c>
      <c r="B64" s="17" t="s">
        <v>327</v>
      </c>
      <c r="C64" s="156">
        <f>StormStats!C75</f>
        <v>1865</v>
      </c>
      <c r="D64" s="10">
        <f>StormStats!E75</f>
        <v>17.582477754962355</v>
      </c>
      <c r="E64" s="97">
        <v>15</v>
      </c>
      <c r="F64" s="97">
        <v>61</v>
      </c>
      <c r="G64" s="97">
        <v>102</v>
      </c>
      <c r="H64" s="97">
        <v>71</v>
      </c>
      <c r="I64" s="97">
        <v>36</v>
      </c>
      <c r="J64" s="97">
        <v>64</v>
      </c>
      <c r="K64" s="16">
        <f t="shared" si="0"/>
        <v>49.807378194345773</v>
      </c>
      <c r="L64" s="21">
        <f>Annual_Stats_All!CD47</f>
        <v>9.2452941176470596</v>
      </c>
      <c r="M64" s="15">
        <f>Annual_Stats_All!CD54</f>
        <v>17</v>
      </c>
      <c r="N64" s="44">
        <f t="shared" si="1"/>
        <v>2.9298457761379866</v>
      </c>
    </row>
    <row r="65" spans="1:14" ht="14.1" customHeight="1">
      <c r="A65" s="18">
        <v>19500</v>
      </c>
      <c r="B65" s="17" t="s">
        <v>50</v>
      </c>
      <c r="C65" s="156">
        <f>StormStats!C76</f>
        <v>1670</v>
      </c>
      <c r="D65" s="10">
        <f>StormStats!E76</f>
        <v>39.682409308692677</v>
      </c>
      <c r="E65" s="97">
        <v>8</v>
      </c>
      <c r="F65" s="97">
        <v>41</v>
      </c>
      <c r="G65" s="97">
        <v>64</v>
      </c>
      <c r="H65" s="97">
        <v>66</v>
      </c>
      <c r="I65" s="97">
        <v>20</v>
      </c>
      <c r="J65" s="97">
        <v>21</v>
      </c>
      <c r="K65" s="16">
        <f t="shared" si="0"/>
        <v>28.894011453605653</v>
      </c>
      <c r="L65" s="21">
        <f>Annual_Stats_All!CE47</f>
        <v>6.4114285714285701</v>
      </c>
      <c r="M65" s="15">
        <f>Annual_Stats_All!CE54</f>
        <v>35</v>
      </c>
      <c r="N65" s="44">
        <f t="shared" si="1"/>
        <v>0.82554318438873298</v>
      </c>
    </row>
    <row r="66" spans="1:14" ht="14.1" customHeight="1">
      <c r="A66" s="18">
        <v>20000</v>
      </c>
      <c r="B66" s="17" t="s">
        <v>244</v>
      </c>
      <c r="C66" s="156">
        <f>StormStats!C77</f>
        <v>2560</v>
      </c>
      <c r="D66" s="10">
        <f>StormStats!E77</f>
        <v>22.299794661190965</v>
      </c>
      <c r="E66" s="97">
        <v>19</v>
      </c>
      <c r="F66" s="97">
        <v>93</v>
      </c>
      <c r="G66" s="97">
        <v>61</v>
      </c>
      <c r="H66" s="97">
        <v>37</v>
      </c>
      <c r="I66" s="97">
        <v>11</v>
      </c>
      <c r="J66" s="97">
        <v>14</v>
      </c>
      <c r="K66" s="16">
        <f t="shared" si="0"/>
        <v>29.155118095026126</v>
      </c>
      <c r="L66" s="21">
        <f>Annual_Stats_All!CF47</f>
        <v>10.900909090909092</v>
      </c>
      <c r="M66" s="15">
        <f>Annual_Stats_All!CF54</f>
        <v>22</v>
      </c>
      <c r="N66" s="44">
        <f t="shared" si="1"/>
        <v>1.3252326406830057</v>
      </c>
    </row>
    <row r="67" spans="1:14" s="88" customFormat="1" ht="14.1" customHeight="1">
      <c r="A67" s="18">
        <v>20200</v>
      </c>
      <c r="B67" s="17" t="s">
        <v>51</v>
      </c>
      <c r="C67" s="156">
        <f>StormStats!C78</f>
        <v>1875</v>
      </c>
      <c r="D67" s="10">
        <f>StormStats!E78</f>
        <v>30.442162902121833</v>
      </c>
      <c r="E67" s="97">
        <v>10</v>
      </c>
      <c r="F67" s="97">
        <v>9</v>
      </c>
      <c r="G67" s="97">
        <v>21</v>
      </c>
      <c r="H67" s="97">
        <v>16</v>
      </c>
      <c r="I67" s="97">
        <v>18</v>
      </c>
      <c r="J67" s="97">
        <v>55</v>
      </c>
      <c r="K67" s="16">
        <f t="shared" si="0"/>
        <v>17.621227717368178</v>
      </c>
      <c r="L67" s="21">
        <f>Annual_Stats_All!CG47</f>
        <v>8.6086206896551705</v>
      </c>
      <c r="M67" s="15">
        <f>Annual_Stats_All!CG54</f>
        <v>29</v>
      </c>
      <c r="N67" s="44">
        <f t="shared" si="1"/>
        <v>0.60762854197821303</v>
      </c>
    </row>
    <row r="68" spans="1:14" ht="14.1" customHeight="1">
      <c r="A68" s="18">
        <v>20700</v>
      </c>
      <c r="B68" s="17" t="s">
        <v>317</v>
      </c>
      <c r="C68" s="156">
        <f>StormStats!C80</f>
        <v>2285</v>
      </c>
      <c r="D68" s="10">
        <f>StormStats!E80</f>
        <v>30.291581108829568</v>
      </c>
      <c r="E68" s="97">
        <v>15</v>
      </c>
      <c r="F68" s="97">
        <v>13</v>
      </c>
      <c r="G68" s="97">
        <v>7</v>
      </c>
      <c r="H68" s="97">
        <v>40</v>
      </c>
      <c r="I68" s="97">
        <v>29</v>
      </c>
      <c r="J68" s="97">
        <v>48</v>
      </c>
      <c r="K68" s="16">
        <f t="shared" si="0"/>
        <v>20.581260975887989</v>
      </c>
      <c r="L68" s="21">
        <f>Annual_Stats_All!CI47</f>
        <v>11.147407407407409</v>
      </c>
      <c r="M68" s="15">
        <f>Annual_Stats_All!CI54</f>
        <v>27</v>
      </c>
      <c r="N68" s="44">
        <f t="shared" si="1"/>
        <v>0.76226892503288846</v>
      </c>
    </row>
    <row r="69" spans="1:14" ht="14.1" customHeight="1">
      <c r="A69" s="18">
        <v>21000</v>
      </c>
      <c r="B69" s="17" t="s">
        <v>53</v>
      </c>
      <c r="C69" s="156">
        <f>StormStats!C81</f>
        <v>2980</v>
      </c>
      <c r="D69" s="10">
        <f>StormStats!E81</f>
        <v>38.212183436002739</v>
      </c>
      <c r="E69" s="97">
        <v>93</v>
      </c>
      <c r="F69" s="97">
        <v>63</v>
      </c>
      <c r="G69" s="97">
        <v>112</v>
      </c>
      <c r="H69" s="97">
        <v>114</v>
      </c>
      <c r="I69" s="97">
        <v>32</v>
      </c>
      <c r="J69" s="97">
        <v>22</v>
      </c>
      <c r="K69" s="16">
        <f t="shared" si="0"/>
        <v>61.223737536812358</v>
      </c>
      <c r="L69" s="21">
        <f>Annual_Stats_All!CJ47</f>
        <v>11.59</v>
      </c>
      <c r="M69" s="15">
        <f>Annual_Stats_All!CJ54</f>
        <v>35</v>
      </c>
      <c r="N69" s="44">
        <f t="shared" si="1"/>
        <v>1.7492496439089245</v>
      </c>
    </row>
    <row r="70" spans="1:14" ht="14.1" customHeight="1">
      <c r="A70" s="18">
        <v>21500</v>
      </c>
      <c r="B70" s="17" t="s">
        <v>56</v>
      </c>
      <c r="C70" s="156">
        <f>StormStats!C82</f>
        <v>4635</v>
      </c>
      <c r="D70" s="10">
        <f>StormStats!E82</f>
        <v>41.883641341546884</v>
      </c>
      <c r="E70" s="97">
        <v>8</v>
      </c>
      <c r="F70" s="97">
        <v>11</v>
      </c>
      <c r="G70" s="97">
        <v>33</v>
      </c>
      <c r="H70" s="97">
        <v>95</v>
      </c>
      <c r="I70" s="97">
        <v>93</v>
      </c>
      <c r="J70" s="97">
        <v>64</v>
      </c>
      <c r="K70" s="16">
        <f t="shared" ref="K70:K138" si="2">10^(((LOG(E70))+LOG(F70)+LOG(G70)+LOG(H70)+LOG(I70)+LOG(J70))/6)</f>
        <v>34.347662745494581</v>
      </c>
      <c r="L70" s="21">
        <f>Annual_Stats_All!CK47</f>
        <v>16.608823529411769</v>
      </c>
      <c r="M70" s="15">
        <f>Annual_Stats_All!CK54</f>
        <v>34</v>
      </c>
      <c r="N70" s="44">
        <f t="shared" ref="N70:N138" si="3">K70/M70</f>
        <v>1.0102253748674876</v>
      </c>
    </row>
    <row r="71" spans="1:14" ht="14.1" customHeight="1">
      <c r="A71" s="18">
        <v>21800</v>
      </c>
      <c r="B71" s="17" t="s">
        <v>256</v>
      </c>
      <c r="C71" s="156">
        <f>StormStats!C83</f>
        <v>3505</v>
      </c>
      <c r="D71" s="10">
        <f>StormStats!E83</f>
        <v>21.555099247091032</v>
      </c>
      <c r="E71" s="97">
        <v>25</v>
      </c>
      <c r="F71" s="97">
        <v>23</v>
      </c>
      <c r="G71" s="97">
        <v>14</v>
      </c>
      <c r="H71" s="97">
        <v>21</v>
      </c>
      <c r="I71" s="97">
        <v>53</v>
      </c>
      <c r="J71" s="97">
        <v>79</v>
      </c>
      <c r="K71" s="16">
        <f t="shared" si="2"/>
        <v>29.852888301967276</v>
      </c>
      <c r="L71" s="21">
        <f>Annual_Stats_All!CL47</f>
        <v>15.793333333333331</v>
      </c>
      <c r="M71" s="15">
        <f>Annual_Stats_All!CL54</f>
        <v>21</v>
      </c>
      <c r="N71" s="44">
        <f t="shared" si="3"/>
        <v>1.4215661096174894</v>
      </c>
    </row>
    <row r="72" spans="1:14" s="88" customFormat="1" ht="14.1" customHeight="1">
      <c r="A72" s="18">
        <v>22000</v>
      </c>
      <c r="B72" s="17" t="s">
        <v>360</v>
      </c>
      <c r="C72" s="156">
        <f>StormStats!C84</f>
        <v>3950</v>
      </c>
      <c r="D72" s="10">
        <f>StormStats!E84</f>
        <v>14.57905544147844</v>
      </c>
      <c r="E72" s="97">
        <v>25</v>
      </c>
      <c r="F72" s="97">
        <v>34</v>
      </c>
      <c r="G72" s="97">
        <v>41</v>
      </c>
      <c r="H72" s="97">
        <v>524</v>
      </c>
      <c r="I72" s="97">
        <v>103</v>
      </c>
      <c r="J72" s="97">
        <v>101</v>
      </c>
      <c r="K72" s="16">
        <f t="shared" si="2"/>
        <v>75.81970866286018</v>
      </c>
      <c r="L72" s="21">
        <f>Annual_Stats_All!CM47</f>
        <v>14.51857142857143</v>
      </c>
      <c r="M72" s="15">
        <f>Annual_Stats_All!CM54</f>
        <v>14</v>
      </c>
      <c r="N72" s="44">
        <f t="shared" si="3"/>
        <v>5.4156934759185846</v>
      </c>
    </row>
    <row r="73" spans="1:14" s="88" customFormat="1" ht="14.1" customHeight="1">
      <c r="A73" s="18">
        <v>22800</v>
      </c>
      <c r="B73" s="17" t="s">
        <v>567</v>
      </c>
      <c r="C73" s="156">
        <f>StormStats!C85</f>
        <v>1015</v>
      </c>
      <c r="D73" s="10">
        <f>StormStats!E85</f>
        <v>10.997946611909651</v>
      </c>
      <c r="E73" s="97">
        <v>7</v>
      </c>
      <c r="F73" s="97">
        <v>4</v>
      </c>
      <c r="G73" s="97">
        <v>5</v>
      </c>
      <c r="H73" s="97">
        <v>4</v>
      </c>
      <c r="I73" s="97">
        <v>9</v>
      </c>
      <c r="J73" s="97">
        <v>15</v>
      </c>
      <c r="K73" s="16">
        <f t="shared" si="2"/>
        <v>6.5025988952409941</v>
      </c>
      <c r="L73" s="21">
        <f>Annual_Stats_All!CN47</f>
        <v>5.629999999999999</v>
      </c>
      <c r="M73" s="15">
        <f>Annual_Stats_All!CN54</f>
        <v>11</v>
      </c>
      <c r="N73" s="44">
        <f t="shared" si="3"/>
        <v>0.59114535411281766</v>
      </c>
    </row>
    <row r="74" spans="1:14" s="88" customFormat="1" ht="14.1" customHeight="1">
      <c r="A74" s="18">
        <v>23000</v>
      </c>
      <c r="B74" s="17" t="s">
        <v>312</v>
      </c>
      <c r="C74" s="156">
        <f>StormStats!C86</f>
        <v>2765</v>
      </c>
      <c r="D74" s="10">
        <f>StormStats!E86</f>
        <v>19.345653661875428</v>
      </c>
      <c r="E74" s="97">
        <v>13</v>
      </c>
      <c r="F74" s="97">
        <v>15</v>
      </c>
      <c r="G74" s="97">
        <v>7</v>
      </c>
      <c r="H74" s="97">
        <v>4</v>
      </c>
      <c r="I74" s="97">
        <v>76</v>
      </c>
      <c r="J74" s="97">
        <v>160</v>
      </c>
      <c r="K74" s="16">
        <f t="shared" si="2"/>
        <v>20.122767202899759</v>
      </c>
      <c r="L74" s="21">
        <f>Annual_Stats_All!CO47</f>
        <v>7.1673684210526316</v>
      </c>
      <c r="M74" s="15">
        <f>Annual_Stats_All!CO54</f>
        <v>19</v>
      </c>
      <c r="N74" s="44">
        <f t="shared" si="3"/>
        <v>1.0590930106789347</v>
      </c>
    </row>
    <row r="75" spans="1:14" s="79" customFormat="1" ht="14.1" customHeight="1">
      <c r="A75" s="18">
        <v>23200</v>
      </c>
      <c r="B75" s="17" t="s">
        <v>291</v>
      </c>
      <c r="C75" s="156">
        <f>StormStats!C87</f>
        <v>2005</v>
      </c>
      <c r="D75" s="10">
        <f>StormStats!E87</f>
        <v>20.268309377138944</v>
      </c>
      <c r="E75" s="97">
        <v>11</v>
      </c>
      <c r="F75" s="97">
        <v>42</v>
      </c>
      <c r="G75" s="97">
        <v>44</v>
      </c>
      <c r="H75" s="97">
        <v>37</v>
      </c>
      <c r="I75" s="97">
        <v>34</v>
      </c>
      <c r="J75" s="97">
        <v>133</v>
      </c>
      <c r="K75" s="16">
        <f t="shared" si="2"/>
        <v>38.779703926139938</v>
      </c>
      <c r="L75" s="21">
        <f>Annual_Stats_All!CP47</f>
        <v>6.5174999999999983</v>
      </c>
      <c r="M75" s="15">
        <f>Annual_Stats_All!CP54</f>
        <v>20</v>
      </c>
      <c r="N75" s="44">
        <f t="shared" si="3"/>
        <v>1.9389851963069968</v>
      </c>
    </row>
    <row r="76" spans="1:14" s="88" customFormat="1" ht="14.1" customHeight="1">
      <c r="A76" s="18">
        <v>23500</v>
      </c>
      <c r="B76" s="17" t="s">
        <v>292</v>
      </c>
      <c r="C76" s="156">
        <f>StormStats!C88</f>
        <v>1400</v>
      </c>
      <c r="D76" s="10">
        <f>StormStats!E88</f>
        <v>20.290212183436001</v>
      </c>
      <c r="E76" s="97">
        <v>18</v>
      </c>
      <c r="F76" s="97">
        <v>17</v>
      </c>
      <c r="G76" s="97">
        <v>8</v>
      </c>
      <c r="H76" s="97">
        <v>6</v>
      </c>
      <c r="I76" s="97">
        <v>9</v>
      </c>
      <c r="J76" s="97">
        <v>20</v>
      </c>
      <c r="K76" s="16">
        <f t="shared" si="2"/>
        <v>11.759057883237521</v>
      </c>
      <c r="L76" s="21">
        <f>Annual_Stats_All!CQ47</f>
        <v>5.6549999999999994</v>
      </c>
      <c r="M76" s="15">
        <f>Annual_Stats_All!CQ54</f>
        <v>20</v>
      </c>
      <c r="N76" s="44">
        <f t="shared" si="3"/>
        <v>0.58795289416187602</v>
      </c>
    </row>
    <row r="77" spans="1:14" s="88" customFormat="1" ht="14.1" customHeight="1">
      <c r="A77" s="18">
        <v>23700</v>
      </c>
      <c r="B77" s="17" t="s">
        <v>258</v>
      </c>
      <c r="C77" s="156">
        <f>StormStats!C89</f>
        <v>945</v>
      </c>
      <c r="D77" s="10">
        <f>StormStats!E89</f>
        <v>21.382614647501711</v>
      </c>
      <c r="E77" s="97">
        <v>16</v>
      </c>
      <c r="F77" s="97">
        <v>1000</v>
      </c>
      <c r="G77" s="97">
        <v>236</v>
      </c>
      <c r="H77" s="97">
        <v>145</v>
      </c>
      <c r="I77" s="97">
        <v>60</v>
      </c>
      <c r="J77" s="97">
        <v>86</v>
      </c>
      <c r="K77" s="16">
        <f t="shared" si="2"/>
        <v>118.89810920705693</v>
      </c>
      <c r="L77" s="21">
        <f>Annual_Stats_All!CR47</f>
        <v>6.5461904761904774</v>
      </c>
      <c r="M77" s="15">
        <f>Annual_Stats_All!CR54</f>
        <v>21</v>
      </c>
      <c r="N77" s="44">
        <f t="shared" si="3"/>
        <v>5.6618147241455681</v>
      </c>
    </row>
    <row r="78" spans="1:14" s="88" customFormat="1" ht="14.1" customHeight="1">
      <c r="A78" s="18">
        <v>24000</v>
      </c>
      <c r="B78" s="61" t="s">
        <v>361</v>
      </c>
      <c r="C78" s="156">
        <f>StormStats!C90</f>
        <v>1200</v>
      </c>
      <c r="D78" s="10">
        <f>StormStats!E90</f>
        <v>23.299110198494184</v>
      </c>
      <c r="E78" s="97">
        <v>14</v>
      </c>
      <c r="F78" s="97">
        <v>12</v>
      </c>
      <c r="G78" s="97">
        <v>18</v>
      </c>
      <c r="H78" s="97">
        <v>15</v>
      </c>
      <c r="I78" s="97">
        <v>20</v>
      </c>
      <c r="J78" s="97">
        <v>37</v>
      </c>
      <c r="K78" s="16">
        <f t="shared" si="2"/>
        <v>17.9604602229807</v>
      </c>
      <c r="L78" s="21">
        <f>Annual_Stats_All!CS47</f>
        <v>5.871818181818182</v>
      </c>
      <c r="M78" s="15">
        <f>Annual_Stats_All!CS54</f>
        <v>22</v>
      </c>
      <c r="N78" s="44">
        <f t="shared" si="3"/>
        <v>0.81638455559003187</v>
      </c>
    </row>
    <row r="79" spans="1:14" s="88" customFormat="1" ht="14.1" customHeight="1">
      <c r="A79" s="18">
        <v>24300</v>
      </c>
      <c r="B79" s="61" t="s">
        <v>362</v>
      </c>
      <c r="C79" s="156">
        <f>StormStats!C91</f>
        <v>1240</v>
      </c>
      <c r="D79" s="10">
        <f>StormStats!E91</f>
        <v>23.353867214236825</v>
      </c>
      <c r="E79" s="97">
        <v>91</v>
      </c>
      <c r="F79" s="97">
        <v>37</v>
      </c>
      <c r="G79" s="97">
        <v>27</v>
      </c>
      <c r="H79" s="97">
        <v>33</v>
      </c>
      <c r="I79" s="97">
        <v>73</v>
      </c>
      <c r="J79" s="97">
        <v>120</v>
      </c>
      <c r="K79" s="16">
        <f t="shared" si="2"/>
        <v>54.52606468404835</v>
      </c>
      <c r="L79" s="21">
        <f>Annual_Stats_All!CT47</f>
        <v>6.327272727272728</v>
      </c>
      <c r="M79" s="15">
        <f>Annual_Stats_All!CT54</f>
        <v>22</v>
      </c>
      <c r="N79" s="44">
        <f t="shared" si="3"/>
        <v>2.4784574856385615</v>
      </c>
    </row>
    <row r="80" spans="1:14" s="88" customFormat="1" ht="14.1" customHeight="1">
      <c r="A80" s="18">
        <v>24500</v>
      </c>
      <c r="B80" s="17" t="s">
        <v>388</v>
      </c>
      <c r="C80" s="156">
        <f>StormStats!C92</f>
        <v>1030</v>
      </c>
      <c r="D80" s="10">
        <f>StormStats!E92</f>
        <v>21.360711841204655</v>
      </c>
      <c r="E80" s="97">
        <v>78</v>
      </c>
      <c r="F80" s="97">
        <v>227</v>
      </c>
      <c r="G80" s="97">
        <v>91</v>
      </c>
      <c r="H80" s="97">
        <v>58</v>
      </c>
      <c r="I80" s="97">
        <v>34</v>
      </c>
      <c r="J80" s="97">
        <v>116</v>
      </c>
      <c r="K80" s="16">
        <f t="shared" si="2"/>
        <v>84.674854425930576</v>
      </c>
      <c r="L80" s="21">
        <f>Annual_Stats_All!CU47</f>
        <v>6.7742857142857122</v>
      </c>
      <c r="M80" s="15">
        <f>Annual_Stats_All!CU54</f>
        <v>21</v>
      </c>
      <c r="N80" s="44">
        <f t="shared" si="3"/>
        <v>4.0321359250443134</v>
      </c>
    </row>
    <row r="81" spans="1:14" s="78" customFormat="1" ht="14.1" customHeight="1">
      <c r="A81" s="18">
        <v>24700</v>
      </c>
      <c r="B81" s="17" t="s">
        <v>59</v>
      </c>
      <c r="C81" s="156">
        <f>StormStats!C93</f>
        <v>850</v>
      </c>
      <c r="D81" s="10">
        <f>StormStats!E93</f>
        <v>33.639972621492127</v>
      </c>
      <c r="E81" s="97">
        <v>10</v>
      </c>
      <c r="F81" s="97">
        <v>42</v>
      </c>
      <c r="G81" s="97">
        <v>19</v>
      </c>
      <c r="H81" s="97">
        <v>12</v>
      </c>
      <c r="I81" s="97">
        <v>10</v>
      </c>
      <c r="J81" s="97">
        <v>21</v>
      </c>
      <c r="K81" s="16">
        <f t="shared" si="2"/>
        <v>16.490503094269222</v>
      </c>
      <c r="L81" s="21">
        <f>Annual_Stats_All!CV47</f>
        <v>5.6309090909090926</v>
      </c>
      <c r="M81" s="15">
        <f>Annual_Stats_All!CV54</f>
        <v>33</v>
      </c>
      <c r="N81" s="44">
        <f t="shared" si="3"/>
        <v>0.49971221497785523</v>
      </c>
    </row>
    <row r="82" spans="1:14" ht="14.1" customHeight="1">
      <c r="A82" s="18">
        <v>25000</v>
      </c>
      <c r="B82" s="17" t="s">
        <v>223</v>
      </c>
      <c r="C82" s="156">
        <f>StormStats!C94</f>
        <v>1120</v>
      </c>
      <c r="D82" s="10">
        <f>StormStats!E94</f>
        <v>23.780971937029431</v>
      </c>
      <c r="E82" s="97">
        <v>8</v>
      </c>
      <c r="F82" s="97">
        <v>78</v>
      </c>
      <c r="G82" s="97">
        <v>44</v>
      </c>
      <c r="H82" s="97">
        <v>50</v>
      </c>
      <c r="I82" s="97">
        <v>50</v>
      </c>
      <c r="J82" s="97">
        <v>99</v>
      </c>
      <c r="K82" s="16">
        <f t="shared" si="2"/>
        <v>43.521321925514982</v>
      </c>
      <c r="L82" s="21">
        <f>Annual_Stats_All!CW47</f>
        <v>6.0399999999999991</v>
      </c>
      <c r="M82" s="15">
        <f>Annual_Stats_All!CW54</f>
        <v>23</v>
      </c>
      <c r="N82" s="44">
        <f t="shared" si="3"/>
        <v>1.8922313880658688</v>
      </c>
    </row>
    <row r="83" spans="1:14" ht="14.1" customHeight="1">
      <c r="A83" s="18">
        <v>25200</v>
      </c>
      <c r="B83" s="17" t="s">
        <v>60</v>
      </c>
      <c r="C83" s="156">
        <f>StormStats!C95</f>
        <v>1185</v>
      </c>
      <c r="D83" s="10">
        <f>StormStats!E95</f>
        <v>34.789869952087614</v>
      </c>
      <c r="E83" s="97">
        <v>7</v>
      </c>
      <c r="F83" s="97">
        <v>11</v>
      </c>
      <c r="G83" s="97">
        <v>14</v>
      </c>
      <c r="H83" s="97">
        <v>14</v>
      </c>
      <c r="I83" s="97">
        <v>13</v>
      </c>
      <c r="J83" s="97">
        <v>15</v>
      </c>
      <c r="K83" s="16">
        <f t="shared" si="2"/>
        <v>11.970994593164502</v>
      </c>
      <c r="L83" s="21">
        <f>Annual_Stats_All!CX47</f>
        <v>4.959090909090909</v>
      </c>
      <c r="M83" s="15">
        <f>Annual_Stats_All!CX54</f>
        <v>33</v>
      </c>
      <c r="N83" s="44">
        <f t="shared" si="3"/>
        <v>0.36275741191407579</v>
      </c>
    </row>
    <row r="84" spans="1:14" ht="14.1" customHeight="1">
      <c r="A84" s="18">
        <v>25500</v>
      </c>
      <c r="B84" s="17" t="s">
        <v>214</v>
      </c>
      <c r="C84" s="156">
        <f>StormStats!C96</f>
        <v>1130</v>
      </c>
      <c r="D84" s="10">
        <f>StormStats!E96</f>
        <v>23.222450376454482</v>
      </c>
      <c r="E84" s="97">
        <v>23</v>
      </c>
      <c r="F84" s="97">
        <v>25</v>
      </c>
      <c r="G84" s="97">
        <v>34</v>
      </c>
      <c r="H84" s="97">
        <v>31</v>
      </c>
      <c r="I84" s="97">
        <v>43</v>
      </c>
      <c r="J84" s="97">
        <v>100</v>
      </c>
      <c r="K84" s="16">
        <f t="shared" si="2"/>
        <v>37.096205197371937</v>
      </c>
      <c r="L84" s="21">
        <f>Annual_Stats_All!CY47</f>
        <v>6.4217391304347817</v>
      </c>
      <c r="M84" s="15">
        <f>Annual_Stats_All!CY54</f>
        <v>23</v>
      </c>
      <c r="N84" s="44">
        <f t="shared" si="3"/>
        <v>1.6128784868422581</v>
      </c>
    </row>
    <row r="85" spans="1:14" ht="14.1" customHeight="1">
      <c r="A85" s="18">
        <v>25700</v>
      </c>
      <c r="B85" s="17" t="s">
        <v>61</v>
      </c>
      <c r="C85" s="156">
        <f>StormStats!C97</f>
        <v>1260</v>
      </c>
      <c r="D85" s="10">
        <f>StormStats!E97</f>
        <v>39.567419575633132</v>
      </c>
      <c r="E85" s="97">
        <v>20</v>
      </c>
      <c r="F85" s="97">
        <v>68</v>
      </c>
      <c r="G85" s="97">
        <v>145</v>
      </c>
      <c r="H85" s="97">
        <v>80</v>
      </c>
      <c r="I85" s="97">
        <v>37</v>
      </c>
      <c r="J85" s="97">
        <v>78</v>
      </c>
      <c r="K85" s="16">
        <f t="shared" si="2"/>
        <v>59.756094315737393</v>
      </c>
      <c r="L85" s="21">
        <f>Annual_Stats_All!CZ47</f>
        <v>5.7527027027027033</v>
      </c>
      <c r="M85" s="15">
        <f>Annual_Stats_All!CZ54</f>
        <v>37</v>
      </c>
      <c r="N85" s="44">
        <f t="shared" si="3"/>
        <v>1.6150295761010107</v>
      </c>
    </row>
    <row r="86" spans="1:14" s="88" customFormat="1" ht="14.1" customHeight="1">
      <c r="A86" s="18">
        <v>26000</v>
      </c>
      <c r="B86" s="17" t="s">
        <v>62</v>
      </c>
      <c r="C86" s="156">
        <f>StormStats!C99</f>
        <v>1415</v>
      </c>
      <c r="D86" s="10">
        <f>StormStats!E99</f>
        <v>30.042436687200549</v>
      </c>
      <c r="E86" s="97">
        <v>5</v>
      </c>
      <c r="F86" s="97">
        <v>10</v>
      </c>
      <c r="G86" s="97">
        <v>20</v>
      </c>
      <c r="H86" s="97">
        <v>16</v>
      </c>
      <c r="I86" s="97">
        <v>13</v>
      </c>
      <c r="J86" s="97">
        <v>18</v>
      </c>
      <c r="K86" s="16">
        <f t="shared" si="2"/>
        <v>12.461088296498275</v>
      </c>
      <c r="L86" s="21">
        <f>Annual_Stats_All!DB47</f>
        <v>4.8006666666666664</v>
      </c>
      <c r="M86" s="15">
        <f>Annual_Stats_All!DB54</f>
        <v>30</v>
      </c>
      <c r="N86" s="44">
        <f t="shared" si="3"/>
        <v>0.41536960988327581</v>
      </c>
    </row>
    <row r="87" spans="1:14" ht="14.1" customHeight="1">
      <c r="A87" s="18">
        <v>26300</v>
      </c>
      <c r="B87" s="17" t="s">
        <v>63</v>
      </c>
      <c r="C87" s="156">
        <f>StormStats!C100</f>
        <v>2175</v>
      </c>
      <c r="D87" s="10">
        <f>StormStats!E100</f>
        <v>41.913757700205338</v>
      </c>
      <c r="E87" s="97">
        <v>35</v>
      </c>
      <c r="F87" s="97">
        <v>21</v>
      </c>
      <c r="G87" s="97">
        <v>14</v>
      </c>
      <c r="H87" s="97">
        <v>70</v>
      </c>
      <c r="I87" s="97">
        <v>36</v>
      </c>
      <c r="J87" s="97">
        <v>48</v>
      </c>
      <c r="K87" s="16">
        <f t="shared" si="2"/>
        <v>32.797659956001382</v>
      </c>
      <c r="L87" s="21">
        <f>Annual_Stats_All!DC47</f>
        <v>7.9142105263157898</v>
      </c>
      <c r="M87" s="15">
        <f>Annual_Stats_All!DC54</f>
        <v>38</v>
      </c>
      <c r="N87" s="44">
        <f t="shared" si="3"/>
        <v>0.86309631463161529</v>
      </c>
    </row>
    <row r="88" spans="1:14" s="88" customFormat="1" ht="14.1" customHeight="1">
      <c r="A88" s="18">
        <v>26500</v>
      </c>
      <c r="B88" s="17" t="s">
        <v>249</v>
      </c>
      <c r="C88" s="156">
        <f>StormStats!C101</f>
        <v>1210</v>
      </c>
      <c r="D88" s="10">
        <f>StormStats!E101</f>
        <v>22.239561943874058</v>
      </c>
      <c r="E88" s="97">
        <v>32</v>
      </c>
      <c r="F88" s="97">
        <v>269</v>
      </c>
      <c r="G88" s="97">
        <v>72</v>
      </c>
      <c r="H88" s="97">
        <v>46</v>
      </c>
      <c r="I88" s="97">
        <v>18</v>
      </c>
      <c r="J88" s="97">
        <v>43</v>
      </c>
      <c r="K88" s="16">
        <f t="shared" si="2"/>
        <v>52.960928588690642</v>
      </c>
      <c r="L88" s="21">
        <f>Annual_Stats_All!DD47</f>
        <v>6.4709090909090916</v>
      </c>
      <c r="M88" s="15">
        <f>Annual_Stats_All!DD54</f>
        <v>22</v>
      </c>
      <c r="N88" s="44">
        <f t="shared" si="3"/>
        <v>2.4073149358495747</v>
      </c>
    </row>
    <row r="89" spans="1:14" ht="14.1" customHeight="1">
      <c r="A89" s="18">
        <v>26800</v>
      </c>
      <c r="B89" s="17" t="s">
        <v>64</v>
      </c>
      <c r="C89" s="156">
        <f>StormStats!C103</f>
        <v>1615</v>
      </c>
      <c r="D89" s="10">
        <f>StormStats!E103</f>
        <v>29.026694045174537</v>
      </c>
      <c r="E89" s="97">
        <v>29</v>
      </c>
      <c r="F89" s="97">
        <v>77</v>
      </c>
      <c r="G89" s="97">
        <v>39</v>
      </c>
      <c r="H89" s="97">
        <v>23</v>
      </c>
      <c r="I89" s="97">
        <v>119</v>
      </c>
      <c r="J89" s="97">
        <v>36</v>
      </c>
      <c r="K89" s="16">
        <f t="shared" si="2"/>
        <v>45.246859190297464</v>
      </c>
      <c r="L89" s="21">
        <f>Annual_Stats_All!DF47</f>
        <v>5.9127586206896563</v>
      </c>
      <c r="M89" s="15">
        <f>Annual_Stats_All!DF54</f>
        <v>29</v>
      </c>
      <c r="N89" s="44">
        <f t="shared" si="3"/>
        <v>1.5602365238033609</v>
      </c>
    </row>
    <row r="90" spans="1:14" s="49" customFormat="1" ht="14.1" customHeight="1">
      <c r="A90" s="18">
        <v>27000</v>
      </c>
      <c r="B90" s="17" t="s">
        <v>352</v>
      </c>
      <c r="C90" s="156">
        <f>StormStats!C104</f>
        <v>1875</v>
      </c>
      <c r="D90" s="10">
        <f>StormStats!E104</f>
        <v>24.043805612594113</v>
      </c>
      <c r="E90" s="97">
        <v>55</v>
      </c>
      <c r="F90" s="97">
        <v>89</v>
      </c>
      <c r="G90" s="97">
        <v>30</v>
      </c>
      <c r="H90" s="97">
        <v>17</v>
      </c>
      <c r="I90" s="97">
        <v>14</v>
      </c>
      <c r="J90" s="97">
        <v>25</v>
      </c>
      <c r="K90" s="16">
        <f t="shared" si="2"/>
        <v>30.919454229976189</v>
      </c>
      <c r="L90" s="21">
        <f>Annual_Stats_All!DG47</f>
        <v>7.2417391304347829</v>
      </c>
      <c r="M90" s="15">
        <f>Annual_Stats_All!DG54</f>
        <v>23</v>
      </c>
      <c r="N90" s="44">
        <f t="shared" si="3"/>
        <v>1.3443240969554864</v>
      </c>
    </row>
    <row r="91" spans="1:14" s="77" customFormat="1" ht="14.1" customHeight="1">
      <c r="A91" s="18">
        <v>27200</v>
      </c>
      <c r="B91" s="17" t="s">
        <v>153</v>
      </c>
      <c r="C91" s="156">
        <f>StormStats!C105</f>
        <v>755</v>
      </c>
      <c r="D91" s="10">
        <f>StormStats!E105</f>
        <v>29.470225872689937</v>
      </c>
      <c r="E91" s="97">
        <v>30</v>
      </c>
      <c r="F91" s="97">
        <v>45</v>
      </c>
      <c r="G91" s="97">
        <v>38</v>
      </c>
      <c r="H91" s="97">
        <v>27</v>
      </c>
      <c r="I91" s="97">
        <v>15</v>
      </c>
      <c r="J91" s="97">
        <v>33</v>
      </c>
      <c r="K91" s="16">
        <f t="shared" si="2"/>
        <v>29.694844452676769</v>
      </c>
      <c r="L91" s="21">
        <f>Annual_Stats_All!DH47</f>
        <v>5.4903571428571434</v>
      </c>
      <c r="M91" s="15">
        <f>Annual_Stats_All!DH54</f>
        <v>28</v>
      </c>
      <c r="N91" s="44">
        <f t="shared" si="3"/>
        <v>1.0605301590241702</v>
      </c>
    </row>
    <row r="92" spans="1:14" s="88" customFormat="1" ht="14.1" customHeight="1">
      <c r="A92" s="18">
        <v>27500</v>
      </c>
      <c r="B92" s="17" t="s">
        <v>197</v>
      </c>
      <c r="C92" s="156">
        <f>StormStats!C106</f>
        <v>1865</v>
      </c>
      <c r="D92" s="10">
        <f>StormStats!E106</f>
        <v>25.078713210130047</v>
      </c>
      <c r="E92" s="97">
        <v>71</v>
      </c>
      <c r="F92" s="97">
        <v>327</v>
      </c>
      <c r="G92" s="97">
        <v>85</v>
      </c>
      <c r="H92" s="97">
        <v>42</v>
      </c>
      <c r="I92" s="97">
        <v>155</v>
      </c>
      <c r="J92" s="97">
        <v>91</v>
      </c>
      <c r="K92" s="16">
        <f t="shared" si="2"/>
        <v>102.63793395122239</v>
      </c>
      <c r="L92" s="21">
        <f>Annual_Stats_All!DI47</f>
        <v>6.4537500000000003</v>
      </c>
      <c r="M92" s="15">
        <f>Annual_Stats_All!DI54</f>
        <v>24</v>
      </c>
      <c r="N92" s="44">
        <f t="shared" si="3"/>
        <v>4.2765805813009328</v>
      </c>
    </row>
    <row r="93" spans="1:14" ht="14.1" customHeight="1">
      <c r="A93" s="18">
        <v>27700</v>
      </c>
      <c r="B93" s="17" t="s">
        <v>293</v>
      </c>
      <c r="C93" s="156">
        <f>StormStats!C107</f>
        <v>2290</v>
      </c>
      <c r="D93" s="10">
        <f>StormStats!E107</f>
        <v>20.914442162902123</v>
      </c>
      <c r="E93" s="97">
        <v>26</v>
      </c>
      <c r="F93" s="97">
        <v>25</v>
      </c>
      <c r="G93" s="97">
        <v>12</v>
      </c>
      <c r="H93" s="97">
        <v>8</v>
      </c>
      <c r="I93" s="97">
        <v>43</v>
      </c>
      <c r="J93" s="97">
        <v>30</v>
      </c>
      <c r="K93" s="16">
        <f t="shared" si="2"/>
        <v>20.779210851839977</v>
      </c>
      <c r="L93" s="21">
        <f>Annual_Stats_All!DJ47</f>
        <v>7.7465000000000002</v>
      </c>
      <c r="M93" s="15">
        <f>Annual_Stats_All!DJ54</f>
        <v>20</v>
      </c>
      <c r="N93" s="44">
        <f t="shared" si="3"/>
        <v>1.0389605425919988</v>
      </c>
    </row>
    <row r="94" spans="1:14" s="88" customFormat="1" ht="14.1" customHeight="1">
      <c r="A94" s="18">
        <v>28000</v>
      </c>
      <c r="B94" s="17" t="s">
        <v>230</v>
      </c>
      <c r="C94" s="156">
        <f>StormStats!C108</f>
        <v>1690</v>
      </c>
      <c r="D94" s="10">
        <f>StormStats!E108</f>
        <v>29.081451060917178</v>
      </c>
      <c r="E94" s="97">
        <v>95</v>
      </c>
      <c r="F94" s="97">
        <v>660</v>
      </c>
      <c r="G94" s="97">
        <v>77</v>
      </c>
      <c r="H94" s="97">
        <v>39</v>
      </c>
      <c r="I94" s="97">
        <v>36</v>
      </c>
      <c r="J94" s="97">
        <v>96</v>
      </c>
      <c r="K94" s="16">
        <f t="shared" si="2"/>
        <v>93.089229245264704</v>
      </c>
      <c r="L94" s="21">
        <f>Annual_Stats_All!DK47</f>
        <v>6.0877777777777782</v>
      </c>
      <c r="M94" s="15">
        <f>Annual_Stats_All!DK54</f>
        <v>27</v>
      </c>
      <c r="N94" s="44">
        <f t="shared" si="3"/>
        <v>3.4477492313061</v>
      </c>
    </row>
    <row r="95" spans="1:14" s="88" customFormat="1" ht="14.1" customHeight="1">
      <c r="A95" s="18">
        <v>28300</v>
      </c>
      <c r="B95" s="17" t="s">
        <v>401</v>
      </c>
      <c r="C95" s="156">
        <f>StormStats!C109</f>
        <v>2170</v>
      </c>
      <c r="D95" s="10">
        <f>StormStats!E109</f>
        <v>22.031485284052017</v>
      </c>
      <c r="E95" s="97">
        <v>37</v>
      </c>
      <c r="F95" s="97">
        <v>31</v>
      </c>
      <c r="G95" s="97">
        <v>16</v>
      </c>
      <c r="H95" s="97">
        <v>11</v>
      </c>
      <c r="I95" s="97">
        <v>60</v>
      </c>
      <c r="J95" s="97">
        <v>86</v>
      </c>
      <c r="K95" s="16">
        <f t="shared" si="2"/>
        <v>31.838624567106937</v>
      </c>
      <c r="L95" s="21">
        <f>Annual_Stats_All!DL47</f>
        <v>7.1559090909090912</v>
      </c>
      <c r="M95" s="15">
        <f>Annual_Stats_All!DL54</f>
        <v>22</v>
      </c>
      <c r="N95" s="44">
        <f t="shared" si="3"/>
        <v>1.4472102075957698</v>
      </c>
    </row>
    <row r="96" spans="1:14" s="88" customFormat="1" ht="14.1" customHeight="1">
      <c r="A96" s="18">
        <v>28500</v>
      </c>
      <c r="B96" s="17" t="s">
        <v>260</v>
      </c>
      <c r="C96" s="156">
        <f>StormStats!C110</f>
        <v>2675</v>
      </c>
      <c r="D96" s="10">
        <f>StormStats!E110</f>
        <v>21.385352498288842</v>
      </c>
      <c r="E96" s="97">
        <v>26</v>
      </c>
      <c r="F96" s="97">
        <v>45</v>
      </c>
      <c r="G96" s="97">
        <v>56</v>
      </c>
      <c r="H96" s="97">
        <v>28</v>
      </c>
      <c r="I96" s="97">
        <v>12</v>
      </c>
      <c r="J96" s="97">
        <v>34</v>
      </c>
      <c r="K96" s="16">
        <f t="shared" si="2"/>
        <v>30.132281350454832</v>
      </c>
      <c r="L96" s="21">
        <f>Annual_Stats_All!DM47</f>
        <v>9.4466666666666672</v>
      </c>
      <c r="M96" s="15">
        <f>Annual_Stats_All!DM54</f>
        <v>21</v>
      </c>
      <c r="N96" s="44">
        <f t="shared" si="3"/>
        <v>1.4348705404978492</v>
      </c>
    </row>
    <row r="97" spans="1:14" s="77" customFormat="1" ht="14.1" customHeight="1">
      <c r="A97" s="18">
        <v>28800</v>
      </c>
      <c r="B97" s="17" t="s">
        <v>65</v>
      </c>
      <c r="C97" s="156">
        <f>StormStats!C111</f>
        <v>2205</v>
      </c>
      <c r="D97" s="10">
        <f>StormStats!E111</f>
        <v>41.095140314852841</v>
      </c>
      <c r="E97" s="97">
        <v>14</v>
      </c>
      <c r="F97" s="97">
        <v>26</v>
      </c>
      <c r="G97" s="97">
        <v>21</v>
      </c>
      <c r="H97" s="97">
        <v>45</v>
      </c>
      <c r="I97" s="97">
        <v>81</v>
      </c>
      <c r="J97" s="97">
        <v>110</v>
      </c>
      <c r="K97" s="16">
        <f t="shared" si="2"/>
        <v>38.112591735050096</v>
      </c>
      <c r="L97" s="21">
        <f>Annual_Stats_All!DN47</f>
        <v>7.0982051282051293</v>
      </c>
      <c r="M97" s="15">
        <f>Annual_Stats_All!DN54</f>
        <v>39</v>
      </c>
      <c r="N97" s="44">
        <f t="shared" si="3"/>
        <v>0.97724594192436143</v>
      </c>
    </row>
    <row r="98" spans="1:14" s="88" customFormat="1" ht="14.1" customHeight="1">
      <c r="A98" s="18">
        <v>29000</v>
      </c>
      <c r="B98" s="17" t="s">
        <v>261</v>
      </c>
      <c r="C98" s="156">
        <f>StormStats!C112</f>
        <v>2275</v>
      </c>
      <c r="D98" s="10">
        <f>StormStats!E112</f>
        <v>22.321697467488022</v>
      </c>
      <c r="E98" s="97">
        <v>22</v>
      </c>
      <c r="F98" s="97">
        <v>33</v>
      </c>
      <c r="G98" s="97">
        <v>11</v>
      </c>
      <c r="H98" s="97">
        <v>10</v>
      </c>
      <c r="I98" s="97">
        <v>11</v>
      </c>
      <c r="J98" s="97">
        <v>18</v>
      </c>
      <c r="K98" s="16">
        <f t="shared" si="2"/>
        <v>15.842817376030437</v>
      </c>
      <c r="L98" s="21">
        <f>Annual_Stats_All!DO47</f>
        <v>8.1195454545454542</v>
      </c>
      <c r="M98" s="15">
        <f>Annual_Stats_All!DO54</f>
        <v>22</v>
      </c>
      <c r="N98" s="44">
        <f t="shared" si="3"/>
        <v>0.72012806254683803</v>
      </c>
    </row>
    <row r="99" spans="1:14" s="59" customFormat="1" ht="14.1" customHeight="1">
      <c r="A99" s="18">
        <v>29200</v>
      </c>
      <c r="B99" s="17" t="s">
        <v>66</v>
      </c>
      <c r="C99" s="156">
        <f>StormStats!C113</f>
        <v>2425</v>
      </c>
      <c r="D99" s="10">
        <f>StormStats!E113</f>
        <v>41.864476386036962</v>
      </c>
      <c r="E99" s="97">
        <v>45</v>
      </c>
      <c r="F99" s="97">
        <v>106</v>
      </c>
      <c r="G99" s="97">
        <v>48</v>
      </c>
      <c r="H99" s="97">
        <v>28</v>
      </c>
      <c r="I99" s="97">
        <v>47</v>
      </c>
      <c r="J99" s="97">
        <v>35</v>
      </c>
      <c r="K99" s="16">
        <f t="shared" si="2"/>
        <v>46.828896612283543</v>
      </c>
      <c r="L99" s="21">
        <f>Annual_Stats_All!DP47</f>
        <v>7.8846153846153859</v>
      </c>
      <c r="M99" s="15">
        <f>Annual_Stats_All!DP54</f>
        <v>39</v>
      </c>
      <c r="N99" s="44">
        <f t="shared" si="3"/>
        <v>1.2007409387765011</v>
      </c>
    </row>
    <row r="100" spans="1:14" s="59" customFormat="1" ht="14.1" customHeight="1">
      <c r="A100" s="18">
        <v>29500</v>
      </c>
      <c r="B100" s="17" t="s">
        <v>68</v>
      </c>
      <c r="C100" s="156">
        <f>StormStats!C115</f>
        <v>5150</v>
      </c>
      <c r="D100" s="10">
        <f>StormStats!E115</f>
        <v>43.416837782340863</v>
      </c>
      <c r="E100" s="97">
        <v>35</v>
      </c>
      <c r="F100" s="97">
        <v>25</v>
      </c>
      <c r="G100" s="97">
        <v>35</v>
      </c>
      <c r="H100" s="97">
        <v>20</v>
      </c>
      <c r="I100" s="97">
        <v>10</v>
      </c>
      <c r="J100" s="97">
        <v>13</v>
      </c>
      <c r="K100" s="16">
        <f t="shared" si="2"/>
        <v>20.741567502182253</v>
      </c>
      <c r="L100" s="21">
        <f>Annual_Stats_All!DR47</f>
        <v>8.669714285714285</v>
      </c>
      <c r="M100" s="15">
        <f>Annual_Stats_All!DR54</f>
        <v>35</v>
      </c>
      <c r="N100" s="44">
        <f t="shared" si="3"/>
        <v>0.59261621434806433</v>
      </c>
    </row>
    <row r="101" spans="1:14" ht="14.1" customHeight="1">
      <c r="A101" s="18">
        <v>29700</v>
      </c>
      <c r="B101" s="17" t="s">
        <v>250</v>
      </c>
      <c r="C101" s="156">
        <f>StormStats!C116</f>
        <v>2465</v>
      </c>
      <c r="D101" s="10">
        <f>StormStats!E116</f>
        <v>22.11088295687885</v>
      </c>
      <c r="E101" s="97">
        <v>289</v>
      </c>
      <c r="F101" s="97">
        <v>66</v>
      </c>
      <c r="G101" s="97">
        <v>19</v>
      </c>
      <c r="H101" s="97">
        <v>10</v>
      </c>
      <c r="I101" s="97">
        <v>5</v>
      </c>
      <c r="J101" s="97">
        <v>12</v>
      </c>
      <c r="K101" s="16">
        <f t="shared" si="2"/>
        <v>24.522106350756161</v>
      </c>
      <c r="L101" s="21">
        <f>Annual_Stats_All!DS47</f>
        <v>8.4195454545454531</v>
      </c>
      <c r="M101" s="15">
        <f>Annual_Stats_All!DS54</f>
        <v>22</v>
      </c>
      <c r="N101" s="44">
        <f t="shared" si="3"/>
        <v>1.1146411977616437</v>
      </c>
    </row>
    <row r="102" spans="1:14" s="88" customFormat="1" ht="14.1" customHeight="1">
      <c r="A102" s="18">
        <v>30000</v>
      </c>
      <c r="B102" s="17" t="s">
        <v>298</v>
      </c>
      <c r="C102" s="156">
        <f>StormStats!C117</f>
        <v>2580</v>
      </c>
      <c r="D102" s="10">
        <f>StormStats!E117</f>
        <v>20.859685147159478</v>
      </c>
      <c r="E102" s="97">
        <v>21</v>
      </c>
      <c r="F102" s="97">
        <v>22</v>
      </c>
      <c r="G102" s="97">
        <v>10</v>
      </c>
      <c r="H102" s="97">
        <v>7</v>
      </c>
      <c r="I102" s="97">
        <v>11</v>
      </c>
      <c r="J102" s="97">
        <v>8</v>
      </c>
      <c r="K102" s="16">
        <f t="shared" si="2"/>
        <v>11.904297760588694</v>
      </c>
      <c r="L102" s="21">
        <f>Annual_Stats_All!DT47</f>
        <v>8.3520000000000003</v>
      </c>
      <c r="M102" s="15">
        <f>Annual_Stats_All!DT54</f>
        <v>20</v>
      </c>
      <c r="N102" s="44">
        <f t="shared" si="3"/>
        <v>0.59521488802943467</v>
      </c>
    </row>
    <row r="103" spans="1:14" ht="14.1" customHeight="1">
      <c r="A103" s="18">
        <v>30300</v>
      </c>
      <c r="B103" s="17" t="s">
        <v>299</v>
      </c>
      <c r="C103" s="156">
        <f>StormStats!C118</f>
        <v>2420</v>
      </c>
      <c r="D103" s="10">
        <f>StormStats!E118</f>
        <v>20.862422997946613</v>
      </c>
      <c r="E103" s="97">
        <v>11</v>
      </c>
      <c r="F103" s="97">
        <v>9</v>
      </c>
      <c r="G103" s="97">
        <v>5</v>
      </c>
      <c r="H103" s="97">
        <v>7</v>
      </c>
      <c r="I103" s="97">
        <v>18</v>
      </c>
      <c r="J103" s="97">
        <v>13</v>
      </c>
      <c r="K103" s="16">
        <f t="shared" si="2"/>
        <v>9.65650232496135</v>
      </c>
      <c r="L103" s="21">
        <f>Annual_Stats_All!DU47</f>
        <v>7.7834999999999992</v>
      </c>
      <c r="M103" s="15">
        <f>Annual_Stats_All!DU54</f>
        <v>20</v>
      </c>
      <c r="N103" s="44">
        <f t="shared" si="3"/>
        <v>0.48282511624806751</v>
      </c>
    </row>
    <row r="104" spans="1:14" s="60" customFormat="1" ht="14.1" customHeight="1">
      <c r="A104" s="18">
        <v>30500</v>
      </c>
      <c r="B104" s="17" t="s">
        <v>266</v>
      </c>
      <c r="C104" s="156">
        <f>StormStats!C119</f>
        <v>2840</v>
      </c>
      <c r="D104" s="10">
        <f>StormStats!E119</f>
        <v>21.574264202600958</v>
      </c>
      <c r="E104" s="97">
        <v>18</v>
      </c>
      <c r="F104" s="97">
        <v>21</v>
      </c>
      <c r="G104" s="97">
        <v>12</v>
      </c>
      <c r="H104" s="97">
        <v>7</v>
      </c>
      <c r="I104" s="97">
        <v>11</v>
      </c>
      <c r="J104" s="97">
        <v>17</v>
      </c>
      <c r="K104" s="16">
        <f t="shared" si="2"/>
        <v>13.456603272766701</v>
      </c>
      <c r="L104" s="21">
        <f>Annual_Stats_All!DV47</f>
        <v>9.3633333333333315</v>
      </c>
      <c r="M104" s="15">
        <f>Annual_Stats_All!DV54</f>
        <v>21</v>
      </c>
      <c r="N104" s="44">
        <f t="shared" si="3"/>
        <v>0.64079063203650954</v>
      </c>
    </row>
    <row r="105" spans="1:14" ht="14.1" customHeight="1">
      <c r="A105" s="18">
        <v>30800</v>
      </c>
      <c r="B105" s="17" t="s">
        <v>17</v>
      </c>
      <c r="C105" s="156">
        <f>StormStats!C122</f>
        <v>1215</v>
      </c>
      <c r="D105" s="10">
        <f>StormStats!E122</f>
        <v>32.517453798767967</v>
      </c>
      <c r="E105" s="97">
        <v>14</v>
      </c>
      <c r="F105" s="97">
        <v>15</v>
      </c>
      <c r="G105" s="97">
        <v>58</v>
      </c>
      <c r="H105" s="97">
        <v>1000</v>
      </c>
      <c r="I105" s="97">
        <v>375</v>
      </c>
      <c r="J105" s="97">
        <v>107</v>
      </c>
      <c r="K105" s="16">
        <f t="shared" si="2"/>
        <v>88.751776652930516</v>
      </c>
      <c r="L105" s="21">
        <f>Annual_Stats_All!DY47</f>
        <v>7.2370967741935477</v>
      </c>
      <c r="M105" s="22">
        <f>Annual_Stats_All!DY54</f>
        <v>31</v>
      </c>
      <c r="N105" s="44">
        <f t="shared" si="3"/>
        <v>2.8629605371913072</v>
      </c>
    </row>
    <row r="106" spans="1:14" s="60" customFormat="1" ht="14.1" customHeight="1">
      <c r="A106" s="18">
        <v>31000</v>
      </c>
      <c r="B106" s="17" t="s">
        <v>18</v>
      </c>
      <c r="C106" s="156">
        <f>StormStats!C124</f>
        <v>1250</v>
      </c>
      <c r="D106" s="10">
        <f>StormStats!E124</f>
        <v>32.514715947980832</v>
      </c>
      <c r="E106" s="97">
        <v>26</v>
      </c>
      <c r="F106" s="97">
        <v>19</v>
      </c>
      <c r="G106" s="97">
        <v>50</v>
      </c>
      <c r="H106" s="97">
        <v>1000</v>
      </c>
      <c r="I106" s="97">
        <v>314</v>
      </c>
      <c r="J106" s="97">
        <v>92</v>
      </c>
      <c r="K106" s="16">
        <f t="shared" si="2"/>
        <v>94.529872352000851</v>
      </c>
      <c r="L106" s="21">
        <f>Annual_Stats_All!EA47</f>
        <v>7.1059374999999996</v>
      </c>
      <c r="M106" s="22">
        <f>Annual_Stats_All!EA54</f>
        <v>32</v>
      </c>
      <c r="N106" s="44">
        <f t="shared" si="3"/>
        <v>2.9540585110000266</v>
      </c>
    </row>
    <row r="107" spans="1:14" ht="14.1" customHeight="1">
      <c r="A107" s="18">
        <v>31200</v>
      </c>
      <c r="B107" s="17" t="s">
        <v>19</v>
      </c>
      <c r="C107" s="156">
        <f>StormStats!C126</f>
        <v>1280</v>
      </c>
      <c r="D107" s="10">
        <f>StormStats!E126</f>
        <v>32.531143052703626</v>
      </c>
      <c r="E107" s="97">
        <v>125</v>
      </c>
      <c r="F107" s="97">
        <v>599</v>
      </c>
      <c r="G107" s="97">
        <v>225</v>
      </c>
      <c r="H107" s="97">
        <v>477</v>
      </c>
      <c r="I107" s="97">
        <v>203</v>
      </c>
      <c r="J107" s="97">
        <v>61</v>
      </c>
      <c r="K107" s="16">
        <f t="shared" si="2"/>
        <v>215.26690538997025</v>
      </c>
      <c r="L107" s="21">
        <f>Annual_Stats_All!EC47</f>
        <v>7.7456666666666676</v>
      </c>
      <c r="M107" s="22">
        <f>Annual_Stats_All!EC54</f>
        <v>30</v>
      </c>
      <c r="N107" s="44">
        <f t="shared" si="3"/>
        <v>7.1755635129990081</v>
      </c>
    </row>
    <row r="108" spans="1:14" ht="14.1" customHeight="1">
      <c r="A108" s="18">
        <v>31500</v>
      </c>
      <c r="B108" s="17" t="s">
        <v>242</v>
      </c>
      <c r="C108" s="156">
        <f>StormStats!C129</f>
        <v>1175</v>
      </c>
      <c r="D108" s="10">
        <f>StormStats!E129</f>
        <v>22.628336755646817</v>
      </c>
      <c r="E108" s="97">
        <v>17</v>
      </c>
      <c r="F108" s="97">
        <v>40</v>
      </c>
      <c r="G108" s="97">
        <v>195</v>
      </c>
      <c r="H108" s="97">
        <v>1000</v>
      </c>
      <c r="I108" s="97">
        <v>361</v>
      </c>
      <c r="J108" s="97">
        <v>105</v>
      </c>
      <c r="K108" s="16">
        <f t="shared" si="2"/>
        <v>130.88001542376861</v>
      </c>
      <c r="L108" s="21">
        <f>Annual_Stats_All!EF47</f>
        <v>7.2345454545454544</v>
      </c>
      <c r="M108" s="22">
        <f>Annual_Stats_All!EF54</f>
        <v>22</v>
      </c>
      <c r="N108" s="44">
        <f t="shared" si="3"/>
        <v>5.9490916101713003</v>
      </c>
    </row>
    <row r="109" spans="1:14" ht="14.1" customHeight="1">
      <c r="A109" s="18">
        <v>31700</v>
      </c>
      <c r="B109" s="17" t="s">
        <v>128</v>
      </c>
      <c r="C109" s="156">
        <f>StormStats!C131</f>
        <v>1190</v>
      </c>
      <c r="D109" s="10">
        <f>StormStats!E131</f>
        <v>32.517453798767967</v>
      </c>
      <c r="E109" s="97">
        <v>86</v>
      </c>
      <c r="F109" s="97">
        <v>213</v>
      </c>
      <c r="G109" s="97">
        <v>225</v>
      </c>
      <c r="H109" s="97">
        <v>1000</v>
      </c>
      <c r="I109" s="97">
        <v>1000</v>
      </c>
      <c r="J109" s="97">
        <v>404</v>
      </c>
      <c r="K109" s="16">
        <f t="shared" si="2"/>
        <v>344.27619121729532</v>
      </c>
      <c r="L109" s="21">
        <f>Annual_Stats_All!EH47</f>
        <v>6.5871874999999998</v>
      </c>
      <c r="M109" s="15">
        <f>Annual_Stats_All!EH54</f>
        <v>32</v>
      </c>
      <c r="N109" s="44">
        <f t="shared" si="3"/>
        <v>10.758630975540479</v>
      </c>
    </row>
    <row r="110" spans="1:14" s="76" customFormat="1" ht="14.1" customHeight="1">
      <c r="A110" s="18">
        <v>32000</v>
      </c>
      <c r="B110" s="17" t="s">
        <v>439</v>
      </c>
      <c r="C110" s="156">
        <f>StormStats!C132</f>
        <v>1215</v>
      </c>
      <c r="D110" s="10">
        <f>StormStats!E132</f>
        <v>27.184120465434635</v>
      </c>
      <c r="E110" s="97">
        <v>67</v>
      </c>
      <c r="F110" s="97">
        <v>226</v>
      </c>
      <c r="G110" s="97">
        <v>178</v>
      </c>
      <c r="H110" s="97">
        <v>1000</v>
      </c>
      <c r="I110" s="97">
        <v>1000</v>
      </c>
      <c r="J110" s="97">
        <v>1000</v>
      </c>
      <c r="K110" s="16">
        <f t="shared" si="2"/>
        <v>373.05014004278542</v>
      </c>
      <c r="L110" s="21">
        <f>Annual_Stats_All!EI47</f>
        <v>6.7666666666666666</v>
      </c>
      <c r="M110" s="15">
        <f>Annual_Stats_All!EI54</f>
        <v>27</v>
      </c>
      <c r="N110" s="44">
        <f t="shared" si="3"/>
        <v>13.816671853436496</v>
      </c>
    </row>
    <row r="111" spans="1:14" ht="14.1" customHeight="1">
      <c r="A111" s="18">
        <v>32300</v>
      </c>
      <c r="B111" s="17" t="s">
        <v>129</v>
      </c>
      <c r="C111" s="156">
        <f>StormStats!C133</f>
        <v>1215</v>
      </c>
      <c r="D111" s="10">
        <f>StormStats!E133</f>
        <v>34.201232032854207</v>
      </c>
      <c r="E111" s="97">
        <v>37</v>
      </c>
      <c r="F111" s="97">
        <v>72</v>
      </c>
      <c r="G111" s="97">
        <v>210</v>
      </c>
      <c r="H111" s="97">
        <v>1000</v>
      </c>
      <c r="I111" s="97">
        <v>1000</v>
      </c>
      <c r="J111" s="97">
        <v>168</v>
      </c>
      <c r="K111" s="16">
        <f t="shared" si="2"/>
        <v>213.22778695831349</v>
      </c>
      <c r="L111" s="21">
        <f>Annual_Stats_All!EJ47</f>
        <v>6.8297058823529406</v>
      </c>
      <c r="M111" s="15">
        <f>Annual_Stats_All!EJ54</f>
        <v>34</v>
      </c>
      <c r="N111" s="44">
        <f t="shared" si="3"/>
        <v>6.2714054987739258</v>
      </c>
    </row>
    <row r="112" spans="1:14" s="88" customFormat="1" ht="14.1" customHeight="1">
      <c r="A112" s="18">
        <v>32500</v>
      </c>
      <c r="B112" s="17" t="s">
        <v>324</v>
      </c>
      <c r="C112" s="156">
        <f>StormStats!C134</f>
        <v>1230</v>
      </c>
      <c r="D112" s="10">
        <f>StormStats!E134</f>
        <v>17.678302532511978</v>
      </c>
      <c r="E112" s="97">
        <v>25</v>
      </c>
      <c r="F112" s="97">
        <v>153</v>
      </c>
      <c r="G112" s="97">
        <v>257</v>
      </c>
      <c r="H112" s="97">
        <v>875</v>
      </c>
      <c r="I112" s="97">
        <v>193</v>
      </c>
      <c r="J112" s="97">
        <v>82</v>
      </c>
      <c r="K112" s="16">
        <f t="shared" si="2"/>
        <v>154.52210990501837</v>
      </c>
      <c r="L112" s="21">
        <f>Annual_Stats_All!EK47</f>
        <v>6.7606666666666673</v>
      </c>
      <c r="M112" s="15">
        <f>Annual_Stats_All!EK54</f>
        <v>15</v>
      </c>
      <c r="N112" s="44">
        <f t="shared" si="3"/>
        <v>10.301473993667891</v>
      </c>
    </row>
    <row r="113" spans="1:14" ht="14.1" customHeight="1">
      <c r="A113" s="18">
        <v>32800</v>
      </c>
      <c r="B113" s="17" t="s">
        <v>135</v>
      </c>
      <c r="C113" s="156">
        <f>StormStats!C136</f>
        <v>1245</v>
      </c>
      <c r="D113" s="10">
        <f>StormStats!E136</f>
        <v>27.783709787816566</v>
      </c>
      <c r="E113" s="97">
        <v>11</v>
      </c>
      <c r="F113" s="97">
        <v>91</v>
      </c>
      <c r="G113" s="97">
        <v>113</v>
      </c>
      <c r="H113" s="97">
        <v>368</v>
      </c>
      <c r="I113" s="97">
        <v>100</v>
      </c>
      <c r="J113" s="97">
        <v>40</v>
      </c>
      <c r="K113" s="16">
        <f t="shared" si="2"/>
        <v>74.171441901161927</v>
      </c>
      <c r="L113" s="21">
        <f>Annual_Stats_All!EM47</f>
        <v>6.1607407407407395</v>
      </c>
      <c r="M113" s="15">
        <f>Annual_Stats_All!EM54</f>
        <v>27</v>
      </c>
      <c r="N113" s="44">
        <f t="shared" si="3"/>
        <v>2.7470904407837753</v>
      </c>
    </row>
    <row r="114" spans="1:14" s="76" customFormat="1" ht="14.1" customHeight="1">
      <c r="A114" s="18">
        <v>33000</v>
      </c>
      <c r="B114" s="17" t="s">
        <v>137</v>
      </c>
      <c r="C114" s="156">
        <f>StormStats!C137</f>
        <v>1265</v>
      </c>
      <c r="D114" s="10">
        <f>StormStats!E137</f>
        <v>27.786447638603697</v>
      </c>
      <c r="E114" s="97">
        <v>820</v>
      </c>
      <c r="F114" s="97">
        <v>1000</v>
      </c>
      <c r="G114" s="97">
        <v>422</v>
      </c>
      <c r="H114" s="97">
        <v>287</v>
      </c>
      <c r="I114" s="97">
        <v>36</v>
      </c>
      <c r="J114" s="97">
        <v>31</v>
      </c>
      <c r="K114" s="16">
        <f t="shared" si="2"/>
        <v>219.16880134850493</v>
      </c>
      <c r="L114" s="21">
        <f>Annual_Stats_All!EN47</f>
        <v>6.3788888888888877</v>
      </c>
      <c r="M114" s="15">
        <f>Annual_Stats_All!EN54</f>
        <v>27</v>
      </c>
      <c r="N114" s="44">
        <f t="shared" si="3"/>
        <v>8.1173630129075907</v>
      </c>
    </row>
    <row r="115" spans="1:14" s="50" customFormat="1" ht="14.1" customHeight="1">
      <c r="A115" s="18">
        <v>33200</v>
      </c>
      <c r="B115" s="17" t="s">
        <v>329</v>
      </c>
      <c r="C115" s="156">
        <f>StormStats!C138</f>
        <v>1760</v>
      </c>
      <c r="D115" s="10">
        <f>StormStats!E138</f>
        <v>17.467488021902806</v>
      </c>
      <c r="E115" s="97">
        <v>16</v>
      </c>
      <c r="F115" s="97">
        <v>19</v>
      </c>
      <c r="G115" s="97">
        <v>51</v>
      </c>
      <c r="H115" s="97">
        <v>875</v>
      </c>
      <c r="I115" s="97">
        <v>107</v>
      </c>
      <c r="J115" s="97">
        <v>28</v>
      </c>
      <c r="K115" s="16">
        <f t="shared" si="2"/>
        <v>58.636171125101725</v>
      </c>
      <c r="L115" s="21">
        <f>Annual_Stats_All!EO47</f>
        <v>8.9262499999999996</v>
      </c>
      <c r="M115" s="15">
        <f>Annual_Stats_All!EO54</f>
        <v>16</v>
      </c>
      <c r="N115" s="44">
        <f t="shared" si="3"/>
        <v>3.6647606953188578</v>
      </c>
    </row>
    <row r="116" spans="1:14" s="88" customFormat="1" ht="14.1" customHeight="1">
      <c r="A116" s="18">
        <v>33500</v>
      </c>
      <c r="B116" s="17" t="s">
        <v>330</v>
      </c>
      <c r="C116" s="156">
        <f>StormStats!C139</f>
        <v>1915</v>
      </c>
      <c r="D116" s="10">
        <f>StormStats!E139</f>
        <v>17.440109514031484</v>
      </c>
      <c r="E116" s="97">
        <v>26</v>
      </c>
      <c r="F116" s="97">
        <v>224</v>
      </c>
      <c r="G116" s="97">
        <v>126</v>
      </c>
      <c r="H116" s="97">
        <v>663</v>
      </c>
      <c r="I116" s="97">
        <v>96</v>
      </c>
      <c r="J116" s="97">
        <v>20</v>
      </c>
      <c r="K116" s="16">
        <f t="shared" si="2"/>
        <v>98.870738505326031</v>
      </c>
      <c r="L116" s="21">
        <f>Annual_Stats_All!EP47</f>
        <v>9.3335294117647063</v>
      </c>
      <c r="M116" s="15">
        <f>Annual_Stats_All!EP54</f>
        <v>17</v>
      </c>
      <c r="N116" s="44">
        <f t="shared" si="3"/>
        <v>5.8159257944309433</v>
      </c>
    </row>
    <row r="117" spans="1:14" ht="14.1" customHeight="1">
      <c r="A117" s="18">
        <v>34000</v>
      </c>
      <c r="B117" s="17" t="s">
        <v>20</v>
      </c>
      <c r="C117" s="156">
        <f>StormStats!C141</f>
        <v>1370</v>
      </c>
      <c r="D117" s="10">
        <f>StormStats!E141</f>
        <v>28</v>
      </c>
      <c r="E117" s="97">
        <v>45</v>
      </c>
      <c r="F117" s="97">
        <v>188</v>
      </c>
      <c r="G117" s="97">
        <v>125</v>
      </c>
      <c r="H117" s="97">
        <v>691</v>
      </c>
      <c r="I117" s="97">
        <v>113</v>
      </c>
      <c r="J117" s="97">
        <v>277</v>
      </c>
      <c r="K117" s="16">
        <f t="shared" si="2"/>
        <v>168.48171424374738</v>
      </c>
      <c r="L117" s="21">
        <f>Annual_Stats_All!ER47</f>
        <v>7.4028000000000009</v>
      </c>
      <c r="M117" s="22">
        <f>Annual_Stats_All!ER54</f>
        <v>25</v>
      </c>
      <c r="N117" s="44">
        <f t="shared" si="3"/>
        <v>6.7392685697498953</v>
      </c>
    </row>
    <row r="118" spans="1:14" s="76" customFormat="1" ht="14.1" customHeight="1">
      <c r="A118" s="18">
        <v>34300</v>
      </c>
      <c r="B118" s="17" t="s">
        <v>132</v>
      </c>
      <c r="C118" s="156">
        <f>StormStats!C143</f>
        <v>1335</v>
      </c>
      <c r="D118" s="10">
        <f>StormStats!E143</f>
        <v>34.1409993155373</v>
      </c>
      <c r="E118" s="97">
        <v>26</v>
      </c>
      <c r="F118" s="97">
        <v>206</v>
      </c>
      <c r="G118" s="97">
        <v>445</v>
      </c>
      <c r="H118" s="97">
        <v>559</v>
      </c>
      <c r="I118" s="97">
        <v>132</v>
      </c>
      <c r="J118" s="97">
        <v>43</v>
      </c>
      <c r="K118" s="16">
        <f t="shared" si="2"/>
        <v>140.10139587823309</v>
      </c>
      <c r="L118" s="21">
        <f>Annual_Stats_All!ET47</f>
        <v>7.284411764705883</v>
      </c>
      <c r="M118" s="15">
        <f>Annual_Stats_All!ET54</f>
        <v>34</v>
      </c>
      <c r="N118" s="44">
        <f t="shared" si="3"/>
        <v>4.1206292905362671</v>
      </c>
    </row>
    <row r="119" spans="1:14" ht="14.1" customHeight="1">
      <c r="A119" s="18">
        <v>34500</v>
      </c>
      <c r="B119" s="17" t="s">
        <v>367</v>
      </c>
      <c r="C119" s="156">
        <f>StormStats!C145</f>
        <v>1455</v>
      </c>
      <c r="D119" s="10">
        <f>StormStats!E145</f>
        <v>22.245037645448324</v>
      </c>
      <c r="E119" s="97">
        <v>39</v>
      </c>
      <c r="F119" s="97">
        <v>21</v>
      </c>
      <c r="G119" s="97">
        <v>21</v>
      </c>
      <c r="H119" s="97">
        <v>18</v>
      </c>
      <c r="I119" s="97">
        <v>17</v>
      </c>
      <c r="J119" s="97">
        <v>74</v>
      </c>
      <c r="K119" s="16">
        <f t="shared" si="2"/>
        <v>27.023570125176139</v>
      </c>
      <c r="L119" s="21">
        <f>Annual_Stats_All!EV47</f>
        <v>7.4745000000000008</v>
      </c>
      <c r="M119" s="15">
        <f>Annual_Stats_All!EV54</f>
        <v>20</v>
      </c>
      <c r="N119" s="44">
        <f t="shared" si="3"/>
        <v>1.3511785062588069</v>
      </c>
    </row>
    <row r="120" spans="1:14" ht="14.1" customHeight="1">
      <c r="A120" s="18">
        <v>34800</v>
      </c>
      <c r="B120" s="17" t="s">
        <v>133</v>
      </c>
      <c r="C120" s="156">
        <f>StormStats!C148</f>
        <v>1305</v>
      </c>
      <c r="D120" s="10">
        <f>StormStats!E148</f>
        <v>34.699520876112253</v>
      </c>
      <c r="E120" s="97">
        <v>23</v>
      </c>
      <c r="F120" s="97">
        <v>58</v>
      </c>
      <c r="G120" s="97">
        <v>53</v>
      </c>
      <c r="H120" s="97">
        <v>247</v>
      </c>
      <c r="I120" s="97">
        <v>71</v>
      </c>
      <c r="J120" s="97">
        <v>33</v>
      </c>
      <c r="K120" s="16">
        <f t="shared" si="2"/>
        <v>58.701629477473404</v>
      </c>
      <c r="L120" s="21">
        <f>Annual_Stats_All!EY47</f>
        <v>6.4925000000000006</v>
      </c>
      <c r="M120" s="15">
        <f>Annual_Stats_All!EY54</f>
        <v>32</v>
      </c>
      <c r="N120" s="44">
        <f t="shared" si="3"/>
        <v>1.8344259211710439</v>
      </c>
    </row>
    <row r="121" spans="1:14" s="88" customFormat="1" ht="14.1" customHeight="1">
      <c r="A121" s="18">
        <v>35000</v>
      </c>
      <c r="B121" s="17" t="s">
        <v>245</v>
      </c>
      <c r="C121" s="156">
        <f>StormStats!C150</f>
        <v>1390</v>
      </c>
      <c r="D121" s="10">
        <f>StormStats!E150</f>
        <v>22.264202600958249</v>
      </c>
      <c r="E121" s="97">
        <v>141</v>
      </c>
      <c r="F121" s="97">
        <v>25</v>
      </c>
      <c r="G121" s="97">
        <v>20</v>
      </c>
      <c r="H121" s="97">
        <v>43</v>
      </c>
      <c r="I121" s="97">
        <v>20</v>
      </c>
      <c r="J121" s="97">
        <v>17</v>
      </c>
      <c r="K121" s="16">
        <f t="shared" si="2"/>
        <v>31.782599474355258</v>
      </c>
      <c r="L121" s="21">
        <f>Annual_Stats_All!FA47</f>
        <v>6.975714285714286</v>
      </c>
      <c r="M121" s="15">
        <f>Annual_Stats_All!FA54</f>
        <v>21</v>
      </c>
      <c r="N121" s="44">
        <f t="shared" si="3"/>
        <v>1.5134571178264409</v>
      </c>
    </row>
    <row r="122" spans="1:14" s="88" customFormat="1" ht="14.1" customHeight="1">
      <c r="A122" s="18">
        <v>35200</v>
      </c>
      <c r="B122" s="17" t="s">
        <v>134</v>
      </c>
      <c r="C122" s="156">
        <f>StormStats!C152</f>
        <v>1215</v>
      </c>
      <c r="D122" s="10">
        <f>StormStats!E152</f>
        <v>34.392881587953454</v>
      </c>
      <c r="E122" s="97">
        <v>58</v>
      </c>
      <c r="F122" s="97">
        <v>70</v>
      </c>
      <c r="G122" s="97">
        <v>39</v>
      </c>
      <c r="H122" s="97">
        <v>35</v>
      </c>
      <c r="I122" s="97">
        <v>25</v>
      </c>
      <c r="J122" s="97">
        <v>21</v>
      </c>
      <c r="K122" s="16">
        <f t="shared" si="2"/>
        <v>37.783570695867418</v>
      </c>
      <c r="L122" s="21">
        <f>Annual_Stats_All!FC47</f>
        <v>6.583823529411764</v>
      </c>
      <c r="M122" s="15">
        <f>Annual_Stats_All!FC54</f>
        <v>34</v>
      </c>
      <c r="N122" s="44">
        <f t="shared" si="3"/>
        <v>1.111281491054924</v>
      </c>
    </row>
    <row r="123" spans="1:14" ht="14.1" customHeight="1">
      <c r="A123" s="18">
        <v>35700</v>
      </c>
      <c r="B123" s="17" t="s">
        <v>204</v>
      </c>
      <c r="C123" s="156">
        <f>StormStats!C153</f>
        <v>1350</v>
      </c>
      <c r="D123" s="10">
        <f>StormStats!E153</f>
        <v>25.149897330595483</v>
      </c>
      <c r="E123" s="97">
        <v>11</v>
      </c>
      <c r="F123" s="97">
        <v>55</v>
      </c>
      <c r="G123" s="97">
        <v>35</v>
      </c>
      <c r="H123" s="97">
        <v>80</v>
      </c>
      <c r="I123" s="97">
        <v>35</v>
      </c>
      <c r="J123" s="97">
        <v>20</v>
      </c>
      <c r="K123" s="16">
        <f t="shared" si="2"/>
        <v>32.53383359537041</v>
      </c>
      <c r="L123" s="21">
        <f>Annual_Stats_All!FD47</f>
        <v>6.9912000000000001</v>
      </c>
      <c r="M123" s="15">
        <f>Annual_Stats_All!FD54</f>
        <v>25</v>
      </c>
      <c r="N123" s="44">
        <f t="shared" si="3"/>
        <v>1.3013533438148164</v>
      </c>
    </row>
    <row r="124" spans="1:14" ht="14.1" customHeight="1">
      <c r="A124" s="18">
        <v>36000</v>
      </c>
      <c r="B124" s="17" t="s">
        <v>136</v>
      </c>
      <c r="C124" s="156">
        <f>StormStats!C155</f>
        <v>1405</v>
      </c>
      <c r="D124" s="10">
        <f>StormStats!E155</f>
        <v>41.418206707734427</v>
      </c>
      <c r="E124" s="97">
        <v>38</v>
      </c>
      <c r="F124" s="97">
        <v>12</v>
      </c>
      <c r="G124" s="97">
        <v>54</v>
      </c>
      <c r="H124" s="97">
        <v>32</v>
      </c>
      <c r="I124" s="97">
        <v>17</v>
      </c>
      <c r="J124" s="97">
        <v>17</v>
      </c>
      <c r="K124" s="16">
        <f t="shared" si="2"/>
        <v>24.711611667534562</v>
      </c>
      <c r="L124" s="21">
        <f>Annual_Stats_All!FF47</f>
        <v>7.5145000000000008</v>
      </c>
      <c r="M124" s="15">
        <f>Annual_Stats_All!FF54</f>
        <v>40</v>
      </c>
      <c r="N124" s="44">
        <f t="shared" si="3"/>
        <v>0.61779029168836408</v>
      </c>
    </row>
    <row r="125" spans="1:14" ht="14.1" customHeight="1">
      <c r="A125" s="18">
        <v>36300</v>
      </c>
      <c r="B125" s="17" t="s">
        <v>422</v>
      </c>
      <c r="C125" s="156">
        <f>StormStats!C157</f>
        <v>1385</v>
      </c>
      <c r="D125" s="10">
        <f>StormStats!E157</f>
        <v>30.439425051334702</v>
      </c>
      <c r="E125" s="98">
        <v>25</v>
      </c>
      <c r="F125" s="97">
        <v>47</v>
      </c>
      <c r="G125" s="97">
        <v>54</v>
      </c>
      <c r="H125" s="98">
        <v>173</v>
      </c>
      <c r="I125" s="97">
        <v>73</v>
      </c>
      <c r="J125" s="97">
        <v>38</v>
      </c>
      <c r="K125" s="16">
        <f t="shared" si="2"/>
        <v>55.880982213092054</v>
      </c>
      <c r="L125" s="21">
        <f>Annual_Stats_All!FH47</f>
        <v>6.9546428571428578</v>
      </c>
      <c r="M125" s="15">
        <f>Annual_Stats_All!FH54</f>
        <v>28</v>
      </c>
      <c r="N125" s="44">
        <f t="shared" si="3"/>
        <v>1.9957493647532876</v>
      </c>
    </row>
    <row r="126" spans="1:14" ht="14.1" customHeight="1">
      <c r="A126" s="18">
        <v>36500</v>
      </c>
      <c r="B126" s="17" t="s">
        <v>141</v>
      </c>
      <c r="C126" s="156">
        <f>StormStats!C158</f>
        <v>1740</v>
      </c>
      <c r="D126" s="10">
        <f>StormStats!E158</f>
        <v>30.464065708418889</v>
      </c>
      <c r="E126" s="97">
        <v>181</v>
      </c>
      <c r="F126" s="97">
        <v>56</v>
      </c>
      <c r="G126" s="97">
        <v>46</v>
      </c>
      <c r="H126" s="97">
        <v>35</v>
      </c>
      <c r="I126" s="97">
        <v>22</v>
      </c>
      <c r="J126" s="97">
        <v>44</v>
      </c>
      <c r="K126" s="16">
        <f t="shared" si="2"/>
        <v>50.091185001820023</v>
      </c>
      <c r="L126" s="21">
        <f>Annual_Stats_All!FI47</f>
        <v>8.5323333333333338</v>
      </c>
      <c r="M126" s="15">
        <f>Annual_Stats_All!FI54</f>
        <v>30</v>
      </c>
      <c r="N126" s="44">
        <f t="shared" si="3"/>
        <v>1.6697061667273341</v>
      </c>
    </row>
    <row r="127" spans="1:14" ht="14.1" customHeight="1">
      <c r="A127" s="18">
        <v>37000</v>
      </c>
      <c r="B127" s="17" t="s">
        <v>142</v>
      </c>
      <c r="C127" s="156">
        <f>StormStats!C161</f>
        <v>1575</v>
      </c>
      <c r="D127" s="10">
        <f>StormStats!E161</f>
        <v>39.912388774811774</v>
      </c>
      <c r="E127" s="97">
        <v>24</v>
      </c>
      <c r="F127" s="97">
        <v>39</v>
      </c>
      <c r="G127" s="97">
        <v>24</v>
      </c>
      <c r="H127" s="97">
        <v>17</v>
      </c>
      <c r="I127" s="97">
        <v>13</v>
      </c>
      <c r="J127" s="97">
        <v>10</v>
      </c>
      <c r="K127" s="16">
        <f t="shared" si="2"/>
        <v>19.171079170354172</v>
      </c>
      <c r="L127" s="21">
        <f>Annual_Stats_All!FL47</f>
        <v>8.1354054054054075</v>
      </c>
      <c r="M127" s="15">
        <f>Annual_Stats_All!FL54</f>
        <v>37</v>
      </c>
      <c r="N127" s="44">
        <f t="shared" si="3"/>
        <v>0.51813727487443706</v>
      </c>
    </row>
    <row r="128" spans="1:14" ht="14.1" customHeight="1">
      <c r="A128" s="18">
        <v>37200</v>
      </c>
      <c r="B128" s="17" t="s">
        <v>143</v>
      </c>
      <c r="C128" s="156">
        <f>StormStats!C163</f>
        <v>1595</v>
      </c>
      <c r="D128" s="10">
        <f>StormStats!E163</f>
        <v>35.008898015058179</v>
      </c>
      <c r="E128" s="97">
        <v>11</v>
      </c>
      <c r="F128" s="97">
        <v>18</v>
      </c>
      <c r="G128" s="97">
        <v>15</v>
      </c>
      <c r="H128" s="97">
        <v>19</v>
      </c>
      <c r="I128" s="97">
        <v>10</v>
      </c>
      <c r="J128" s="97">
        <v>8</v>
      </c>
      <c r="K128" s="16">
        <f t="shared" si="2"/>
        <v>12.85582660592461</v>
      </c>
      <c r="L128" s="21">
        <f>Annual_Stats_All!FN47</f>
        <v>7.0937142857142863</v>
      </c>
      <c r="M128" s="15">
        <f>Annual_Stats_All!FN54</f>
        <v>35</v>
      </c>
      <c r="N128" s="44">
        <f t="shared" si="3"/>
        <v>0.36730933159784601</v>
      </c>
    </row>
    <row r="129" spans="1:14" s="88" customFormat="1" ht="14.1" customHeight="1">
      <c r="A129" s="18">
        <v>37500</v>
      </c>
      <c r="B129" s="17" t="s">
        <v>354</v>
      </c>
      <c r="C129" s="156">
        <f>StormStats!C165</f>
        <v>1390</v>
      </c>
      <c r="D129" s="10">
        <f>StormStats!E165</f>
        <v>15.630390143737166</v>
      </c>
      <c r="E129" s="98">
        <v>27</v>
      </c>
      <c r="F129" s="98">
        <v>27</v>
      </c>
      <c r="G129" s="97">
        <v>14</v>
      </c>
      <c r="H129" s="97">
        <v>11</v>
      </c>
      <c r="I129" s="97">
        <v>7</v>
      </c>
      <c r="J129" s="97">
        <v>13</v>
      </c>
      <c r="K129" s="16">
        <f t="shared" si="2"/>
        <v>14.730413570421382</v>
      </c>
      <c r="L129" s="21">
        <f>Annual_Stats_All!FP47</f>
        <v>6.7826666666666675</v>
      </c>
      <c r="M129" s="15">
        <f>Annual_Stats_All!FP54</f>
        <v>15</v>
      </c>
      <c r="N129" s="44">
        <f t="shared" si="3"/>
        <v>0.98202757136142549</v>
      </c>
    </row>
    <row r="130" spans="1:14" ht="14.1" customHeight="1">
      <c r="A130" s="18">
        <v>37700</v>
      </c>
      <c r="B130" s="17" t="s">
        <v>215</v>
      </c>
      <c r="C130" s="156">
        <f>StormStats!C167</f>
        <v>1445</v>
      </c>
      <c r="D130" s="10">
        <f>StormStats!E167</f>
        <v>30.04517453798768</v>
      </c>
      <c r="E130" s="98">
        <v>100</v>
      </c>
      <c r="F130" s="98">
        <v>36</v>
      </c>
      <c r="G130" s="97">
        <v>58</v>
      </c>
      <c r="H130" s="97">
        <v>37</v>
      </c>
      <c r="I130" s="97">
        <v>103</v>
      </c>
      <c r="J130" s="97">
        <v>41</v>
      </c>
      <c r="K130" s="16">
        <f t="shared" si="2"/>
        <v>56.527383460644458</v>
      </c>
      <c r="L130" s="21">
        <f>Annual_Stats_All!FR47</f>
        <v>7.5703333333333322</v>
      </c>
      <c r="M130" s="15">
        <f>Annual_Stats_All!FR54</f>
        <v>30</v>
      </c>
      <c r="N130" s="44">
        <f t="shared" si="3"/>
        <v>1.8842461153548153</v>
      </c>
    </row>
    <row r="131" spans="1:14" s="88" customFormat="1" ht="14.1" customHeight="1">
      <c r="A131" s="18">
        <v>38000</v>
      </c>
      <c r="B131" s="17" t="s">
        <v>355</v>
      </c>
      <c r="C131" s="156">
        <f>StormStats!C168</f>
        <v>1580</v>
      </c>
      <c r="D131" s="10">
        <f>StormStats!E168</f>
        <v>24.711841204654345</v>
      </c>
      <c r="E131" s="97">
        <v>27</v>
      </c>
      <c r="F131" s="97">
        <v>200</v>
      </c>
      <c r="G131" s="97">
        <v>143</v>
      </c>
      <c r="H131" s="97">
        <v>87</v>
      </c>
      <c r="I131" s="97">
        <v>14</v>
      </c>
      <c r="J131" s="97">
        <v>10</v>
      </c>
      <c r="K131" s="16">
        <f t="shared" si="2"/>
        <v>45.944075215781773</v>
      </c>
      <c r="L131" s="21">
        <f>Annual_Stats_All!FS47</f>
        <v>7.3791666666666664</v>
      </c>
      <c r="M131" s="15">
        <f>Annual_Stats_All!FS54</f>
        <v>24</v>
      </c>
      <c r="N131" s="44">
        <f t="shared" si="3"/>
        <v>1.9143364673242405</v>
      </c>
    </row>
    <row r="132" spans="1:14" ht="14.1" customHeight="1">
      <c r="A132" s="18">
        <v>38300</v>
      </c>
      <c r="B132" s="17" t="s">
        <v>349</v>
      </c>
      <c r="C132" s="156">
        <f>StormStats!C169</f>
        <v>2055</v>
      </c>
      <c r="D132" s="10">
        <f>StormStats!E169</f>
        <v>16.2217659137577</v>
      </c>
      <c r="E132" s="97">
        <v>50</v>
      </c>
      <c r="F132" s="97">
        <v>299</v>
      </c>
      <c r="G132" s="97">
        <v>589</v>
      </c>
      <c r="H132" s="97">
        <v>1000</v>
      </c>
      <c r="I132" s="97">
        <v>78</v>
      </c>
      <c r="J132" s="97">
        <v>18</v>
      </c>
      <c r="K132" s="16">
        <f t="shared" si="2"/>
        <v>152.06196531816593</v>
      </c>
      <c r="L132" s="21">
        <f>Annual_Stats_All!FT47</f>
        <v>10.244375000000002</v>
      </c>
      <c r="M132" s="15">
        <f>Annual_Stats_All!FT54</f>
        <v>16</v>
      </c>
      <c r="N132" s="44">
        <f t="shared" si="3"/>
        <v>9.5038728323853707</v>
      </c>
    </row>
    <row r="133" spans="1:14" s="88" customFormat="1" ht="14.1" customHeight="1">
      <c r="A133" s="18">
        <v>38500</v>
      </c>
      <c r="B133" s="17" t="s">
        <v>145</v>
      </c>
      <c r="C133" s="156">
        <f>StormStats!C170</f>
        <v>1840</v>
      </c>
      <c r="D133" s="10">
        <f>StormStats!E170</f>
        <v>41.166324435318273</v>
      </c>
      <c r="E133" s="97">
        <v>50</v>
      </c>
      <c r="F133" s="97">
        <v>178</v>
      </c>
      <c r="G133" s="97">
        <v>91</v>
      </c>
      <c r="H133" s="97">
        <v>52</v>
      </c>
      <c r="I133" s="97">
        <v>49</v>
      </c>
      <c r="J133" s="97">
        <v>24</v>
      </c>
      <c r="K133" s="16">
        <f t="shared" si="2"/>
        <v>60.600146963515449</v>
      </c>
      <c r="L133" s="21">
        <f>Annual_Stats_All!FU47</f>
        <v>9.3437499999999982</v>
      </c>
      <c r="M133" s="15">
        <f>Annual_Stats_All!FU54</f>
        <v>40</v>
      </c>
      <c r="N133" s="44">
        <f t="shared" si="3"/>
        <v>1.5150036740878863</v>
      </c>
    </row>
    <row r="134" spans="1:14" ht="14.1" customHeight="1">
      <c r="A134" s="18">
        <v>38800</v>
      </c>
      <c r="B134" s="17" t="s">
        <v>350</v>
      </c>
      <c r="C134" s="156">
        <f>StormStats!C171</f>
        <v>2085</v>
      </c>
      <c r="D134" s="10">
        <f>StormStats!E171</f>
        <v>16.224503764544831</v>
      </c>
      <c r="E134" s="97">
        <v>91</v>
      </c>
      <c r="F134" s="97">
        <v>1000</v>
      </c>
      <c r="G134" s="97">
        <v>565</v>
      </c>
      <c r="H134" s="97">
        <v>511</v>
      </c>
      <c r="I134" s="97">
        <v>33</v>
      </c>
      <c r="J134" s="97">
        <v>15</v>
      </c>
      <c r="K134" s="16">
        <f t="shared" si="2"/>
        <v>153.35078019710608</v>
      </c>
      <c r="L134" s="21">
        <f>Annual_Stats_All!FV47</f>
        <v>11.419375</v>
      </c>
      <c r="M134" s="15">
        <f>Annual_Stats_All!FV54</f>
        <v>16</v>
      </c>
      <c r="N134" s="44">
        <f t="shared" si="3"/>
        <v>9.5844237623191297</v>
      </c>
    </row>
    <row r="135" spans="1:14" s="88" customFormat="1" ht="14.1" customHeight="1">
      <c r="A135" s="18">
        <v>39000</v>
      </c>
      <c r="B135" s="17" t="s">
        <v>146</v>
      </c>
      <c r="C135" s="156">
        <f>StormStats!C172</f>
        <v>2160</v>
      </c>
      <c r="D135" s="10">
        <f>StormStats!E172</f>
        <v>42.047912388774812</v>
      </c>
      <c r="E135" s="97">
        <v>12</v>
      </c>
      <c r="F135" s="97">
        <v>17</v>
      </c>
      <c r="G135" s="97">
        <v>64</v>
      </c>
      <c r="H135" s="97">
        <v>35</v>
      </c>
      <c r="I135" s="97">
        <v>6</v>
      </c>
      <c r="J135" s="97">
        <v>5</v>
      </c>
      <c r="K135" s="16">
        <f t="shared" si="2"/>
        <v>15.470341717627656</v>
      </c>
      <c r="L135" s="21">
        <f>Annual_Stats_All!FW47</f>
        <v>9.2182499999999994</v>
      </c>
      <c r="M135" s="15">
        <f>Annual_Stats_All!FW54</f>
        <v>40</v>
      </c>
      <c r="N135" s="44">
        <f t="shared" si="3"/>
        <v>0.3867585429406914</v>
      </c>
    </row>
    <row r="136" spans="1:14" s="88" customFormat="1" ht="14.1" customHeight="1">
      <c r="A136" s="18">
        <v>39200</v>
      </c>
      <c r="B136" s="17" t="s">
        <v>450</v>
      </c>
      <c r="C136" s="156">
        <f>StormStats!C173</f>
        <v>1630</v>
      </c>
      <c r="D136" s="10">
        <f>StormStats!E173</f>
        <v>15.345653661875428</v>
      </c>
      <c r="E136" s="97">
        <v>20</v>
      </c>
      <c r="F136" s="97">
        <v>12</v>
      </c>
      <c r="G136" s="97">
        <v>32</v>
      </c>
      <c r="H136" s="97">
        <v>25</v>
      </c>
      <c r="I136" s="97">
        <v>22</v>
      </c>
      <c r="J136" s="97">
        <v>17</v>
      </c>
      <c r="K136" s="16">
        <f t="shared" si="2"/>
        <v>20.387413831535529</v>
      </c>
      <c r="L136" s="21">
        <f>Annual_Stats_All!FX47</f>
        <v>8.1866666666666656</v>
      </c>
      <c r="M136" s="15">
        <f>Annual_Stats_All!FX54</f>
        <v>15</v>
      </c>
      <c r="N136" s="44">
        <f t="shared" si="3"/>
        <v>1.3591609221023686</v>
      </c>
    </row>
    <row r="137" spans="1:14" s="88" customFormat="1" ht="14.1" customHeight="1">
      <c r="A137" s="18">
        <v>39500</v>
      </c>
      <c r="B137" s="17" t="s">
        <v>489</v>
      </c>
      <c r="C137" s="156">
        <f>StormStats!C174</f>
        <v>1265</v>
      </c>
      <c r="D137" s="10">
        <f>StormStats!E174</f>
        <v>12.46817248459959</v>
      </c>
      <c r="E137" s="97">
        <v>10</v>
      </c>
      <c r="F137" s="97">
        <v>9</v>
      </c>
      <c r="G137" s="97">
        <v>21</v>
      </c>
      <c r="H137" s="97">
        <v>320</v>
      </c>
      <c r="I137" s="97">
        <v>60</v>
      </c>
      <c r="J137" s="97">
        <v>63</v>
      </c>
      <c r="K137" s="16">
        <f t="shared" si="2"/>
        <v>36.295317268323608</v>
      </c>
      <c r="L137" s="21">
        <f>Annual_Stats_All!FY48</f>
        <v>7.0649999999999995</v>
      </c>
      <c r="M137" s="15">
        <f>Annual_Stats_All!FY54</f>
        <v>12</v>
      </c>
      <c r="N137" s="44">
        <f t="shared" si="3"/>
        <v>3.0246097723603005</v>
      </c>
    </row>
    <row r="138" spans="1:14" ht="14.1" customHeight="1">
      <c r="A138" s="18">
        <v>39700</v>
      </c>
      <c r="B138" s="17" t="s">
        <v>186</v>
      </c>
      <c r="C138" s="156">
        <f>StormStats!C175</f>
        <v>1290</v>
      </c>
      <c r="D138" s="10">
        <f>StormStats!E175</f>
        <v>25.66735112936345</v>
      </c>
      <c r="E138" s="97">
        <v>116</v>
      </c>
      <c r="F138" s="97">
        <v>60</v>
      </c>
      <c r="G138" s="97">
        <v>29</v>
      </c>
      <c r="H138" s="97">
        <v>181</v>
      </c>
      <c r="I138" s="97">
        <v>73</v>
      </c>
      <c r="J138" s="97">
        <v>29</v>
      </c>
      <c r="K138" s="16">
        <f t="shared" si="2"/>
        <v>65.273130966391591</v>
      </c>
      <c r="L138" s="21">
        <f>Annual_Stats_All!FZ47</f>
        <v>7.7516000000000007</v>
      </c>
      <c r="M138" s="22">
        <f>Annual_Stats_All!FZ54</f>
        <v>25</v>
      </c>
      <c r="N138" s="44">
        <f t="shared" si="3"/>
        <v>2.6109252386556636</v>
      </c>
    </row>
    <row r="139" spans="1:14" ht="14.1" customHeight="1">
      <c r="A139" s="18">
        <v>40000</v>
      </c>
      <c r="B139" s="17" t="s">
        <v>247</v>
      </c>
      <c r="C139" s="156">
        <f>StormStats!C176</f>
        <v>765</v>
      </c>
      <c r="D139" s="10">
        <f>StormStats!E176</f>
        <v>22.258726899383984</v>
      </c>
      <c r="E139" s="97">
        <v>6</v>
      </c>
      <c r="F139" s="97">
        <v>21</v>
      </c>
      <c r="G139" s="97">
        <v>14</v>
      </c>
      <c r="H139" s="97">
        <v>9</v>
      </c>
      <c r="I139" s="97">
        <v>21</v>
      </c>
      <c r="J139" s="97">
        <v>16</v>
      </c>
      <c r="K139" s="16">
        <f t="shared" ref="K139:K204" si="4">10^(((LOG(E139))+LOG(F139)+LOG(G139)+LOG(H139)+LOG(I139)+LOG(J139))/6)</f>
        <v>13.218435653902473</v>
      </c>
      <c r="L139" s="21">
        <f>Annual_Stats_All!GA47</f>
        <v>4.9627272727272729</v>
      </c>
      <c r="M139" s="15">
        <f>Annual_Stats_All!GA54</f>
        <v>22</v>
      </c>
      <c r="N139" s="44">
        <f t="shared" ref="N139:N204" si="5">K139/M139</f>
        <v>0.60083798426829427</v>
      </c>
    </row>
    <row r="140" spans="1:14" s="88" customFormat="1" ht="14.1" customHeight="1">
      <c r="A140" s="18">
        <v>40300</v>
      </c>
      <c r="B140" s="17" t="s">
        <v>216</v>
      </c>
      <c r="C140" s="156">
        <f>StormStats!C177</f>
        <v>1165</v>
      </c>
      <c r="D140" s="10">
        <f>StormStats!E177</f>
        <v>40.197125256673509</v>
      </c>
      <c r="E140" s="98">
        <v>56</v>
      </c>
      <c r="F140" s="98">
        <v>616</v>
      </c>
      <c r="G140" s="98">
        <v>307</v>
      </c>
      <c r="H140" s="98">
        <v>192</v>
      </c>
      <c r="I140" s="97">
        <v>46</v>
      </c>
      <c r="J140" s="97">
        <v>26</v>
      </c>
      <c r="K140" s="16">
        <f t="shared" si="4"/>
        <v>115.96401777579604</v>
      </c>
      <c r="L140" s="21">
        <f>Annual_Stats_All!GB47</f>
        <v>6.2438461538461549</v>
      </c>
      <c r="M140" s="15">
        <f>Annual_Stats_All!GB54</f>
        <v>39</v>
      </c>
      <c r="N140" s="44">
        <f t="shared" si="5"/>
        <v>2.9734363532255395</v>
      </c>
    </row>
    <row r="141" spans="1:14" ht="14.1" customHeight="1">
      <c r="A141" s="18">
        <v>40500</v>
      </c>
      <c r="B141" s="17" t="s">
        <v>156</v>
      </c>
      <c r="C141" s="156">
        <f>StormStats!C178</f>
        <v>1205</v>
      </c>
      <c r="D141" s="10">
        <f>StormStats!E178</f>
        <v>41.716632443531829</v>
      </c>
      <c r="E141" s="97">
        <v>166</v>
      </c>
      <c r="F141" s="97">
        <v>1000</v>
      </c>
      <c r="G141" s="97">
        <v>1000</v>
      </c>
      <c r="H141" s="97">
        <v>891</v>
      </c>
      <c r="I141" s="97">
        <v>306</v>
      </c>
      <c r="J141" s="97">
        <v>127</v>
      </c>
      <c r="K141" s="16">
        <f t="shared" si="4"/>
        <v>423.23849030468381</v>
      </c>
      <c r="L141" s="21">
        <f>Annual_Stats_All!GC47</f>
        <v>6.2538461538461538</v>
      </c>
      <c r="M141" s="15">
        <f>Annual_Stats_All!GC54</f>
        <v>39</v>
      </c>
      <c r="N141" s="44">
        <f t="shared" si="5"/>
        <v>10.852268982171379</v>
      </c>
    </row>
    <row r="142" spans="1:14" s="88" customFormat="1" ht="14.1" customHeight="1">
      <c r="A142" s="18">
        <v>40700</v>
      </c>
      <c r="B142" s="17" t="s">
        <v>57</v>
      </c>
      <c r="C142" s="156">
        <f>StormStats!C179</f>
        <v>1730</v>
      </c>
      <c r="D142" s="10">
        <f>StormStats!E179</f>
        <v>42.499657768651609</v>
      </c>
      <c r="E142" s="97">
        <v>111</v>
      </c>
      <c r="F142" s="97">
        <v>81</v>
      </c>
      <c r="G142" s="97">
        <v>28</v>
      </c>
      <c r="H142" s="97">
        <v>20</v>
      </c>
      <c r="I142" s="97">
        <v>25</v>
      </c>
      <c r="J142" s="97">
        <v>40</v>
      </c>
      <c r="K142" s="16">
        <f t="shared" si="4"/>
        <v>41.399904322699179</v>
      </c>
      <c r="L142" s="21">
        <f>Annual_Stats_All!GD47</f>
        <v>5.8282051282051279</v>
      </c>
      <c r="M142" s="15">
        <f>Annual_Stats_All!GD54</f>
        <v>39</v>
      </c>
      <c r="N142" s="44">
        <f t="shared" si="5"/>
        <v>1.0615360082743379</v>
      </c>
    </row>
    <row r="143" spans="1:14" ht="14.1" customHeight="1">
      <c r="A143" s="18">
        <v>40800</v>
      </c>
      <c r="B143" s="17" t="s">
        <v>222</v>
      </c>
      <c r="C143" s="156">
        <f>StormStats!C180</f>
        <v>715</v>
      </c>
      <c r="D143" s="10">
        <f>StormStats!E180</f>
        <v>24.027378507871322</v>
      </c>
      <c r="E143" s="97">
        <v>28</v>
      </c>
      <c r="F143" s="97">
        <v>26</v>
      </c>
      <c r="G143" s="97">
        <v>10</v>
      </c>
      <c r="H143" s="97">
        <v>8</v>
      </c>
      <c r="I143" s="97">
        <v>12</v>
      </c>
      <c r="J143" s="97">
        <v>30</v>
      </c>
      <c r="K143" s="16">
        <f t="shared" si="4"/>
        <v>16.605577269985993</v>
      </c>
      <c r="L143" s="21">
        <f>Annual_Stats_All!GE47</f>
        <v>4.7479166666666659</v>
      </c>
      <c r="M143" s="15">
        <f>Annual_Stats_All!GE54</f>
        <v>24</v>
      </c>
      <c r="N143" s="44">
        <f t="shared" si="5"/>
        <v>0.691899052916083</v>
      </c>
    </row>
    <row r="144" spans="1:14" ht="14.1" customHeight="1">
      <c r="A144" s="18">
        <v>41000</v>
      </c>
      <c r="B144" s="17" t="s">
        <v>241</v>
      </c>
      <c r="C144" s="156">
        <f>StormStats!C181</f>
        <v>1075</v>
      </c>
      <c r="D144" s="10">
        <f>StormStats!E181</f>
        <v>22.609171800136892</v>
      </c>
      <c r="E144" s="97">
        <v>12</v>
      </c>
      <c r="F144" s="97">
        <v>29</v>
      </c>
      <c r="G144" s="97">
        <v>16</v>
      </c>
      <c r="H144" s="97">
        <v>11</v>
      </c>
      <c r="I144" s="97">
        <v>16</v>
      </c>
      <c r="J144" s="97">
        <v>26</v>
      </c>
      <c r="K144" s="16">
        <f t="shared" si="4"/>
        <v>17.153952654066185</v>
      </c>
      <c r="L144" s="21">
        <f>Annual_Stats_All!GF47</f>
        <v>5.4404545454545437</v>
      </c>
      <c r="M144" s="15">
        <f>Annual_Stats_All!GF54</f>
        <v>22</v>
      </c>
      <c r="N144" s="44">
        <f t="shared" si="5"/>
        <v>0.77972512063937205</v>
      </c>
    </row>
    <row r="145" spans="1:14" ht="14.1" customHeight="1">
      <c r="A145" s="18">
        <v>41200</v>
      </c>
      <c r="B145" s="17" t="s">
        <v>257</v>
      </c>
      <c r="C145" s="156">
        <f>StormStats!C182</f>
        <v>1120</v>
      </c>
      <c r="D145" s="10">
        <f>StormStats!E182</f>
        <v>21.54962354551677</v>
      </c>
      <c r="E145" s="97">
        <v>16</v>
      </c>
      <c r="F145" s="97">
        <v>49</v>
      </c>
      <c r="G145" s="97">
        <v>26</v>
      </c>
      <c r="H145" s="97">
        <v>17</v>
      </c>
      <c r="I145" s="97">
        <v>30</v>
      </c>
      <c r="J145" s="97">
        <v>69</v>
      </c>
      <c r="K145" s="16">
        <f t="shared" si="4"/>
        <v>29.919301226808606</v>
      </c>
      <c r="L145" s="21">
        <f>Annual_Stats_All!GG47</f>
        <v>5.8766666666666669</v>
      </c>
      <c r="M145" s="15">
        <f>Annual_Stats_All!GG54</f>
        <v>21</v>
      </c>
      <c r="N145" s="44">
        <f t="shared" si="5"/>
        <v>1.4247286298480288</v>
      </c>
    </row>
    <row r="146" spans="1:14" ht="14.1" customHeight="1">
      <c r="A146" s="18">
        <v>41500</v>
      </c>
      <c r="B146" s="17" t="s">
        <v>58</v>
      </c>
      <c r="C146" s="156">
        <f>StormStats!C183</f>
        <v>1575</v>
      </c>
      <c r="D146" s="10">
        <f>StormStats!E183</f>
        <v>35.331964407939765</v>
      </c>
      <c r="E146" s="97">
        <v>10</v>
      </c>
      <c r="F146" s="97">
        <v>7</v>
      </c>
      <c r="G146" s="97">
        <v>12</v>
      </c>
      <c r="H146" s="97">
        <v>16</v>
      </c>
      <c r="I146" s="97">
        <v>10</v>
      </c>
      <c r="J146" s="97">
        <v>16</v>
      </c>
      <c r="K146" s="16">
        <f t="shared" si="4"/>
        <v>11.361086729796744</v>
      </c>
      <c r="L146" s="21">
        <f>Annual_Stats_All!GH47</f>
        <v>5.2248571428571431</v>
      </c>
      <c r="M146" s="15">
        <f>Annual_Stats_All!GH54</f>
        <v>35</v>
      </c>
      <c r="N146" s="44">
        <f t="shared" si="5"/>
        <v>0.32460247799419267</v>
      </c>
    </row>
    <row r="147" spans="1:14" ht="14.1" customHeight="1">
      <c r="A147" s="18">
        <v>41700</v>
      </c>
      <c r="B147" s="17" t="s">
        <v>315</v>
      </c>
      <c r="C147" s="156">
        <f>StormStats!C184</f>
        <v>1130</v>
      </c>
      <c r="D147" s="10">
        <f>StormStats!E184</f>
        <v>28.487337440109513</v>
      </c>
      <c r="E147" s="97">
        <v>39</v>
      </c>
      <c r="F147" s="97">
        <v>43</v>
      </c>
      <c r="G147" s="97">
        <v>35</v>
      </c>
      <c r="H147" s="97">
        <v>51</v>
      </c>
      <c r="I147" s="97">
        <v>68</v>
      </c>
      <c r="J147" s="97">
        <v>61</v>
      </c>
      <c r="K147" s="16">
        <f t="shared" si="4"/>
        <v>48.121040034794099</v>
      </c>
      <c r="L147" s="21">
        <f>Annual_Stats_All!GI47</f>
        <v>5.6646428571428578</v>
      </c>
      <c r="M147" s="22">
        <f>Annual_Stats_All!GI54</f>
        <v>28</v>
      </c>
      <c r="N147" s="44">
        <f t="shared" si="5"/>
        <v>1.7186085726712179</v>
      </c>
    </row>
    <row r="148" spans="1:14" ht="14.1" customHeight="1">
      <c r="A148" s="18">
        <v>42000</v>
      </c>
      <c r="B148" s="17" t="s">
        <v>314</v>
      </c>
      <c r="C148" s="156">
        <f>StormStats!C185</f>
        <v>1305</v>
      </c>
      <c r="D148" s="10">
        <f>StormStats!E185</f>
        <v>28.470910335386723</v>
      </c>
      <c r="E148" s="97">
        <v>16</v>
      </c>
      <c r="F148" s="97">
        <v>52</v>
      </c>
      <c r="G148" s="97">
        <v>41</v>
      </c>
      <c r="H148" s="97">
        <v>38</v>
      </c>
      <c r="I148" s="97">
        <v>13</v>
      </c>
      <c r="J148" s="97">
        <v>10</v>
      </c>
      <c r="K148" s="16">
        <f t="shared" si="4"/>
        <v>23.502046903133103</v>
      </c>
      <c r="L148" s="21">
        <f>Annual_Stats_All!GJ47</f>
        <v>5.895555555555557</v>
      </c>
      <c r="M148" s="22">
        <f>Annual_Stats_All!GJ54</f>
        <v>27</v>
      </c>
      <c r="N148" s="44">
        <f t="shared" si="5"/>
        <v>0.87044618159752229</v>
      </c>
    </row>
    <row r="149" spans="1:14" ht="14.1" customHeight="1">
      <c r="A149" s="18">
        <v>42300</v>
      </c>
      <c r="B149" s="17" t="s">
        <v>144</v>
      </c>
      <c r="C149" s="156">
        <f>StormStats!C187</f>
        <v>1625</v>
      </c>
      <c r="D149" s="10">
        <f>StormStats!E187</f>
        <v>34.926762491444215</v>
      </c>
      <c r="E149" s="97">
        <v>23</v>
      </c>
      <c r="F149" s="97">
        <v>95</v>
      </c>
      <c r="G149" s="97">
        <v>214</v>
      </c>
      <c r="H149" s="97">
        <v>135</v>
      </c>
      <c r="I149" s="97">
        <v>24</v>
      </c>
      <c r="J149" s="97">
        <v>35</v>
      </c>
      <c r="K149" s="16">
        <f t="shared" si="4"/>
        <v>61.293305743247089</v>
      </c>
      <c r="L149" s="21">
        <f>Annual_Stats_All!GL47</f>
        <v>7.5200000000000005</v>
      </c>
      <c r="M149" s="15">
        <f>Annual_Stats_All!GL54</f>
        <v>33</v>
      </c>
      <c r="N149" s="44">
        <f t="shared" si="5"/>
        <v>1.8573729013105178</v>
      </c>
    </row>
    <row r="150" spans="1:14" ht="14.1" customHeight="1">
      <c r="A150" s="18">
        <v>42500</v>
      </c>
      <c r="B150" s="17" t="s">
        <v>154</v>
      </c>
      <c r="C150" s="156">
        <f>StormStats!C188</f>
        <v>735</v>
      </c>
      <c r="D150" s="10">
        <f>StormStats!E188</f>
        <v>30.483230663928815</v>
      </c>
      <c r="E150" s="97">
        <v>40</v>
      </c>
      <c r="F150" s="97">
        <v>26</v>
      </c>
      <c r="G150" s="97">
        <v>18</v>
      </c>
      <c r="H150" s="97">
        <v>12</v>
      </c>
      <c r="I150" s="97">
        <v>15</v>
      </c>
      <c r="J150" s="97">
        <v>13</v>
      </c>
      <c r="K150" s="16">
        <f t="shared" si="4"/>
        <v>18.775302819667417</v>
      </c>
      <c r="L150" s="21">
        <f>Annual_Stats_All!GM47</f>
        <v>4.7700000000000005</v>
      </c>
      <c r="M150" s="15">
        <f>Annual_Stats_All!GM54</f>
        <v>29</v>
      </c>
      <c r="N150" s="44">
        <f t="shared" si="5"/>
        <v>0.64742423516094538</v>
      </c>
    </row>
    <row r="151" spans="1:14" ht="14.1" customHeight="1">
      <c r="A151" s="18">
        <v>42800</v>
      </c>
      <c r="B151" s="17" t="s">
        <v>240</v>
      </c>
      <c r="C151" s="156">
        <f>StormStats!C189</f>
        <v>905</v>
      </c>
      <c r="D151" s="10">
        <f>StormStats!E189</f>
        <v>22.899383983572896</v>
      </c>
      <c r="E151" s="98">
        <v>20</v>
      </c>
      <c r="F151" s="98">
        <v>234</v>
      </c>
      <c r="G151" s="98">
        <v>548</v>
      </c>
      <c r="H151" s="98">
        <v>880</v>
      </c>
      <c r="I151" s="97">
        <v>161</v>
      </c>
      <c r="J151" s="97">
        <v>76</v>
      </c>
      <c r="K151" s="16">
        <f t="shared" si="4"/>
        <v>173.8566973490596</v>
      </c>
      <c r="L151" s="21">
        <f>Annual_Stats_All!MG47</f>
        <v>10.022</v>
      </c>
      <c r="M151" s="15">
        <f>Annual_Stats_All!GN54</f>
        <v>22</v>
      </c>
      <c r="N151" s="44">
        <f t="shared" si="5"/>
        <v>7.9025771522299815</v>
      </c>
    </row>
    <row r="152" spans="1:14" ht="14.1" customHeight="1">
      <c r="A152" s="18">
        <v>43000</v>
      </c>
      <c r="B152" s="17" t="s">
        <v>321</v>
      </c>
      <c r="C152" s="156">
        <f>StormStats!C190</f>
        <v>1215</v>
      </c>
      <c r="D152" s="10">
        <f>StormStats!E190</f>
        <v>18.444900752908968</v>
      </c>
      <c r="E152" s="98">
        <v>1000</v>
      </c>
      <c r="F152" s="98">
        <v>1000</v>
      </c>
      <c r="G152" s="98">
        <v>1000</v>
      </c>
      <c r="H152" s="98">
        <v>1000</v>
      </c>
      <c r="I152" s="97">
        <v>270</v>
      </c>
      <c r="J152" s="97">
        <v>157</v>
      </c>
      <c r="K152" s="16">
        <f t="shared" si="4"/>
        <v>590.48731092619789</v>
      </c>
      <c r="L152" s="21">
        <f>Annual_Stats_All!GO47</f>
        <v>6.4011111111111108</v>
      </c>
      <c r="M152" s="15">
        <f>Annual_Stats_All!GO54</f>
        <v>18</v>
      </c>
      <c r="N152" s="44">
        <f t="shared" si="5"/>
        <v>32.804850607010991</v>
      </c>
    </row>
    <row r="153" spans="1:14" s="88" customFormat="1" ht="14.1" customHeight="1">
      <c r="A153" s="18">
        <v>43700</v>
      </c>
      <c r="B153" s="17" t="s">
        <v>239</v>
      </c>
      <c r="C153" s="156">
        <f>StormStats!C191</f>
        <v>2180</v>
      </c>
      <c r="D153" s="10">
        <f>StormStats!E191</f>
        <v>22.913073237508556</v>
      </c>
      <c r="E153" s="97">
        <v>48</v>
      </c>
      <c r="F153" s="97">
        <v>11</v>
      </c>
      <c r="G153" s="97">
        <v>6</v>
      </c>
      <c r="H153" s="97">
        <v>4</v>
      </c>
      <c r="I153" s="97">
        <v>30</v>
      </c>
      <c r="J153" s="97">
        <v>59</v>
      </c>
      <c r="K153" s="16">
        <f t="shared" si="4"/>
        <v>16.79331387010626</v>
      </c>
      <c r="L153" s="21">
        <f>Annual_Stats_All!GP47</f>
        <v>7.3680952380952389</v>
      </c>
      <c r="M153" s="15">
        <f>Annual_Stats_All!GP54</f>
        <v>21</v>
      </c>
      <c r="N153" s="44">
        <f t="shared" si="5"/>
        <v>0.79968161286220285</v>
      </c>
    </row>
    <row r="154" spans="1:14" ht="14.1" customHeight="1">
      <c r="A154" s="18">
        <v>44000</v>
      </c>
      <c r="B154" s="17" t="s">
        <v>69</v>
      </c>
      <c r="C154" s="156">
        <f>StormStats!C192</f>
        <v>1075</v>
      </c>
      <c r="D154" s="10">
        <f>StormStats!E192</f>
        <v>40.183436002737849</v>
      </c>
      <c r="E154" s="97">
        <v>39</v>
      </c>
      <c r="F154" s="97">
        <v>103</v>
      </c>
      <c r="G154" s="97">
        <v>43</v>
      </c>
      <c r="H154" s="97">
        <v>115</v>
      </c>
      <c r="I154" s="97">
        <v>45</v>
      </c>
      <c r="J154" s="97">
        <v>33</v>
      </c>
      <c r="K154" s="16">
        <f t="shared" si="4"/>
        <v>55.586043576847686</v>
      </c>
      <c r="L154" s="21">
        <f>Annual_Stats_All!GQ47</f>
        <v>6.0492105263157905</v>
      </c>
      <c r="M154" s="15">
        <f>Annual_Stats_All!GQ54</f>
        <v>38</v>
      </c>
      <c r="N154" s="44">
        <f t="shared" si="5"/>
        <v>1.4627906204433601</v>
      </c>
    </row>
    <row r="155" spans="1:14" ht="14.1" customHeight="1">
      <c r="A155" s="18">
        <v>44500</v>
      </c>
      <c r="B155" s="17" t="s">
        <v>70</v>
      </c>
      <c r="C155" s="156">
        <f>StormStats!C193</f>
        <v>1115</v>
      </c>
      <c r="D155" s="10">
        <f>StormStats!E193</f>
        <v>30.885694729637233</v>
      </c>
      <c r="E155" s="97">
        <v>13</v>
      </c>
      <c r="F155" s="97">
        <v>31</v>
      </c>
      <c r="G155" s="97">
        <v>52</v>
      </c>
      <c r="H155" s="97">
        <v>155</v>
      </c>
      <c r="I155" s="97">
        <v>28</v>
      </c>
      <c r="J155" s="97">
        <v>22</v>
      </c>
      <c r="K155" s="16">
        <f t="shared" si="4"/>
        <v>35.497965802331578</v>
      </c>
      <c r="L155" s="21">
        <f>Annual_Stats_All!GR47</f>
        <v>5.9279310344827563</v>
      </c>
      <c r="M155" s="15">
        <f>Annual_Stats_All!GR54</f>
        <v>29</v>
      </c>
      <c r="N155" s="44">
        <f t="shared" si="5"/>
        <v>1.2240677862872957</v>
      </c>
    </row>
    <row r="156" spans="1:14" s="88" customFormat="1" ht="14.1" customHeight="1">
      <c r="A156" s="18">
        <v>44800</v>
      </c>
      <c r="B156" s="17" t="s">
        <v>71</v>
      </c>
      <c r="C156" s="156">
        <f>StormStats!C196</f>
        <v>925</v>
      </c>
      <c r="D156" s="10">
        <f>StormStats!E196</f>
        <v>30.461327857631758</v>
      </c>
      <c r="E156" s="97">
        <v>17</v>
      </c>
      <c r="F156" s="97">
        <v>16</v>
      </c>
      <c r="G156" s="97">
        <v>45</v>
      </c>
      <c r="H156" s="97">
        <v>158</v>
      </c>
      <c r="I156" s="97">
        <v>60</v>
      </c>
      <c r="J156" s="97">
        <v>33</v>
      </c>
      <c r="K156" s="16">
        <f t="shared" si="4"/>
        <v>39.553411647742152</v>
      </c>
      <c r="L156" s="21">
        <f>Annual_Stats_All!GU47</f>
        <v>5.514482758620689</v>
      </c>
      <c r="M156" s="15">
        <f>Annual_Stats_All!GU54</f>
        <v>29</v>
      </c>
      <c r="N156" s="44">
        <f t="shared" si="5"/>
        <v>1.3639107464738673</v>
      </c>
    </row>
    <row r="157" spans="1:14" ht="14.1" customHeight="1">
      <c r="A157" s="18">
        <v>45000</v>
      </c>
      <c r="B157" s="17" t="s">
        <v>72</v>
      </c>
      <c r="C157" s="156">
        <f>StormStats!C197</f>
        <v>1715</v>
      </c>
      <c r="D157" s="10">
        <f>StormStats!E197</f>
        <v>41.045859000684466</v>
      </c>
      <c r="E157" s="97">
        <v>7</v>
      </c>
      <c r="F157" s="97">
        <v>20</v>
      </c>
      <c r="G157" s="97">
        <v>16</v>
      </c>
      <c r="H157" s="97">
        <v>26</v>
      </c>
      <c r="I157" s="97">
        <v>51</v>
      </c>
      <c r="J157" s="97">
        <v>135</v>
      </c>
      <c r="K157" s="16">
        <f t="shared" si="4"/>
        <v>27.155275828822418</v>
      </c>
      <c r="L157" s="21">
        <f>Annual_Stats_All!GV47</f>
        <v>7.486749999999998</v>
      </c>
      <c r="M157" s="15">
        <f>Annual_Stats_All!GV54</f>
        <v>40</v>
      </c>
      <c r="N157" s="44">
        <f t="shared" si="5"/>
        <v>0.67888189572056046</v>
      </c>
    </row>
    <row r="158" spans="1:14" ht="14.1" customHeight="1">
      <c r="A158" s="18">
        <v>45200</v>
      </c>
      <c r="B158" s="17" t="s">
        <v>73</v>
      </c>
      <c r="C158" s="156">
        <f>StormStats!C198</f>
        <v>1985</v>
      </c>
      <c r="D158" s="10">
        <f>StormStats!E198</f>
        <v>31.383983572895279</v>
      </c>
      <c r="E158" s="97">
        <v>7</v>
      </c>
      <c r="F158" s="97">
        <v>13</v>
      </c>
      <c r="G158" s="97">
        <v>7</v>
      </c>
      <c r="H158" s="97">
        <v>5</v>
      </c>
      <c r="I158" s="97">
        <v>13</v>
      </c>
      <c r="J158" s="97">
        <v>32</v>
      </c>
      <c r="K158" s="16">
        <f t="shared" si="4"/>
        <v>10.480141052858952</v>
      </c>
      <c r="L158" s="21">
        <f>Annual_Stats_All!GW47</f>
        <v>8.5222580645161301</v>
      </c>
      <c r="M158" s="15">
        <f>Annual_Stats_All!GW54</f>
        <v>31</v>
      </c>
      <c r="N158" s="44">
        <f t="shared" si="5"/>
        <v>0.33806906622125654</v>
      </c>
    </row>
    <row r="159" spans="1:14" ht="14.1" customHeight="1">
      <c r="A159" s="18">
        <v>45700</v>
      </c>
      <c r="B159" s="17" t="s">
        <v>376</v>
      </c>
      <c r="C159" s="156">
        <f>StormStats!C199</f>
        <v>2050</v>
      </c>
      <c r="D159" s="10">
        <f>StormStats!E199</f>
        <v>29.54962354551677</v>
      </c>
      <c r="E159" s="97">
        <v>13</v>
      </c>
      <c r="F159" s="97">
        <v>159</v>
      </c>
      <c r="G159" s="97">
        <v>451</v>
      </c>
      <c r="H159" s="97">
        <v>257</v>
      </c>
      <c r="I159" s="97">
        <v>99</v>
      </c>
      <c r="J159" s="97">
        <v>452</v>
      </c>
      <c r="K159" s="16">
        <f t="shared" si="4"/>
        <v>148.49230949774591</v>
      </c>
      <c r="L159" s="21">
        <f>Annual_Stats_All!GX47</f>
        <v>9.0114285714285707</v>
      </c>
      <c r="M159" s="15">
        <f>Annual_Stats_All!GX54</f>
        <v>28</v>
      </c>
      <c r="N159" s="44">
        <f t="shared" si="5"/>
        <v>5.3032967677766392</v>
      </c>
    </row>
    <row r="160" spans="1:14" ht="14.1" customHeight="1">
      <c r="A160" s="18">
        <v>46000</v>
      </c>
      <c r="B160" s="17" t="s">
        <v>75</v>
      </c>
      <c r="C160" s="156">
        <f>StormStats!C200</f>
        <v>2140</v>
      </c>
      <c r="D160" s="10">
        <f>StormStats!E200</f>
        <v>34.390143737166326</v>
      </c>
      <c r="E160" s="97">
        <v>9</v>
      </c>
      <c r="F160" s="97">
        <v>105</v>
      </c>
      <c r="G160" s="97">
        <v>114</v>
      </c>
      <c r="H160" s="97">
        <v>65</v>
      </c>
      <c r="I160" s="97">
        <v>23</v>
      </c>
      <c r="J160" s="97">
        <v>59</v>
      </c>
      <c r="K160" s="16">
        <f t="shared" si="4"/>
        <v>46.022652346902156</v>
      </c>
      <c r="L160" s="21">
        <f>Annual_Stats_All!GY47</f>
        <v>8.366176470588238</v>
      </c>
      <c r="M160" s="15">
        <f>Annual_Stats_All!GY54</f>
        <v>34</v>
      </c>
      <c r="N160" s="44">
        <f t="shared" si="5"/>
        <v>1.3536074219677106</v>
      </c>
    </row>
    <row r="161" spans="1:14" s="88" customFormat="1" ht="14.1" customHeight="1">
      <c r="A161" s="18">
        <v>46300</v>
      </c>
      <c r="B161" s="17" t="s">
        <v>294</v>
      </c>
      <c r="C161" s="156">
        <f>StormStats!C201</f>
        <v>1865</v>
      </c>
      <c r="D161" s="10">
        <f>StormStats!E201</f>
        <v>20.791238877481177</v>
      </c>
      <c r="E161" s="97">
        <v>51</v>
      </c>
      <c r="F161" s="97">
        <v>33</v>
      </c>
      <c r="G161" s="97">
        <v>15</v>
      </c>
      <c r="H161" s="97">
        <v>9</v>
      </c>
      <c r="I161" s="97">
        <v>57</v>
      </c>
      <c r="J161" s="97">
        <v>140</v>
      </c>
      <c r="K161" s="16">
        <f t="shared" si="4"/>
        <v>34.919669875124519</v>
      </c>
      <c r="L161" s="21">
        <f>Annual_Stats_All!GZ47</f>
        <v>7.3369999999999989</v>
      </c>
      <c r="M161" s="15">
        <f>Annual_Stats_All!GZ54</f>
        <v>20</v>
      </c>
      <c r="N161" s="44">
        <f t="shared" si="5"/>
        <v>1.745983493756226</v>
      </c>
    </row>
    <row r="162" spans="1:14" ht="14.1" customHeight="1">
      <c r="A162" s="18">
        <v>46500</v>
      </c>
      <c r="B162" s="17" t="s">
        <v>76</v>
      </c>
      <c r="C162" s="156">
        <f>StormStats!C202</f>
        <v>2175</v>
      </c>
      <c r="D162" s="10">
        <f>StormStats!E202</f>
        <v>37.138945927446954</v>
      </c>
      <c r="E162" s="97">
        <v>11</v>
      </c>
      <c r="F162" s="97">
        <v>12</v>
      </c>
      <c r="G162" s="97">
        <v>127</v>
      </c>
      <c r="H162" s="97">
        <v>190</v>
      </c>
      <c r="I162" s="97">
        <v>40</v>
      </c>
      <c r="J162" s="97">
        <v>78</v>
      </c>
      <c r="K162" s="16">
        <f t="shared" si="4"/>
        <v>46.367566964928066</v>
      </c>
      <c r="L162" s="21">
        <f>Annual_Stats_All!HA47</f>
        <v>8.3505555555555535</v>
      </c>
      <c r="M162" s="15">
        <f>Annual_Stats_All!HA54</f>
        <v>36</v>
      </c>
      <c r="N162" s="44">
        <f t="shared" si="5"/>
        <v>1.2879879712480018</v>
      </c>
    </row>
    <row r="163" spans="1:14" s="88" customFormat="1" ht="14.1" customHeight="1">
      <c r="A163" s="18">
        <v>46800</v>
      </c>
      <c r="B163" s="17" t="s">
        <v>295</v>
      </c>
      <c r="C163" s="156">
        <f>StormStats!C203</f>
        <v>2555</v>
      </c>
      <c r="D163" s="10">
        <f>StormStats!E203</f>
        <v>20.514715947980836</v>
      </c>
      <c r="E163" s="97">
        <v>74</v>
      </c>
      <c r="F163" s="97">
        <v>1000</v>
      </c>
      <c r="G163" s="97">
        <v>1000</v>
      </c>
      <c r="H163" s="97">
        <v>820</v>
      </c>
      <c r="I163" s="97">
        <v>114</v>
      </c>
      <c r="J163" s="97">
        <v>48</v>
      </c>
      <c r="K163" s="16">
        <f t="shared" si="4"/>
        <v>263.14711325728149</v>
      </c>
      <c r="L163" s="21">
        <f>Annual_Stats_All!HB47</f>
        <v>9.1444444444444439</v>
      </c>
      <c r="M163" s="15">
        <f>Annual_Stats_All!HB54</f>
        <v>18</v>
      </c>
      <c r="N163" s="44">
        <f t="shared" si="5"/>
        <v>14.619284069848971</v>
      </c>
    </row>
    <row r="164" spans="1:14" s="74" customFormat="1" ht="14.1" customHeight="1">
      <c r="A164" s="18">
        <v>47000</v>
      </c>
      <c r="B164" s="17" t="s">
        <v>276</v>
      </c>
      <c r="C164" s="156">
        <f>StormStats!C204</f>
        <v>2320</v>
      </c>
      <c r="D164" s="10">
        <f>StormStats!E204</f>
        <v>41.963039014373713</v>
      </c>
      <c r="E164" s="97">
        <v>67</v>
      </c>
      <c r="F164" s="97">
        <v>1000</v>
      </c>
      <c r="G164" s="97">
        <v>1000</v>
      </c>
      <c r="H164" s="97">
        <v>789</v>
      </c>
      <c r="I164" s="97">
        <v>128</v>
      </c>
      <c r="J164" s="97">
        <v>72</v>
      </c>
      <c r="K164" s="16">
        <f t="shared" si="4"/>
        <v>280.51045028575612</v>
      </c>
      <c r="L164" s="21">
        <f>Annual_Stats_All!HC47</f>
        <v>8.4113157894736847</v>
      </c>
      <c r="M164" s="15">
        <f>Annual_Stats_All!HC54</f>
        <v>38</v>
      </c>
      <c r="N164" s="44">
        <f t="shared" si="5"/>
        <v>7.3818539548883191</v>
      </c>
    </row>
    <row r="165" spans="1:14" ht="14.1" customHeight="1">
      <c r="A165" s="18">
        <v>47500</v>
      </c>
      <c r="B165" s="17" t="s">
        <v>296</v>
      </c>
      <c r="C165" s="156">
        <f>StormStats!C205</f>
        <v>2265</v>
      </c>
      <c r="D165" s="10">
        <f>StormStats!E205</f>
        <v>20.558521560574949</v>
      </c>
      <c r="E165" s="97">
        <v>8</v>
      </c>
      <c r="F165" s="97">
        <v>13</v>
      </c>
      <c r="G165" s="97">
        <v>8</v>
      </c>
      <c r="H165" s="97">
        <v>4</v>
      </c>
      <c r="I165" s="97">
        <v>37</v>
      </c>
      <c r="J165" s="97">
        <v>66</v>
      </c>
      <c r="K165" s="16">
        <f t="shared" si="4"/>
        <v>14.179301250421398</v>
      </c>
      <c r="L165" s="21">
        <f>Annual_Stats_All!HD47</f>
        <v>8.3829999999999991</v>
      </c>
      <c r="M165" s="15">
        <f>Annual_Stats_All!HD54</f>
        <v>20</v>
      </c>
      <c r="N165" s="44">
        <f t="shared" si="5"/>
        <v>0.70896506252106994</v>
      </c>
    </row>
    <row r="166" spans="1:14" ht="14.1" customHeight="1">
      <c r="A166" s="18">
        <v>47700</v>
      </c>
      <c r="B166" s="17" t="s">
        <v>233</v>
      </c>
      <c r="C166" s="156">
        <f>StormStats!C206</f>
        <v>2740</v>
      </c>
      <c r="D166" s="10">
        <f>StormStats!E206</f>
        <v>42.017796030116358</v>
      </c>
      <c r="E166" s="97">
        <v>31</v>
      </c>
      <c r="F166" s="97">
        <v>34</v>
      </c>
      <c r="G166" s="97">
        <v>39</v>
      </c>
      <c r="H166" s="97">
        <v>102</v>
      </c>
      <c r="I166" s="97">
        <v>43</v>
      </c>
      <c r="J166" s="97">
        <v>74</v>
      </c>
      <c r="K166" s="16">
        <f t="shared" si="4"/>
        <v>48.700594280649021</v>
      </c>
      <c r="L166" s="21">
        <f>Annual_Stats_All!HE47</f>
        <v>10.289750000000002</v>
      </c>
      <c r="M166" s="15">
        <f>Annual_Stats_All!HE54</f>
        <v>40</v>
      </c>
      <c r="N166" s="44">
        <f t="shared" si="5"/>
        <v>1.2175148570162255</v>
      </c>
    </row>
    <row r="167" spans="1:14" ht="14.1" customHeight="1">
      <c r="A167" s="18">
        <v>48300</v>
      </c>
      <c r="B167" s="17" t="s">
        <v>318</v>
      </c>
      <c r="C167" s="156">
        <f>StormStats!C207</f>
        <v>1400</v>
      </c>
      <c r="D167" s="10">
        <f>StormStats!E207</f>
        <v>18.16290212183436</v>
      </c>
      <c r="E167" s="97">
        <v>29</v>
      </c>
      <c r="F167" s="97">
        <v>46</v>
      </c>
      <c r="G167" s="97">
        <v>30</v>
      </c>
      <c r="H167" s="97">
        <v>55</v>
      </c>
      <c r="I167" s="97">
        <v>23</v>
      </c>
      <c r="J167" s="97">
        <v>40</v>
      </c>
      <c r="K167" s="16">
        <f t="shared" si="4"/>
        <v>35.56896817462431</v>
      </c>
      <c r="L167" s="21">
        <f>Annual_Stats_All!HF47</f>
        <v>6.153888888888889</v>
      </c>
      <c r="M167" s="15">
        <f>Annual_Stats_All!HF54</f>
        <v>18</v>
      </c>
      <c r="N167" s="44">
        <f t="shared" si="5"/>
        <v>1.9760537874791284</v>
      </c>
    </row>
    <row r="168" spans="1:14" s="88" customFormat="1" ht="14.1" customHeight="1">
      <c r="A168" s="18">
        <v>48500</v>
      </c>
      <c r="B168" s="17" t="s">
        <v>353</v>
      </c>
      <c r="C168" s="156">
        <f>StormStats!C208</f>
        <v>1675</v>
      </c>
      <c r="D168" s="10">
        <f>StormStats!E208</f>
        <v>15.89596167008898</v>
      </c>
      <c r="E168" s="97">
        <v>6</v>
      </c>
      <c r="F168" s="97">
        <v>23</v>
      </c>
      <c r="G168" s="97">
        <v>29</v>
      </c>
      <c r="H168" s="97">
        <v>18</v>
      </c>
      <c r="I168" s="97">
        <v>48</v>
      </c>
      <c r="J168" s="97">
        <v>151</v>
      </c>
      <c r="K168" s="16">
        <f t="shared" si="4"/>
        <v>28.376661243865019</v>
      </c>
      <c r="L168" s="21">
        <f>Annual_Stats_All!HG47</f>
        <v>7.1913333333333336</v>
      </c>
      <c r="M168" s="15">
        <f>Annual_Stats_All!HG54</f>
        <v>15</v>
      </c>
      <c r="N168" s="44">
        <f t="shared" si="5"/>
        <v>1.8917774162576679</v>
      </c>
    </row>
    <row r="169" spans="1:14" ht="14.1" customHeight="1">
      <c r="A169" s="18">
        <v>48800</v>
      </c>
      <c r="B169" s="17" t="s">
        <v>147</v>
      </c>
      <c r="C169" s="156">
        <f>StormStats!C209</f>
        <v>1170</v>
      </c>
      <c r="D169" s="10">
        <f>StormStats!E209</f>
        <v>30.852840520191648</v>
      </c>
      <c r="E169" s="97">
        <v>17</v>
      </c>
      <c r="F169" s="97">
        <v>15</v>
      </c>
      <c r="G169" s="97">
        <v>79</v>
      </c>
      <c r="H169" s="97">
        <v>160</v>
      </c>
      <c r="I169" s="97">
        <v>25</v>
      </c>
      <c r="J169" s="97">
        <v>24</v>
      </c>
      <c r="K169" s="16">
        <f t="shared" si="4"/>
        <v>35.297158961121539</v>
      </c>
      <c r="L169" s="21">
        <f>Annual_Stats_All!HH47</f>
        <v>5.6250000000000018</v>
      </c>
      <c r="M169" s="15">
        <f>Annual_Stats_All!HH54</f>
        <v>30</v>
      </c>
      <c r="N169" s="44">
        <f t="shared" si="5"/>
        <v>1.1765719653707181</v>
      </c>
    </row>
    <row r="170" spans="1:14" ht="14.1" customHeight="1">
      <c r="A170" s="18">
        <v>49000</v>
      </c>
      <c r="B170" s="17" t="s">
        <v>158</v>
      </c>
      <c r="C170" s="156">
        <f>StormStats!C210</f>
        <v>3480</v>
      </c>
      <c r="D170" s="10">
        <f>StormStats!E210</f>
        <v>29.29226557152635</v>
      </c>
      <c r="E170" s="97">
        <v>10</v>
      </c>
      <c r="F170" s="97">
        <v>18</v>
      </c>
      <c r="G170" s="97">
        <v>32</v>
      </c>
      <c r="H170" s="97">
        <v>20</v>
      </c>
      <c r="I170" s="97">
        <v>9</v>
      </c>
      <c r="J170" s="97">
        <v>15</v>
      </c>
      <c r="K170" s="16">
        <f t="shared" si="4"/>
        <v>15.799052464190019</v>
      </c>
      <c r="L170" s="21">
        <f>Annual_Stats_All!HI47</f>
        <v>12.154137931034482</v>
      </c>
      <c r="M170" s="15">
        <f>Annual_Stats_All!HI54</f>
        <v>29</v>
      </c>
      <c r="N170" s="44">
        <f t="shared" si="5"/>
        <v>0.5447949125582765</v>
      </c>
    </row>
    <row r="171" spans="1:14" ht="14.1" customHeight="1">
      <c r="A171" s="18">
        <v>49200</v>
      </c>
      <c r="B171" s="17" t="s">
        <v>582</v>
      </c>
      <c r="C171" s="156">
        <f>StormStats!C211</f>
        <v>2845</v>
      </c>
      <c r="D171" s="10">
        <f>StormStats!E211</f>
        <v>28.429842573579741</v>
      </c>
      <c r="E171" s="97">
        <v>61</v>
      </c>
      <c r="F171" s="97">
        <v>89</v>
      </c>
      <c r="G171" s="97">
        <v>30</v>
      </c>
      <c r="H171" s="97">
        <v>20</v>
      </c>
      <c r="I171" s="97">
        <v>16</v>
      </c>
      <c r="J171" s="97">
        <v>13</v>
      </c>
      <c r="K171" s="16">
        <f t="shared" si="4"/>
        <v>29.636192325898204</v>
      </c>
      <c r="L171" s="21">
        <f>Annual_Stats_All!HJ47</f>
        <v>10.572499999999996</v>
      </c>
      <c r="M171" s="15">
        <f>Annual_Stats_All!HJ54</f>
        <v>28</v>
      </c>
      <c r="N171" s="44">
        <f t="shared" si="5"/>
        <v>1.0584354402106502</v>
      </c>
    </row>
    <row r="172" spans="1:14" ht="14.1" customHeight="1">
      <c r="A172" s="18">
        <v>49500</v>
      </c>
      <c r="B172" s="17" t="s">
        <v>583</v>
      </c>
      <c r="C172" s="156">
        <f>StormStats!C212</f>
        <v>2345</v>
      </c>
      <c r="D172" s="10">
        <f>StormStats!E212</f>
        <v>28.854209445585216</v>
      </c>
      <c r="E172" s="97">
        <v>10</v>
      </c>
      <c r="F172" s="97">
        <v>7</v>
      </c>
      <c r="G172" s="97">
        <v>32</v>
      </c>
      <c r="H172" s="97">
        <v>22</v>
      </c>
      <c r="I172" s="97">
        <v>21</v>
      </c>
      <c r="J172" s="97">
        <v>16</v>
      </c>
      <c r="K172" s="16">
        <f t="shared" si="4"/>
        <v>15.96497818429512</v>
      </c>
      <c r="L172" s="21">
        <f>Annual_Stats_All!HK47</f>
        <v>8.6307407407407428</v>
      </c>
      <c r="M172" s="15">
        <f>Annual_Stats_All!HK54</f>
        <v>27</v>
      </c>
      <c r="N172" s="44">
        <f t="shared" si="5"/>
        <v>0.59129548830722667</v>
      </c>
    </row>
    <row r="173" spans="1:14" s="88" customFormat="1" ht="14.1" customHeight="1">
      <c r="A173" s="18">
        <v>49700</v>
      </c>
      <c r="B173" s="17" t="s">
        <v>161</v>
      </c>
      <c r="C173" s="156">
        <f>StormStats!C213</f>
        <v>3050</v>
      </c>
      <c r="D173" s="10">
        <f>StormStats!E213</f>
        <v>29.29226557152635</v>
      </c>
      <c r="E173" s="97">
        <v>250</v>
      </c>
      <c r="F173" s="97">
        <v>52</v>
      </c>
      <c r="G173" s="97">
        <v>23</v>
      </c>
      <c r="H173" s="97">
        <v>16</v>
      </c>
      <c r="I173" s="97">
        <v>8</v>
      </c>
      <c r="J173" s="97">
        <v>11</v>
      </c>
      <c r="K173" s="16">
        <f t="shared" si="4"/>
        <v>27.376566169785537</v>
      </c>
      <c r="L173" s="21">
        <f>Annual_Stats_All!HL47</f>
        <v>10.128214285714289</v>
      </c>
      <c r="M173" s="15">
        <f>Annual_Stats_All!HL54</f>
        <v>28</v>
      </c>
      <c r="N173" s="44">
        <f t="shared" si="5"/>
        <v>0.97773450606376922</v>
      </c>
    </row>
    <row r="174" spans="1:14" ht="14.1" customHeight="1">
      <c r="A174" s="18">
        <v>50000</v>
      </c>
      <c r="B174" s="17" t="s">
        <v>310</v>
      </c>
      <c r="C174" s="156">
        <f>StormStats!C214</f>
        <v>2580</v>
      </c>
      <c r="D174" s="10">
        <f>StormStats!E214</f>
        <v>28.416153319644078</v>
      </c>
      <c r="E174" s="97">
        <v>10</v>
      </c>
      <c r="F174" s="97">
        <v>14</v>
      </c>
      <c r="G174" s="97">
        <v>8</v>
      </c>
      <c r="H174" s="97">
        <v>14</v>
      </c>
      <c r="I174" s="97">
        <v>33</v>
      </c>
      <c r="J174" s="97">
        <v>18</v>
      </c>
      <c r="K174" s="16">
        <f t="shared" si="4"/>
        <v>14.505145311399257</v>
      </c>
      <c r="L174" s="21">
        <f>Annual_Stats_All!HM47</f>
        <v>9.3821428571428562</v>
      </c>
      <c r="M174" s="15">
        <f>Annual_Stats_All!HM54</f>
        <v>28</v>
      </c>
      <c r="N174" s="44">
        <f t="shared" si="5"/>
        <v>0.51804090397854485</v>
      </c>
    </row>
    <row r="175" spans="1:14" s="88" customFormat="1" ht="14.1" customHeight="1">
      <c r="A175" s="18">
        <v>50300</v>
      </c>
      <c r="B175" s="17" t="s">
        <v>162</v>
      </c>
      <c r="C175" s="156">
        <f>StormStats!C215</f>
        <v>2595</v>
      </c>
      <c r="D175" s="10">
        <f>StormStats!E215</f>
        <v>28.186173853524984</v>
      </c>
      <c r="E175" s="97">
        <v>26</v>
      </c>
      <c r="F175" s="97">
        <v>125</v>
      </c>
      <c r="G175" s="97">
        <v>49</v>
      </c>
      <c r="H175" s="97">
        <v>34</v>
      </c>
      <c r="I175" s="97">
        <v>15</v>
      </c>
      <c r="J175" s="97">
        <v>58</v>
      </c>
      <c r="K175" s="16">
        <f t="shared" si="4"/>
        <v>40.942994381269607</v>
      </c>
      <c r="L175" s="21">
        <f>Annual_Stats_All!HN47</f>
        <v>9.7610714285714284</v>
      </c>
      <c r="M175" s="15">
        <f>Annual_Stats_All!HN54</f>
        <v>28</v>
      </c>
      <c r="N175" s="44">
        <f t="shared" si="5"/>
        <v>1.4622497993310575</v>
      </c>
    </row>
    <row r="176" spans="1:14" ht="14.1" customHeight="1">
      <c r="A176" s="18">
        <v>50500</v>
      </c>
      <c r="B176" s="17" t="s">
        <v>163</v>
      </c>
      <c r="C176" s="156">
        <f>StormStats!C216</f>
        <v>2450</v>
      </c>
      <c r="D176" s="10">
        <f>StormStats!E216</f>
        <v>28.295687885010267</v>
      </c>
      <c r="E176" s="97">
        <v>50</v>
      </c>
      <c r="F176" s="97">
        <v>43</v>
      </c>
      <c r="G176" s="97">
        <v>32</v>
      </c>
      <c r="H176" s="97">
        <v>23</v>
      </c>
      <c r="I176" s="97">
        <v>12</v>
      </c>
      <c r="J176" s="97">
        <v>33</v>
      </c>
      <c r="K176" s="16">
        <f t="shared" si="4"/>
        <v>29.252876435484232</v>
      </c>
      <c r="L176" s="21">
        <f>Annual_Stats_All!HO47</f>
        <v>9.3418518518518514</v>
      </c>
      <c r="M176" s="15">
        <f>Annual_Stats_All!HO54</f>
        <v>27</v>
      </c>
      <c r="N176" s="44">
        <f t="shared" si="5"/>
        <v>1.0834398679808974</v>
      </c>
    </row>
    <row r="177" spans="1:14" ht="14.1" customHeight="1">
      <c r="A177" s="18">
        <v>50800</v>
      </c>
      <c r="B177" s="17" t="s">
        <v>164</v>
      </c>
      <c r="C177" s="156">
        <f>StormStats!C217</f>
        <v>2240</v>
      </c>
      <c r="D177" s="10">
        <f>StormStats!E217</f>
        <v>28.158795345653662</v>
      </c>
      <c r="E177" s="97">
        <v>21</v>
      </c>
      <c r="F177" s="97">
        <v>34</v>
      </c>
      <c r="G177" s="97">
        <v>39</v>
      </c>
      <c r="H177" s="97">
        <v>22</v>
      </c>
      <c r="I177" s="97">
        <v>19</v>
      </c>
      <c r="J177" s="97">
        <v>46</v>
      </c>
      <c r="K177" s="16">
        <f t="shared" si="4"/>
        <v>28.495929131482413</v>
      </c>
      <c r="L177" s="21">
        <f>Annual_Stats_All!HP47</f>
        <v>8.3414285714285707</v>
      </c>
      <c r="M177" s="15">
        <f>Annual_Stats_All!HP54</f>
        <v>28</v>
      </c>
      <c r="N177" s="44">
        <f t="shared" si="5"/>
        <v>1.0177117546958006</v>
      </c>
    </row>
    <row r="178" spans="1:14" s="73" customFormat="1" ht="14.1" customHeight="1">
      <c r="A178" s="18">
        <v>51000</v>
      </c>
      <c r="B178" s="17" t="s">
        <v>165</v>
      </c>
      <c r="C178" s="156">
        <f>StormStats!C218</f>
        <v>2640</v>
      </c>
      <c r="D178" s="10">
        <f>StormStats!E218</f>
        <v>29.237508555783709</v>
      </c>
      <c r="E178" s="97">
        <v>23</v>
      </c>
      <c r="F178" s="97">
        <v>34</v>
      </c>
      <c r="G178" s="97">
        <v>18</v>
      </c>
      <c r="H178" s="97">
        <v>10</v>
      </c>
      <c r="I178" s="97">
        <v>8</v>
      </c>
      <c r="J178" s="97">
        <v>23</v>
      </c>
      <c r="K178" s="16">
        <f t="shared" si="4"/>
        <v>17.200834352469876</v>
      </c>
      <c r="L178" s="21">
        <f>Annual_Stats_All!HQ47</f>
        <v>8.7853571428571406</v>
      </c>
      <c r="M178" s="15">
        <f>Annual_Stats_All!HQ54</f>
        <v>28</v>
      </c>
      <c r="N178" s="44">
        <f t="shared" si="5"/>
        <v>0.61431551258820982</v>
      </c>
    </row>
    <row r="179" spans="1:14" ht="14.1" customHeight="1">
      <c r="A179" s="18">
        <v>51200</v>
      </c>
      <c r="B179" s="17" t="s">
        <v>166</v>
      </c>
      <c r="C179" s="156">
        <f>StormStats!C219</f>
        <v>2465</v>
      </c>
      <c r="D179" s="10">
        <f>StormStats!E219</f>
        <v>29.237508555783709</v>
      </c>
      <c r="E179" s="97">
        <v>19</v>
      </c>
      <c r="F179" s="97">
        <v>38</v>
      </c>
      <c r="G179" s="97">
        <v>62</v>
      </c>
      <c r="H179" s="97">
        <v>63</v>
      </c>
      <c r="I179" s="97">
        <v>24</v>
      </c>
      <c r="J179" s="97">
        <v>56</v>
      </c>
      <c r="K179" s="16">
        <f t="shared" si="4"/>
        <v>39.486149383719919</v>
      </c>
      <c r="L179" s="21">
        <f>Annual_Stats_All!HR47</f>
        <v>9.4517241379310342</v>
      </c>
      <c r="M179" s="15">
        <f>Annual_Stats_All!HR54</f>
        <v>29</v>
      </c>
      <c r="N179" s="44">
        <f t="shared" si="5"/>
        <v>1.3615913580593075</v>
      </c>
    </row>
    <row r="180" spans="1:14" ht="14.1" customHeight="1">
      <c r="A180" s="18">
        <v>51500</v>
      </c>
      <c r="B180" s="17" t="s">
        <v>167</v>
      </c>
      <c r="C180" s="156">
        <f>StormStats!C220</f>
        <v>2525</v>
      </c>
      <c r="D180" s="10">
        <f>StormStats!E220</f>
        <v>28.396988364134156</v>
      </c>
      <c r="E180" s="97">
        <v>20</v>
      </c>
      <c r="F180" s="97">
        <v>131</v>
      </c>
      <c r="G180" s="97">
        <v>247</v>
      </c>
      <c r="H180" s="97">
        <v>139</v>
      </c>
      <c r="I180" s="97">
        <v>36</v>
      </c>
      <c r="J180" s="97">
        <v>78</v>
      </c>
      <c r="K180" s="16">
        <f t="shared" si="4"/>
        <v>79.506327149261182</v>
      </c>
      <c r="L180" s="21">
        <f>Annual_Stats_All!HS47</f>
        <v>9.5125000000000011</v>
      </c>
      <c r="M180" s="15">
        <f>Annual_Stats_All!HS54</f>
        <v>28</v>
      </c>
      <c r="N180" s="44">
        <f t="shared" si="5"/>
        <v>2.839511683902185</v>
      </c>
    </row>
    <row r="181" spans="1:14" ht="14.1" customHeight="1">
      <c r="A181" s="18">
        <v>51700</v>
      </c>
      <c r="B181" s="17" t="s">
        <v>168</v>
      </c>
      <c r="C181" s="156">
        <f>StormStats!C221</f>
        <v>2305</v>
      </c>
      <c r="D181" s="10">
        <f>StormStats!E221</f>
        <v>29.221081451060918</v>
      </c>
      <c r="E181" s="97">
        <v>34</v>
      </c>
      <c r="F181" s="97">
        <v>526</v>
      </c>
      <c r="G181" s="97">
        <v>590</v>
      </c>
      <c r="H181" s="97">
        <v>322</v>
      </c>
      <c r="I181" s="97">
        <v>56</v>
      </c>
      <c r="J181" s="97">
        <v>70</v>
      </c>
      <c r="K181" s="16">
        <f t="shared" si="4"/>
        <v>153.96066156983244</v>
      </c>
      <c r="L181" s="21">
        <f>Annual_Stats_All!HT47</f>
        <v>9.299655172413793</v>
      </c>
      <c r="M181" s="15">
        <f>Annual_Stats_All!HT54</f>
        <v>29</v>
      </c>
      <c r="N181" s="44">
        <f t="shared" si="5"/>
        <v>5.3089883299942224</v>
      </c>
    </row>
    <row r="182" spans="1:14" ht="14.1" customHeight="1">
      <c r="A182" s="18">
        <v>52000</v>
      </c>
      <c r="B182" s="17" t="s">
        <v>169</v>
      </c>
      <c r="C182" s="156">
        <f>StormStats!C222</f>
        <v>2250</v>
      </c>
      <c r="D182" s="10">
        <f>StormStats!E222</f>
        <v>29.221081451060918</v>
      </c>
      <c r="E182" s="97">
        <v>50</v>
      </c>
      <c r="F182" s="97">
        <v>610</v>
      </c>
      <c r="G182" s="97">
        <v>648</v>
      </c>
      <c r="H182" s="97">
        <v>360</v>
      </c>
      <c r="I182" s="97">
        <v>60</v>
      </c>
      <c r="J182" s="97">
        <v>80</v>
      </c>
      <c r="K182" s="16">
        <f t="shared" si="4"/>
        <v>180.12324563234628</v>
      </c>
      <c r="L182" s="21">
        <f>Annual_Stats_All!HU47</f>
        <v>9.0296551724137935</v>
      </c>
      <c r="M182" s="15">
        <f>Annual_Stats_All!HU54</f>
        <v>29</v>
      </c>
      <c r="N182" s="44">
        <f t="shared" si="5"/>
        <v>6.2111464011153892</v>
      </c>
    </row>
    <row r="183" spans="1:14" s="88" customFormat="1" ht="14.1" customHeight="1">
      <c r="A183" s="18">
        <v>52300</v>
      </c>
      <c r="B183" s="17" t="s">
        <v>170</v>
      </c>
      <c r="C183" s="156">
        <f>StormStats!C223</f>
        <v>2265</v>
      </c>
      <c r="D183" s="10">
        <f>StormStats!E223</f>
        <v>29.160848733744011</v>
      </c>
      <c r="E183" s="97">
        <v>50</v>
      </c>
      <c r="F183" s="97">
        <v>408</v>
      </c>
      <c r="G183" s="97">
        <v>159</v>
      </c>
      <c r="H183" s="97">
        <v>84</v>
      </c>
      <c r="I183" s="97">
        <v>24</v>
      </c>
      <c r="J183" s="97">
        <v>43</v>
      </c>
      <c r="K183" s="16">
        <f t="shared" si="4"/>
        <v>80.940219755784995</v>
      </c>
      <c r="L183" s="21">
        <f>Annual_Stats_All!HV47</f>
        <v>9</v>
      </c>
      <c r="M183" s="15">
        <f>Annual_Stats_All!HV54</f>
        <v>29</v>
      </c>
      <c r="N183" s="44">
        <f t="shared" si="5"/>
        <v>2.79104206054431</v>
      </c>
    </row>
    <row r="184" spans="1:14" ht="14.1" customHeight="1">
      <c r="A184" s="18">
        <v>52500</v>
      </c>
      <c r="B184" s="17" t="s">
        <v>323</v>
      </c>
      <c r="C184" s="156">
        <f>StormStats!C224</f>
        <v>2145</v>
      </c>
      <c r="D184" s="10">
        <f>StormStats!E224</f>
        <v>28.372347707049965</v>
      </c>
      <c r="E184" s="97">
        <v>157</v>
      </c>
      <c r="F184" s="97">
        <v>857</v>
      </c>
      <c r="G184" s="97">
        <v>225</v>
      </c>
      <c r="H184" s="97">
        <v>125</v>
      </c>
      <c r="I184" s="97">
        <v>32</v>
      </c>
      <c r="J184" s="97">
        <v>66</v>
      </c>
      <c r="K184" s="16">
        <f t="shared" si="4"/>
        <v>141.39839718126504</v>
      </c>
      <c r="L184" s="21">
        <f>Annual_Stats_All!HW47</f>
        <v>8.4203846153846147</v>
      </c>
      <c r="M184" s="15">
        <f>Annual_Stats_All!HW54</f>
        <v>26</v>
      </c>
      <c r="N184" s="44">
        <f t="shared" si="5"/>
        <v>5.4383998915871166</v>
      </c>
    </row>
    <row r="185" spans="1:14" s="72" customFormat="1" ht="14.1" customHeight="1">
      <c r="A185" s="18">
        <v>52800</v>
      </c>
      <c r="B185" s="17" t="s">
        <v>172</v>
      </c>
      <c r="C185" s="156">
        <f>StormStats!C226</f>
        <v>2380</v>
      </c>
      <c r="D185" s="10">
        <f>StormStats!E226</f>
        <v>29.160848733744011</v>
      </c>
      <c r="E185" s="97">
        <v>19</v>
      </c>
      <c r="F185" s="97">
        <v>228</v>
      </c>
      <c r="G185" s="97">
        <v>190</v>
      </c>
      <c r="H185" s="97">
        <v>109</v>
      </c>
      <c r="I185" s="97">
        <v>28</v>
      </c>
      <c r="J185" s="97">
        <v>38</v>
      </c>
      <c r="K185" s="16">
        <f t="shared" si="4"/>
        <v>67.603372581862885</v>
      </c>
      <c r="L185" s="21">
        <f>Annual_Stats_All!HY47</f>
        <v>9.1793103448275879</v>
      </c>
      <c r="M185" s="15">
        <f>Annual_Stats_All!HY54</f>
        <v>29</v>
      </c>
      <c r="N185" s="44">
        <f t="shared" si="5"/>
        <v>2.3311507786849273</v>
      </c>
    </row>
    <row r="186" spans="1:14" ht="14.1" customHeight="1">
      <c r="A186" s="18">
        <v>53000</v>
      </c>
      <c r="B186" s="17" t="s">
        <v>173</v>
      </c>
      <c r="C186" s="156">
        <f>StormStats!C227</f>
        <v>2160</v>
      </c>
      <c r="D186" s="10">
        <f>StormStats!E227</f>
        <v>27.126625598904859</v>
      </c>
      <c r="E186" s="97">
        <v>100</v>
      </c>
      <c r="F186" s="97">
        <v>707</v>
      </c>
      <c r="G186" s="97">
        <v>582</v>
      </c>
      <c r="H186" s="97">
        <v>303</v>
      </c>
      <c r="I186" s="97">
        <v>73</v>
      </c>
      <c r="J186" s="97">
        <v>75</v>
      </c>
      <c r="K186" s="16">
        <f t="shared" si="4"/>
        <v>202.15982753503727</v>
      </c>
      <c r="L186" s="21">
        <f>Annual_Stats_All!HZ47</f>
        <v>8.3681481481481441</v>
      </c>
      <c r="M186" s="15">
        <f>Annual_Stats_All!HZ54</f>
        <v>27</v>
      </c>
      <c r="N186" s="44">
        <f t="shared" si="5"/>
        <v>7.4874010198161951</v>
      </c>
    </row>
    <row r="187" spans="1:14" ht="14.1" customHeight="1">
      <c r="A187" s="18">
        <v>53200</v>
      </c>
      <c r="B187" s="17" t="s">
        <v>267</v>
      </c>
      <c r="C187" s="156">
        <f>StormStats!C228</f>
        <v>2880</v>
      </c>
      <c r="D187" s="10">
        <f>StormStats!E228</f>
        <v>21.535934291581111</v>
      </c>
      <c r="E187" s="97">
        <v>115</v>
      </c>
      <c r="F187" s="97">
        <v>39</v>
      </c>
      <c r="G187" s="97">
        <v>14</v>
      </c>
      <c r="H187" s="97">
        <v>7</v>
      </c>
      <c r="I187" s="97">
        <v>10</v>
      </c>
      <c r="J187" s="97">
        <v>11</v>
      </c>
      <c r="K187" s="16">
        <f t="shared" si="4"/>
        <v>19.08667160675704</v>
      </c>
      <c r="L187" s="21">
        <f>Annual_Stats_All!IA47</f>
        <v>10.553333333333333</v>
      </c>
      <c r="M187" s="15">
        <f>Annual_Stats_All!IA54</f>
        <v>21</v>
      </c>
      <c r="N187" s="44">
        <f t="shared" si="5"/>
        <v>0.90888912413128764</v>
      </c>
    </row>
    <row r="188" spans="1:14" ht="14.1" customHeight="1">
      <c r="A188" s="18">
        <v>53500</v>
      </c>
      <c r="B188" s="17" t="s">
        <v>277</v>
      </c>
      <c r="C188" s="156">
        <f>StormStats!C229</f>
        <v>2255</v>
      </c>
      <c r="D188" s="10">
        <f>StormStats!E229</f>
        <v>39.871321013004788</v>
      </c>
      <c r="E188" s="97">
        <v>17</v>
      </c>
      <c r="F188" s="97">
        <v>86</v>
      </c>
      <c r="G188" s="97">
        <v>33</v>
      </c>
      <c r="H188" s="97">
        <v>30</v>
      </c>
      <c r="I188" s="97">
        <v>42</v>
      </c>
      <c r="J188" s="97">
        <v>18</v>
      </c>
      <c r="K188" s="16">
        <f t="shared" si="4"/>
        <v>32.100913679594129</v>
      </c>
      <c r="L188" s="21">
        <f>Annual_Stats_All!IB47</f>
        <v>8.9796875000000025</v>
      </c>
      <c r="M188" s="15">
        <f>Annual_Stats_All!IB54</f>
        <v>32</v>
      </c>
      <c r="N188" s="44">
        <f t="shared" si="5"/>
        <v>1.0031535524873165</v>
      </c>
    </row>
    <row r="189" spans="1:14" ht="14.1" customHeight="1">
      <c r="A189" s="18">
        <v>53700</v>
      </c>
      <c r="B189" s="17" t="s">
        <v>189</v>
      </c>
      <c r="C189" s="156">
        <f>StormStats!C230</f>
        <v>2985</v>
      </c>
      <c r="D189" s="10">
        <f>StormStats!E230</f>
        <v>42.0807665982204</v>
      </c>
      <c r="E189" s="97">
        <v>11</v>
      </c>
      <c r="F189" s="97">
        <v>8</v>
      </c>
      <c r="G189" s="97">
        <v>11</v>
      </c>
      <c r="H189" s="97">
        <v>14</v>
      </c>
      <c r="I189" s="97">
        <v>19</v>
      </c>
      <c r="J189" s="97">
        <v>31</v>
      </c>
      <c r="K189" s="16">
        <f t="shared" si="4"/>
        <v>14.136865127146335</v>
      </c>
      <c r="L189" s="21">
        <f>Annual_Stats_All!IC47</f>
        <v>12.59794871794872</v>
      </c>
      <c r="M189" s="15">
        <f>Annual_Stats_All!IC54</f>
        <v>39</v>
      </c>
      <c r="N189" s="44">
        <f t="shared" si="5"/>
        <v>0.36248372120888039</v>
      </c>
    </row>
    <row r="190" spans="1:14" ht="14.1" customHeight="1">
      <c r="A190" s="18">
        <v>54000</v>
      </c>
      <c r="B190" s="17" t="s">
        <v>77</v>
      </c>
      <c r="C190" s="156">
        <f>StormStats!C231</f>
        <v>5630</v>
      </c>
      <c r="D190" s="10">
        <f>StormStats!E231</f>
        <v>42.291581108829568</v>
      </c>
      <c r="E190" s="97">
        <v>45</v>
      </c>
      <c r="F190" s="97">
        <v>16</v>
      </c>
      <c r="G190" s="97">
        <v>31</v>
      </c>
      <c r="H190" s="97">
        <v>42</v>
      </c>
      <c r="I190" s="97">
        <v>20</v>
      </c>
      <c r="J190" s="97">
        <v>15</v>
      </c>
      <c r="K190" s="16">
        <f t="shared" si="4"/>
        <v>25.59631557405471</v>
      </c>
      <c r="L190" s="21">
        <f>Annual_Stats_All!ID47</f>
        <v>17.694594594594601</v>
      </c>
      <c r="M190" s="15">
        <f>Annual_Stats_All!ID54</f>
        <v>37</v>
      </c>
      <c r="N190" s="44">
        <f t="shared" si="5"/>
        <v>0.69179231281228948</v>
      </c>
    </row>
    <row r="191" spans="1:14" ht="14.1" customHeight="1">
      <c r="A191" s="18">
        <v>54300</v>
      </c>
      <c r="B191" s="17" t="s">
        <v>79</v>
      </c>
      <c r="C191" s="156">
        <f>StormStats!C232</f>
        <v>3770</v>
      </c>
      <c r="D191" s="10">
        <f>StormStats!E232</f>
        <v>39.783709787816562</v>
      </c>
      <c r="E191" s="97">
        <v>14</v>
      </c>
      <c r="F191" s="97">
        <v>16</v>
      </c>
      <c r="G191" s="97">
        <v>11</v>
      </c>
      <c r="H191" s="97">
        <v>7</v>
      </c>
      <c r="I191" s="97">
        <v>43</v>
      </c>
      <c r="J191" s="97">
        <v>39</v>
      </c>
      <c r="K191" s="16">
        <f t="shared" si="4"/>
        <v>17.52045179547401</v>
      </c>
      <c r="L191" s="21">
        <f>Annual_Stats_All!IE47</f>
        <v>14.429393939393938</v>
      </c>
      <c r="M191" s="15">
        <f>Annual_Stats_All!IE54</f>
        <v>33</v>
      </c>
      <c r="N191" s="44">
        <f t="shared" si="5"/>
        <v>0.53092278168103058</v>
      </c>
    </row>
    <row r="192" spans="1:14" ht="14.1" customHeight="1">
      <c r="A192" s="18">
        <v>54500</v>
      </c>
      <c r="B192" s="17" t="s">
        <v>80</v>
      </c>
      <c r="C192" s="156">
        <f>StormStats!C233</f>
        <v>5045</v>
      </c>
      <c r="D192" s="10">
        <f>StormStats!E233</f>
        <v>42.017796030116358</v>
      </c>
      <c r="E192" s="97">
        <v>10</v>
      </c>
      <c r="F192" s="97">
        <v>13</v>
      </c>
      <c r="G192" s="97">
        <v>16</v>
      </c>
      <c r="H192" s="97">
        <v>53</v>
      </c>
      <c r="I192" s="97">
        <v>200</v>
      </c>
      <c r="J192" s="97">
        <v>37</v>
      </c>
      <c r="K192" s="16">
        <f t="shared" si="4"/>
        <v>30.567633718954777</v>
      </c>
      <c r="L192" s="21">
        <f>Annual_Stats_All!IF47</f>
        <v>14.613999999999999</v>
      </c>
      <c r="M192" s="15">
        <f>Annual_Stats_All!IF54</f>
        <v>40</v>
      </c>
      <c r="N192" s="44">
        <f t="shared" si="5"/>
        <v>0.76419084297386941</v>
      </c>
    </row>
    <row r="193" spans="1:14" ht="14.1" customHeight="1">
      <c r="A193" s="18">
        <v>55000</v>
      </c>
      <c r="B193" s="17" t="s">
        <v>300</v>
      </c>
      <c r="C193" s="156">
        <f>StormStats!C234</f>
        <v>3295</v>
      </c>
      <c r="D193" s="10">
        <f>StormStats!E234</f>
        <v>20.804928131416837</v>
      </c>
      <c r="E193" s="97">
        <v>133</v>
      </c>
      <c r="F193" s="97">
        <v>29</v>
      </c>
      <c r="G193" s="97">
        <v>13</v>
      </c>
      <c r="H193" s="97">
        <v>6</v>
      </c>
      <c r="I193" s="97">
        <v>7</v>
      </c>
      <c r="J193" s="97">
        <v>14</v>
      </c>
      <c r="K193" s="16">
        <f t="shared" si="4"/>
        <v>17.576337617915627</v>
      </c>
      <c r="L193" s="21">
        <f>Annual_Stats_All!IG47</f>
        <v>10.990499999999997</v>
      </c>
      <c r="M193" s="15">
        <f>Annual_Stats_All!IG54</f>
        <v>20</v>
      </c>
      <c r="N193" s="44">
        <f t="shared" si="5"/>
        <v>0.87881688089578136</v>
      </c>
    </row>
    <row r="194" spans="1:14" ht="14.1" customHeight="1">
      <c r="A194" s="18">
        <v>55200</v>
      </c>
      <c r="B194" s="17" t="s">
        <v>301</v>
      </c>
      <c r="C194" s="156">
        <f>StormStats!C235</f>
        <v>2415</v>
      </c>
      <c r="D194" s="10">
        <f>StormStats!E235</f>
        <v>20.229979466119097</v>
      </c>
      <c r="E194" s="97">
        <v>15</v>
      </c>
      <c r="F194" s="97">
        <v>24</v>
      </c>
      <c r="G194" s="97">
        <v>19</v>
      </c>
      <c r="H194" s="97">
        <v>14</v>
      </c>
      <c r="I194" s="97">
        <v>15</v>
      </c>
      <c r="J194" s="97">
        <v>35</v>
      </c>
      <c r="K194" s="16">
        <f t="shared" si="4"/>
        <v>19.211321508206762</v>
      </c>
      <c r="L194" s="21">
        <f>Annual_Stats_All!IH47</f>
        <v>10.2165</v>
      </c>
      <c r="M194" s="15">
        <f>Annual_Stats_All!IH54</f>
        <v>20</v>
      </c>
      <c r="N194" s="44">
        <f t="shared" si="5"/>
        <v>0.96056607541033812</v>
      </c>
    </row>
    <row r="195" spans="1:14" s="63" customFormat="1" ht="14.1" customHeight="1">
      <c r="A195" s="18">
        <v>55500</v>
      </c>
      <c r="B195" s="17" t="s">
        <v>584</v>
      </c>
      <c r="C195" s="156">
        <f>StormStats!C236</f>
        <v>3275</v>
      </c>
      <c r="D195" s="10">
        <f>StormStats!E236</f>
        <v>21.593429158110883</v>
      </c>
      <c r="E195" s="97">
        <v>30</v>
      </c>
      <c r="F195" s="97">
        <v>36</v>
      </c>
      <c r="G195" s="97">
        <v>48</v>
      </c>
      <c r="H195" s="97">
        <v>21</v>
      </c>
      <c r="I195" s="97">
        <v>8</v>
      </c>
      <c r="J195" s="97">
        <v>11</v>
      </c>
      <c r="K195" s="16">
        <f t="shared" si="4"/>
        <v>21.390839376688469</v>
      </c>
      <c r="L195" s="21">
        <f>Annual_Stats_All!II47</f>
        <v>11.365238095238094</v>
      </c>
      <c r="M195" s="15">
        <f>Annual_Stats_All!II54</f>
        <v>21</v>
      </c>
      <c r="N195" s="44">
        <f t="shared" si="5"/>
        <v>1.018611398889927</v>
      </c>
    </row>
    <row r="196" spans="1:14" ht="14.1" customHeight="1">
      <c r="A196" s="18">
        <v>55700</v>
      </c>
      <c r="B196" s="17" t="s">
        <v>22</v>
      </c>
      <c r="C196" s="156">
        <f>StormStats!C237</f>
        <v>1195</v>
      </c>
      <c r="D196" s="10">
        <f>StormStats!E237</f>
        <v>38.212183436002739</v>
      </c>
      <c r="E196" s="97">
        <v>61</v>
      </c>
      <c r="F196" s="97">
        <v>53</v>
      </c>
      <c r="G196" s="97">
        <v>110</v>
      </c>
      <c r="H196" s="97">
        <v>511</v>
      </c>
      <c r="I196" s="97">
        <v>81</v>
      </c>
      <c r="J196" s="97">
        <v>30</v>
      </c>
      <c r="K196" s="16">
        <f t="shared" si="4"/>
        <v>87.264497843661189</v>
      </c>
      <c r="L196" s="21">
        <f>Annual_Stats_All!IJ47</f>
        <v>7.1925714285714308</v>
      </c>
      <c r="M196" s="22">
        <f>Annual_Stats_All!IJ54</f>
        <v>35</v>
      </c>
      <c r="N196" s="44">
        <f t="shared" si="5"/>
        <v>2.4932713669617481</v>
      </c>
    </row>
    <row r="197" spans="1:14" s="64" customFormat="1" ht="14.1" customHeight="1">
      <c r="A197" s="18">
        <v>56000</v>
      </c>
      <c r="B197" s="48" t="s">
        <v>181</v>
      </c>
      <c r="C197" s="156">
        <f>StormStats!C238</f>
        <v>1250</v>
      </c>
      <c r="D197" s="10">
        <f>StormStats!E238</f>
        <v>25.94113620807666</v>
      </c>
      <c r="E197" s="97">
        <v>18</v>
      </c>
      <c r="F197" s="97">
        <v>48</v>
      </c>
      <c r="G197" s="97">
        <v>67</v>
      </c>
      <c r="H197" s="97">
        <v>271</v>
      </c>
      <c r="I197" s="97">
        <v>42</v>
      </c>
      <c r="J197" s="97">
        <v>23</v>
      </c>
      <c r="K197" s="16">
        <f t="shared" si="4"/>
        <v>49.745732144332798</v>
      </c>
      <c r="L197" s="21">
        <f>Annual_Stats_All!IK48</f>
        <v>6.46</v>
      </c>
      <c r="M197" s="22">
        <f>Annual_Stats_All!IK54</f>
        <v>23</v>
      </c>
      <c r="N197" s="44">
        <f t="shared" si="5"/>
        <v>2.1628579193188173</v>
      </c>
    </row>
    <row r="198" spans="1:14" ht="14.1" customHeight="1">
      <c r="A198" s="18">
        <v>56300</v>
      </c>
      <c r="B198" s="17" t="s">
        <v>23</v>
      </c>
      <c r="C198" s="156">
        <f>StormStats!C239</f>
        <v>1285</v>
      </c>
      <c r="D198" s="10">
        <f>StormStats!E239</f>
        <v>31.518138261464749</v>
      </c>
      <c r="E198" s="97">
        <v>67</v>
      </c>
      <c r="F198" s="97">
        <v>70</v>
      </c>
      <c r="G198" s="97">
        <v>57</v>
      </c>
      <c r="H198" s="97">
        <v>61</v>
      </c>
      <c r="I198" s="97">
        <v>17</v>
      </c>
      <c r="J198" s="97">
        <v>11</v>
      </c>
      <c r="K198" s="16">
        <f t="shared" si="4"/>
        <v>38.080548043457853</v>
      </c>
      <c r="L198" s="21">
        <f>Annual_Stats_All!IL47</f>
        <v>8.1741379310344815</v>
      </c>
      <c r="M198" s="22">
        <f>Annual_Stats_All!IL54</f>
        <v>29</v>
      </c>
      <c r="N198" s="44">
        <f t="shared" si="5"/>
        <v>1.3131223463261328</v>
      </c>
    </row>
    <row r="199" spans="1:14" s="88" customFormat="1" ht="14.1" customHeight="1">
      <c r="A199" s="18">
        <v>56500</v>
      </c>
      <c r="B199" s="17" t="s">
        <v>345</v>
      </c>
      <c r="C199" s="156">
        <f>StormStats!C240</f>
        <v>1240</v>
      </c>
      <c r="D199" s="10">
        <f>StormStats!E240</f>
        <v>25.845311430527037</v>
      </c>
      <c r="E199" s="97">
        <v>26</v>
      </c>
      <c r="F199" s="97">
        <v>239</v>
      </c>
      <c r="G199" s="97">
        <v>64</v>
      </c>
      <c r="H199" s="97">
        <v>305</v>
      </c>
      <c r="I199" s="97">
        <v>140</v>
      </c>
      <c r="J199" s="97">
        <v>171</v>
      </c>
      <c r="K199" s="16">
        <f t="shared" si="4"/>
        <v>119.44350381675348</v>
      </c>
      <c r="L199" s="21">
        <f>Annual_Stats_All!IM47</f>
        <v>6.3467999999999991</v>
      </c>
      <c r="M199" s="22">
        <f>Annual_Stats_All!IM54</f>
        <v>25</v>
      </c>
      <c r="N199" s="44">
        <f t="shared" si="5"/>
        <v>4.7777401526701393</v>
      </c>
    </row>
    <row r="200" spans="1:14" ht="14.1" customHeight="1">
      <c r="A200" s="18">
        <v>56800</v>
      </c>
      <c r="B200" s="17" t="s">
        <v>24</v>
      </c>
      <c r="C200" s="156">
        <f>StormStats!C242</f>
        <v>1285</v>
      </c>
      <c r="D200" s="10">
        <f>StormStats!E242</f>
        <v>40.008213552361397</v>
      </c>
      <c r="E200" s="97">
        <v>30</v>
      </c>
      <c r="F200" s="97">
        <v>64</v>
      </c>
      <c r="G200" s="97">
        <v>91</v>
      </c>
      <c r="H200" s="97">
        <v>51</v>
      </c>
      <c r="I200" s="97">
        <v>37</v>
      </c>
      <c r="J200" s="97">
        <v>89</v>
      </c>
      <c r="K200" s="16">
        <f t="shared" si="4"/>
        <v>55.537213770340955</v>
      </c>
      <c r="L200" s="21">
        <f>Annual_Stats_All!IO47</f>
        <v>7.7662857142857158</v>
      </c>
      <c r="M200" s="22">
        <f>Annual_Stats_All!IO54</f>
        <v>35</v>
      </c>
      <c r="N200" s="44">
        <f t="shared" si="5"/>
        <v>1.5867775362954559</v>
      </c>
    </row>
    <row r="201" spans="1:14" s="88" customFormat="1" ht="14.1" customHeight="1">
      <c r="A201" s="18">
        <v>57500</v>
      </c>
      <c r="B201" s="17" t="s">
        <v>332</v>
      </c>
      <c r="C201" s="156">
        <f>StormStats!C244</f>
        <v>1215</v>
      </c>
      <c r="D201" s="10">
        <f>StormStats!E244</f>
        <v>16.265571526351813</v>
      </c>
      <c r="E201" s="97">
        <v>17</v>
      </c>
      <c r="F201" s="97">
        <v>31</v>
      </c>
      <c r="G201" s="97">
        <v>73</v>
      </c>
      <c r="H201" s="97">
        <v>186</v>
      </c>
      <c r="I201" s="97">
        <v>81</v>
      </c>
      <c r="J201" s="97">
        <v>39</v>
      </c>
      <c r="K201" s="16">
        <f t="shared" si="4"/>
        <v>53.174001185133918</v>
      </c>
      <c r="L201" s="21">
        <f>Annual_Stats_All!IQ47</f>
        <v>6.7518749999999992</v>
      </c>
      <c r="M201" s="22">
        <f>Annual_Stats_All!IQ54</f>
        <v>16</v>
      </c>
      <c r="N201" s="44">
        <f t="shared" si="5"/>
        <v>3.3233750740708699</v>
      </c>
    </row>
    <row r="202" spans="1:14" ht="14.1" customHeight="1">
      <c r="A202" s="18">
        <v>57700</v>
      </c>
      <c r="B202" s="17" t="s">
        <v>25</v>
      </c>
      <c r="C202" s="156">
        <f>StormStats!C245</f>
        <v>1430</v>
      </c>
      <c r="D202" s="10">
        <f>StormStats!E245</f>
        <v>41.746748802190282</v>
      </c>
      <c r="E202" s="97">
        <v>221</v>
      </c>
      <c r="F202" s="97">
        <v>470</v>
      </c>
      <c r="G202" s="97">
        <v>165</v>
      </c>
      <c r="H202" s="97">
        <v>89</v>
      </c>
      <c r="I202" s="97">
        <v>42</v>
      </c>
      <c r="J202" s="97">
        <v>24</v>
      </c>
      <c r="K202" s="16">
        <f t="shared" si="4"/>
        <v>107.43293381755321</v>
      </c>
      <c r="L202" s="21">
        <f>Annual_Stats_All!IR47</f>
        <v>7.4320000000000004</v>
      </c>
      <c r="M202" s="22">
        <f>Annual_Stats_All!IR54</f>
        <v>40</v>
      </c>
      <c r="N202" s="44">
        <f t="shared" si="5"/>
        <v>2.6858233454388301</v>
      </c>
    </row>
    <row r="203" spans="1:14" s="88" customFormat="1" ht="14.1" customHeight="1">
      <c r="A203" s="18">
        <v>58000</v>
      </c>
      <c r="B203" s="17" t="s">
        <v>207</v>
      </c>
      <c r="C203" s="156">
        <f>StormStats!C246</f>
        <v>1405</v>
      </c>
      <c r="D203" s="10">
        <f>StormStats!E246</f>
        <v>29.32785763175907</v>
      </c>
      <c r="E203" s="97">
        <v>15</v>
      </c>
      <c r="F203" s="97">
        <v>56</v>
      </c>
      <c r="G203" s="97">
        <v>71</v>
      </c>
      <c r="H203" s="97">
        <v>186</v>
      </c>
      <c r="I203" s="97">
        <v>67</v>
      </c>
      <c r="J203" s="97">
        <v>49</v>
      </c>
      <c r="K203" s="16">
        <f t="shared" si="4"/>
        <v>57.573183401656671</v>
      </c>
      <c r="L203" s="21">
        <f>Annual_Stats_All!IS47</f>
        <v>7.0051724137931037</v>
      </c>
      <c r="M203" s="22">
        <f>Annual_Stats_All!IS54</f>
        <v>29</v>
      </c>
      <c r="N203" s="44">
        <f t="shared" si="5"/>
        <v>1.9852821862640231</v>
      </c>
    </row>
    <row r="204" spans="1:14" ht="14.1" customHeight="1">
      <c r="A204" s="18">
        <v>58300</v>
      </c>
      <c r="B204" s="17" t="s">
        <v>26</v>
      </c>
      <c r="C204" s="156">
        <f>StormStats!C247</f>
        <v>1395</v>
      </c>
      <c r="D204" s="10">
        <f>StormStats!E247</f>
        <v>32.761122518822724</v>
      </c>
      <c r="E204" s="97">
        <v>21</v>
      </c>
      <c r="F204" s="97">
        <v>56</v>
      </c>
      <c r="G204" s="97">
        <v>81</v>
      </c>
      <c r="H204" s="97">
        <v>102</v>
      </c>
      <c r="I204" s="97">
        <v>39</v>
      </c>
      <c r="J204" s="97">
        <v>22</v>
      </c>
      <c r="K204" s="16">
        <f t="shared" si="4"/>
        <v>45.029449061488222</v>
      </c>
      <c r="L204" s="21">
        <f>Annual_Stats_All!IT47</f>
        <v>7.5741379310344836</v>
      </c>
      <c r="M204" s="22">
        <f>Annual_Stats_All!IT54</f>
        <v>29</v>
      </c>
      <c r="N204" s="44">
        <f t="shared" si="5"/>
        <v>1.5527396228099386</v>
      </c>
    </row>
    <row r="205" spans="1:14" ht="14.1" customHeight="1">
      <c r="A205" s="18">
        <v>58800</v>
      </c>
      <c r="B205" s="17" t="s">
        <v>29</v>
      </c>
      <c r="C205" s="156">
        <f>StormStats!C249</f>
        <v>1620</v>
      </c>
      <c r="D205" s="10">
        <f>StormStats!E249</f>
        <v>33.218343600273784</v>
      </c>
      <c r="E205" s="97">
        <v>43</v>
      </c>
      <c r="F205" s="97">
        <v>32</v>
      </c>
      <c r="G205" s="97">
        <v>17</v>
      </c>
      <c r="H205" s="97">
        <v>9</v>
      </c>
      <c r="I205" s="97">
        <v>7</v>
      </c>
      <c r="J205" s="97">
        <v>11</v>
      </c>
      <c r="K205" s="16">
        <f t="shared" ref="K205:K270" si="6">10^(((LOG(E205))+LOG(F205)+LOG(G205)+LOG(H205)+LOG(I205)+LOG(J205))/6)</f>
        <v>15.908653826049679</v>
      </c>
      <c r="L205" s="21">
        <f>Annual_Stats_All!IV47</f>
        <v>7.7109375000000018</v>
      </c>
      <c r="M205" s="22">
        <f>Annual_Stats_All!IV54</f>
        <v>32</v>
      </c>
      <c r="N205" s="44">
        <f t="shared" ref="N205:N270" si="7">K205/M205</f>
        <v>0.49714543206405248</v>
      </c>
    </row>
    <row r="206" spans="1:14" ht="14.1" customHeight="1">
      <c r="A206" s="18">
        <v>59000</v>
      </c>
      <c r="B206" s="17" t="s">
        <v>400</v>
      </c>
      <c r="C206" s="156">
        <f>StormStats!C250</f>
        <v>1330</v>
      </c>
      <c r="D206" s="10">
        <f>StormStats!E250</f>
        <v>25.848049281314168</v>
      </c>
      <c r="E206" s="97">
        <v>100</v>
      </c>
      <c r="F206" s="97">
        <v>64</v>
      </c>
      <c r="G206" s="97">
        <v>49</v>
      </c>
      <c r="H206" s="97">
        <v>39</v>
      </c>
      <c r="I206" s="97">
        <v>29</v>
      </c>
      <c r="J206" s="97">
        <v>24</v>
      </c>
      <c r="K206" s="16">
        <f t="shared" si="6"/>
        <v>45.186459753613185</v>
      </c>
      <c r="L206" s="21">
        <f>Annual_Stats_All!IW47</f>
        <v>7.7296000000000005</v>
      </c>
      <c r="M206" s="22">
        <f>Annual_Stats_All!IW54</f>
        <v>25</v>
      </c>
      <c r="N206" s="44">
        <f t="shared" si="7"/>
        <v>1.8074583901445274</v>
      </c>
    </row>
    <row r="207" spans="1:14" ht="14.1" customHeight="1">
      <c r="A207" s="18">
        <v>59200</v>
      </c>
      <c r="B207" s="17" t="s">
        <v>201</v>
      </c>
      <c r="C207" s="156">
        <f>StormStats!C251</f>
        <v>1325</v>
      </c>
      <c r="D207" s="10">
        <f>StormStats!E251</f>
        <v>25.171800136892539</v>
      </c>
      <c r="E207" s="97">
        <v>82</v>
      </c>
      <c r="F207" s="97">
        <v>34</v>
      </c>
      <c r="G207" s="97">
        <v>35</v>
      </c>
      <c r="H207" s="97">
        <v>45</v>
      </c>
      <c r="I207" s="97">
        <v>126</v>
      </c>
      <c r="J207" s="97">
        <v>57</v>
      </c>
      <c r="K207" s="16">
        <f t="shared" si="6"/>
        <v>56.208645691097878</v>
      </c>
      <c r="L207" s="21">
        <f>Annual_Stats_All!IX47</f>
        <v>7.4059999999999988</v>
      </c>
      <c r="M207" s="22">
        <f>Annual_Stats_All!IX54</f>
        <v>25</v>
      </c>
      <c r="N207" s="44">
        <f t="shared" si="7"/>
        <v>2.2483458276439152</v>
      </c>
    </row>
    <row r="208" spans="1:14" ht="14.1" customHeight="1">
      <c r="A208" s="18">
        <v>59500</v>
      </c>
      <c r="B208" s="17" t="s">
        <v>202</v>
      </c>
      <c r="C208" s="156">
        <f>StormStats!C252</f>
        <v>1355</v>
      </c>
      <c r="D208" s="10">
        <f>StormStats!E252</f>
        <v>25.311430527036276</v>
      </c>
      <c r="E208" s="97">
        <v>141</v>
      </c>
      <c r="F208" s="97">
        <v>312</v>
      </c>
      <c r="G208" s="97">
        <v>127</v>
      </c>
      <c r="H208" s="97">
        <v>69</v>
      </c>
      <c r="I208" s="97">
        <v>15</v>
      </c>
      <c r="J208" s="97">
        <v>12</v>
      </c>
      <c r="K208" s="16">
        <f t="shared" si="6"/>
        <v>64.103710819806153</v>
      </c>
      <c r="L208" s="21">
        <f>Annual_Stats_All!IY47</f>
        <v>6.7785199999999994</v>
      </c>
      <c r="M208" s="22">
        <f>Annual_Stats_All!IY54</f>
        <v>25</v>
      </c>
      <c r="N208" s="44">
        <f t="shared" si="7"/>
        <v>2.5641484327922459</v>
      </c>
    </row>
    <row r="209" spans="1:14" ht="14.1" customHeight="1">
      <c r="A209" s="18">
        <v>59700</v>
      </c>
      <c r="B209" s="17" t="s">
        <v>185</v>
      </c>
      <c r="C209" s="156">
        <f>StormStats!C253</f>
        <v>1465</v>
      </c>
      <c r="D209" s="10">
        <f>StormStats!E253</f>
        <v>25.656399726214921</v>
      </c>
      <c r="E209" s="97">
        <v>20</v>
      </c>
      <c r="F209" s="97">
        <v>10</v>
      </c>
      <c r="G209" s="97">
        <v>9</v>
      </c>
      <c r="H209" s="97">
        <v>6</v>
      </c>
      <c r="I209" s="97">
        <v>14</v>
      </c>
      <c r="J209" s="97">
        <v>15</v>
      </c>
      <c r="K209" s="16">
        <f t="shared" si="6"/>
        <v>11.462354653239304</v>
      </c>
      <c r="L209" s="21">
        <f>Annual_Stats_All!IZ47</f>
        <v>7.5020000000000016</v>
      </c>
      <c r="M209" s="22">
        <f>Annual_Stats_All!IZ54</f>
        <v>25</v>
      </c>
      <c r="N209" s="44">
        <f t="shared" si="7"/>
        <v>0.45849418612957216</v>
      </c>
    </row>
    <row r="210" spans="1:14" ht="14.1" customHeight="1">
      <c r="A210" s="18">
        <v>60000</v>
      </c>
      <c r="B210" s="17" t="s">
        <v>243</v>
      </c>
      <c r="C210" s="156">
        <f>StormStats!C254</f>
        <v>2175</v>
      </c>
      <c r="D210" s="10">
        <f>StormStats!E254</f>
        <v>22.379192334017795</v>
      </c>
      <c r="E210" s="97">
        <v>12</v>
      </c>
      <c r="F210" s="97">
        <v>15</v>
      </c>
      <c r="G210" s="97">
        <v>10</v>
      </c>
      <c r="H210" s="97">
        <v>19</v>
      </c>
      <c r="I210" s="97">
        <v>11</v>
      </c>
      <c r="J210" s="97">
        <v>7</v>
      </c>
      <c r="K210" s="16">
        <f t="shared" si="6"/>
        <v>11.751306087754571</v>
      </c>
      <c r="L210" s="21">
        <f>Annual_Stats_All!JA47</f>
        <v>8.6381818181818204</v>
      </c>
      <c r="M210" s="22">
        <f>Annual_Stats_All!JA54</f>
        <v>22</v>
      </c>
      <c r="N210" s="44">
        <f t="shared" si="7"/>
        <v>0.53415027671611692</v>
      </c>
    </row>
    <row r="211" spans="1:14" ht="14.1" customHeight="1">
      <c r="A211" s="18">
        <v>60300</v>
      </c>
      <c r="B211" s="17" t="s">
        <v>344</v>
      </c>
      <c r="C211" s="156">
        <f>StormStats!C255</f>
        <v>1635</v>
      </c>
      <c r="D211" s="10">
        <f>StormStats!E255</f>
        <v>25.94113620807666</v>
      </c>
      <c r="E211" s="97">
        <v>71</v>
      </c>
      <c r="F211" s="97">
        <v>144</v>
      </c>
      <c r="G211" s="97">
        <v>57</v>
      </c>
      <c r="H211" s="97">
        <v>31</v>
      </c>
      <c r="I211" s="97">
        <v>37</v>
      </c>
      <c r="J211" s="97">
        <v>29</v>
      </c>
      <c r="K211" s="16">
        <f t="shared" si="6"/>
        <v>51.829400488949972</v>
      </c>
      <c r="L211" s="21">
        <f>Annual_Stats_All!JB47</f>
        <v>7.7555999999999994</v>
      </c>
      <c r="M211" s="22">
        <f>Annual_Stats_All!JB54</f>
        <v>25</v>
      </c>
      <c r="N211" s="44">
        <f t="shared" si="7"/>
        <v>2.0731760195579989</v>
      </c>
    </row>
    <row r="212" spans="1:14" ht="14.1" customHeight="1">
      <c r="A212" s="18">
        <v>60500</v>
      </c>
      <c r="B212" s="17" t="s">
        <v>200</v>
      </c>
      <c r="C212" s="156">
        <f>StormStats!C256</f>
        <v>1820</v>
      </c>
      <c r="D212" s="10">
        <f>StormStats!E256</f>
        <v>25.44558521560575</v>
      </c>
      <c r="E212" s="97">
        <v>17</v>
      </c>
      <c r="F212" s="97">
        <v>70</v>
      </c>
      <c r="G212" s="97">
        <v>38</v>
      </c>
      <c r="H212" s="97">
        <v>21</v>
      </c>
      <c r="I212" s="97">
        <v>8</v>
      </c>
      <c r="J212" s="97">
        <v>6</v>
      </c>
      <c r="K212" s="16">
        <f t="shared" si="6"/>
        <v>18.900146986091105</v>
      </c>
      <c r="L212" s="21">
        <f>Annual_Stats_All!JC47</f>
        <v>8.2440000000000015</v>
      </c>
      <c r="M212" s="22">
        <f>Annual_Stats_All!JC54</f>
        <v>25</v>
      </c>
      <c r="N212" s="44">
        <f t="shared" si="7"/>
        <v>0.75600587944364417</v>
      </c>
    </row>
    <row r="213" spans="1:14" ht="14.1" customHeight="1">
      <c r="A213" s="18">
        <v>60800</v>
      </c>
      <c r="B213" s="17" t="s">
        <v>469</v>
      </c>
      <c r="C213" s="156">
        <f>StormStats!C259</f>
        <v>2010</v>
      </c>
      <c r="D213" s="10">
        <f>StormStats!E259</f>
        <v>30.403832991101986</v>
      </c>
      <c r="E213" s="97">
        <v>6</v>
      </c>
      <c r="F213" s="97">
        <v>14</v>
      </c>
      <c r="G213" s="97">
        <v>19</v>
      </c>
      <c r="H213" s="97">
        <v>25</v>
      </c>
      <c r="I213" s="97">
        <v>21</v>
      </c>
      <c r="J213" s="97">
        <v>10</v>
      </c>
      <c r="K213" s="16">
        <f t="shared" si="6"/>
        <v>14.251657117950046</v>
      </c>
      <c r="L213" s="21">
        <f>Annual_Stats_All!JF47</f>
        <v>9.2779999999999987</v>
      </c>
      <c r="M213" s="22">
        <f>Annual_Stats_All!JF54</f>
        <v>30</v>
      </c>
      <c r="N213" s="44">
        <f t="shared" si="7"/>
        <v>0.47505523726500154</v>
      </c>
    </row>
    <row r="214" spans="1:14" ht="14.1" customHeight="1">
      <c r="A214" s="18">
        <v>61000</v>
      </c>
      <c r="B214" s="17" t="s">
        <v>219</v>
      </c>
      <c r="C214" s="156">
        <f>StormStats!C261</f>
        <v>2230</v>
      </c>
      <c r="D214" s="10">
        <f>StormStats!E261</f>
        <v>24.194387405886378</v>
      </c>
      <c r="E214" s="97">
        <v>48</v>
      </c>
      <c r="F214" s="97">
        <v>45</v>
      </c>
      <c r="G214" s="97">
        <v>204</v>
      </c>
      <c r="H214" s="97">
        <v>129</v>
      </c>
      <c r="I214" s="97">
        <v>15</v>
      </c>
      <c r="J214" s="97">
        <v>7</v>
      </c>
      <c r="K214" s="16">
        <f t="shared" si="6"/>
        <v>42.590279287899314</v>
      </c>
      <c r="L214" s="21">
        <f>Annual_Stats_All!JH47</f>
        <v>9.5950000000000006</v>
      </c>
      <c r="M214" s="15">
        <f>Annual_Stats_All!JH54</f>
        <v>24</v>
      </c>
      <c r="N214" s="44">
        <f t="shared" si="7"/>
        <v>1.7745949703291382</v>
      </c>
    </row>
    <row r="215" spans="1:14" ht="14.1" customHeight="1">
      <c r="A215" s="18">
        <v>61200</v>
      </c>
      <c r="B215" s="17" t="s">
        <v>54</v>
      </c>
      <c r="C215" s="156">
        <f>StormStats!C262</f>
        <v>2605</v>
      </c>
      <c r="D215" s="10">
        <f>StormStats!E262</f>
        <v>30.097193702943191</v>
      </c>
      <c r="E215" s="97">
        <v>9</v>
      </c>
      <c r="F215" s="97">
        <v>10</v>
      </c>
      <c r="G215" s="97">
        <v>6</v>
      </c>
      <c r="H215" s="97">
        <v>14</v>
      </c>
      <c r="I215" s="97">
        <v>6</v>
      </c>
      <c r="J215" s="97">
        <v>6</v>
      </c>
      <c r="K215" s="16">
        <f t="shared" si="6"/>
        <v>8.0501514206452978</v>
      </c>
      <c r="L215" s="21">
        <f>Annual_Stats_All!JI47</f>
        <v>9.9870000000000001</v>
      </c>
      <c r="M215" s="15">
        <f>Annual_Stats_All!JI54</f>
        <v>30</v>
      </c>
      <c r="N215" s="44">
        <f t="shared" si="7"/>
        <v>0.26833838068817661</v>
      </c>
    </row>
    <row r="216" spans="1:14" ht="14.1" customHeight="1">
      <c r="A216" s="18">
        <v>61500</v>
      </c>
      <c r="B216" s="17" t="s">
        <v>92</v>
      </c>
      <c r="C216" s="156">
        <f>StormStats!C263</f>
        <v>1055</v>
      </c>
      <c r="D216" s="10">
        <f>StormStats!E263</f>
        <v>33.530458590006845</v>
      </c>
      <c r="E216" s="97">
        <v>95</v>
      </c>
      <c r="F216" s="97">
        <v>87</v>
      </c>
      <c r="G216" s="97">
        <v>313</v>
      </c>
      <c r="H216" s="97">
        <v>240</v>
      </c>
      <c r="I216" s="97">
        <v>136</v>
      </c>
      <c r="J216" s="97">
        <v>56</v>
      </c>
      <c r="K216" s="16">
        <f t="shared" si="6"/>
        <v>129.55501494646586</v>
      </c>
      <c r="L216" s="21">
        <f>Annual_Stats_All!JJ47</f>
        <v>6.8142857142857123</v>
      </c>
      <c r="M216" s="15">
        <f>Annual_Stats_All!JJ54</f>
        <v>28</v>
      </c>
      <c r="N216" s="44">
        <f t="shared" si="7"/>
        <v>4.6269648195166377</v>
      </c>
    </row>
    <row r="217" spans="1:14" ht="14.1" customHeight="1">
      <c r="A217" s="18">
        <v>61700</v>
      </c>
      <c r="B217" s="17" t="s">
        <v>100</v>
      </c>
      <c r="C217" s="156">
        <f>StormStats!C264</f>
        <v>1200</v>
      </c>
      <c r="D217" s="10">
        <f>StormStats!E264</f>
        <v>33.492128678986994</v>
      </c>
      <c r="E217" s="97">
        <v>60</v>
      </c>
      <c r="F217" s="97">
        <v>106</v>
      </c>
      <c r="G217" s="97">
        <v>223</v>
      </c>
      <c r="H217" s="97">
        <v>292</v>
      </c>
      <c r="I217" s="97">
        <v>109</v>
      </c>
      <c r="J217" s="97">
        <v>64</v>
      </c>
      <c r="K217" s="16">
        <f t="shared" si="6"/>
        <v>119.34160758204332</v>
      </c>
      <c r="L217" s="21">
        <f>Annual_Stats_All!JK47</f>
        <v>6.8278125000000003</v>
      </c>
      <c r="M217" s="15">
        <f>Annual_Stats_All!JK54</f>
        <v>32</v>
      </c>
      <c r="N217" s="44">
        <f t="shared" si="7"/>
        <v>3.7294252369388539</v>
      </c>
    </row>
    <row r="218" spans="1:14" ht="14.1" customHeight="1">
      <c r="A218" s="18">
        <v>62000</v>
      </c>
      <c r="B218" s="17" t="s">
        <v>101</v>
      </c>
      <c r="C218" s="156">
        <f>StormStats!C265</f>
        <v>1485</v>
      </c>
      <c r="D218" s="10">
        <f>StormStats!E265</f>
        <v>37.336071184120463</v>
      </c>
      <c r="E218" s="97">
        <v>96</v>
      </c>
      <c r="F218" s="97">
        <v>235</v>
      </c>
      <c r="G218" s="97">
        <v>460</v>
      </c>
      <c r="H218" s="97">
        <v>356</v>
      </c>
      <c r="I218" s="97">
        <v>60</v>
      </c>
      <c r="J218" s="97">
        <v>35</v>
      </c>
      <c r="K218" s="16">
        <f t="shared" si="6"/>
        <v>140.70008828779152</v>
      </c>
      <c r="L218" s="21">
        <f>Annual_Stats_All!JL47</f>
        <v>7.3880555555555567</v>
      </c>
      <c r="M218" s="15">
        <f>Annual_Stats_All!JL54</f>
        <v>36</v>
      </c>
      <c r="N218" s="44">
        <f t="shared" si="7"/>
        <v>3.9083357857719867</v>
      </c>
    </row>
    <row r="219" spans="1:14" ht="14.1" customHeight="1">
      <c r="A219" s="18">
        <v>62300</v>
      </c>
      <c r="B219" s="17" t="s">
        <v>102</v>
      </c>
      <c r="C219" s="156">
        <f>StormStats!C267</f>
        <v>1945</v>
      </c>
      <c r="D219" s="10">
        <f>StormStats!E267</f>
        <v>42.308008213552363</v>
      </c>
      <c r="E219" s="97">
        <v>15</v>
      </c>
      <c r="F219" s="97">
        <v>79</v>
      </c>
      <c r="G219" s="97">
        <v>159</v>
      </c>
      <c r="H219" s="97">
        <v>108</v>
      </c>
      <c r="I219" s="97">
        <v>45</v>
      </c>
      <c r="J219" s="97">
        <v>66</v>
      </c>
      <c r="K219" s="16">
        <f t="shared" si="6"/>
        <v>62.644451822370094</v>
      </c>
      <c r="L219" s="21">
        <f>Annual_Stats_All!JN47</f>
        <v>9.8329999999999984</v>
      </c>
      <c r="M219" s="15">
        <f>Annual_Stats_All!JN54</f>
        <v>40</v>
      </c>
      <c r="N219" s="44">
        <f t="shared" si="7"/>
        <v>1.5661112955592524</v>
      </c>
    </row>
    <row r="220" spans="1:14" ht="14.1" customHeight="1">
      <c r="A220" s="18">
        <v>62500</v>
      </c>
      <c r="B220" s="17" t="s">
        <v>103</v>
      </c>
      <c r="C220" s="156">
        <f>StormStats!C269</f>
        <v>1810</v>
      </c>
      <c r="D220" s="10">
        <f>StormStats!E269</f>
        <v>30.422997946611911</v>
      </c>
      <c r="E220" s="97">
        <v>5</v>
      </c>
      <c r="F220" s="97">
        <v>18</v>
      </c>
      <c r="G220" s="97">
        <v>13</v>
      </c>
      <c r="H220" s="97">
        <v>10</v>
      </c>
      <c r="I220" s="97">
        <v>25</v>
      </c>
      <c r="J220" s="97">
        <v>44</v>
      </c>
      <c r="K220" s="16">
        <f t="shared" si="6"/>
        <v>15.308398457606481</v>
      </c>
      <c r="L220" s="21">
        <f>Annual_Stats_All!JP47</f>
        <v>8.0766666666666662</v>
      </c>
      <c r="M220" s="15">
        <f>Annual_Stats_All!JP54</f>
        <v>30</v>
      </c>
      <c r="N220" s="44">
        <f t="shared" si="7"/>
        <v>0.51027994858688275</v>
      </c>
    </row>
    <row r="221" spans="1:14" s="71" customFormat="1" ht="14.1" customHeight="1">
      <c r="A221" s="18">
        <v>62700</v>
      </c>
      <c r="B221" s="17" t="s">
        <v>319</v>
      </c>
      <c r="C221" s="156">
        <f>StormStats!C270</f>
        <v>2490</v>
      </c>
      <c r="D221" s="10">
        <f>StormStats!E270</f>
        <v>18.198494182067076</v>
      </c>
      <c r="E221" s="97">
        <v>40</v>
      </c>
      <c r="F221" s="97">
        <v>29</v>
      </c>
      <c r="G221" s="97">
        <v>66</v>
      </c>
      <c r="H221" s="97">
        <v>896</v>
      </c>
      <c r="I221" s="97">
        <v>191</v>
      </c>
      <c r="J221" s="97">
        <v>162</v>
      </c>
      <c r="K221" s="16">
        <f t="shared" si="6"/>
        <v>113.3643196667292</v>
      </c>
      <c r="L221" s="21">
        <f>Annual_Stats_All!JQ47</f>
        <v>12.249411764705881</v>
      </c>
      <c r="M221" s="15">
        <f>Annual_Stats_All!JQ54</f>
        <v>17</v>
      </c>
      <c r="N221" s="44">
        <f t="shared" si="7"/>
        <v>6.6684893921605415</v>
      </c>
    </row>
    <row r="222" spans="1:14" ht="14.1" customHeight="1">
      <c r="A222" s="18">
        <v>63000</v>
      </c>
      <c r="B222" s="17" t="s">
        <v>104</v>
      </c>
      <c r="C222" s="156">
        <f>StormStats!C271</f>
        <v>4570</v>
      </c>
      <c r="D222" s="10">
        <f>StormStats!E271</f>
        <v>39.529089664613281</v>
      </c>
      <c r="E222" s="97">
        <v>29</v>
      </c>
      <c r="F222" s="97">
        <v>56</v>
      </c>
      <c r="G222" s="97">
        <v>67</v>
      </c>
      <c r="H222" s="97">
        <v>832</v>
      </c>
      <c r="I222" s="97">
        <v>690</v>
      </c>
      <c r="J222" s="97">
        <v>744</v>
      </c>
      <c r="K222" s="16">
        <f t="shared" si="6"/>
        <v>189.61281974545449</v>
      </c>
      <c r="L222" s="21">
        <f>Annual_Stats_All!JR47</f>
        <v>17.389696969696967</v>
      </c>
      <c r="M222" s="15">
        <f>Annual_Stats_All!JR54</f>
        <v>33</v>
      </c>
      <c r="N222" s="44">
        <f t="shared" si="7"/>
        <v>5.7458430225895301</v>
      </c>
    </row>
    <row r="223" spans="1:14" s="88" customFormat="1" ht="14.1" customHeight="1">
      <c r="A223" s="18">
        <v>63300</v>
      </c>
      <c r="B223" s="17" t="s">
        <v>184</v>
      </c>
      <c r="C223" s="156">
        <f>StormStats!C272</f>
        <v>2200</v>
      </c>
      <c r="D223" s="10">
        <f>StormStats!E272</f>
        <v>25.727583846680357</v>
      </c>
      <c r="E223" s="97">
        <v>13</v>
      </c>
      <c r="F223" s="97">
        <v>10</v>
      </c>
      <c r="G223" s="97">
        <v>72</v>
      </c>
      <c r="H223" s="97">
        <v>66</v>
      </c>
      <c r="I223" s="97">
        <v>22</v>
      </c>
      <c r="J223" s="97">
        <v>28</v>
      </c>
      <c r="K223" s="16">
        <f t="shared" si="6"/>
        <v>26.919485143647755</v>
      </c>
      <c r="L223" s="21">
        <f>Annual_Stats_All!JS47</f>
        <v>10.170434782608696</v>
      </c>
      <c r="M223" s="15">
        <f>Annual_Stats_All!JS54</f>
        <v>23</v>
      </c>
      <c r="N223" s="44">
        <f t="shared" si="7"/>
        <v>1.1704123975499023</v>
      </c>
    </row>
    <row r="224" spans="1:14" s="71" customFormat="1" ht="14.1" customHeight="1">
      <c r="A224" s="18">
        <v>63500</v>
      </c>
      <c r="B224" s="17" t="s">
        <v>224</v>
      </c>
      <c r="C224" s="156">
        <f>StormStats!C274</f>
        <v>1540</v>
      </c>
      <c r="D224" s="10">
        <f>StormStats!E274</f>
        <v>23.685147159479808</v>
      </c>
      <c r="E224" s="97">
        <v>25</v>
      </c>
      <c r="F224" s="97">
        <v>103</v>
      </c>
      <c r="G224" s="97">
        <v>105</v>
      </c>
      <c r="H224" s="97">
        <v>98</v>
      </c>
      <c r="I224" s="97">
        <v>23</v>
      </c>
      <c r="J224" s="97">
        <v>47</v>
      </c>
      <c r="K224" s="16">
        <f t="shared" si="6"/>
        <v>55.314167908649722</v>
      </c>
      <c r="L224" s="21">
        <f>Annual_Stats_All!JU47</f>
        <v>10.251739130434784</v>
      </c>
      <c r="M224" s="15">
        <f>Annual_Stats_All!JU54</f>
        <v>23</v>
      </c>
      <c r="N224" s="44">
        <f t="shared" si="7"/>
        <v>2.4049638221152052</v>
      </c>
    </row>
    <row r="225" spans="1:14" ht="14.1" customHeight="1">
      <c r="A225" s="18">
        <v>63800</v>
      </c>
      <c r="B225" s="17" t="s">
        <v>11</v>
      </c>
      <c r="C225" s="156">
        <f>StormStats!C277</f>
        <v>1355</v>
      </c>
      <c r="D225" s="10">
        <f>StormStats!E277</f>
        <v>29.544147843942504</v>
      </c>
      <c r="E225" s="97">
        <v>6</v>
      </c>
      <c r="F225" s="97">
        <v>20</v>
      </c>
      <c r="G225" s="97">
        <v>11</v>
      </c>
      <c r="H225" s="97">
        <v>7</v>
      </c>
      <c r="I225" s="97">
        <v>5</v>
      </c>
      <c r="J225" s="97">
        <v>4</v>
      </c>
      <c r="K225" s="16">
        <f t="shared" si="6"/>
        <v>7.5471618073684743</v>
      </c>
      <c r="L225" s="21">
        <f>Annual_Stats_All!JX47</f>
        <v>5.5017241379310349</v>
      </c>
      <c r="M225" s="22">
        <f>Annual_Stats_All!JX54</f>
        <v>29</v>
      </c>
      <c r="N225" s="44">
        <f t="shared" si="7"/>
        <v>0.260246958874775</v>
      </c>
    </row>
    <row r="226" spans="1:14" ht="14.1" customHeight="1">
      <c r="A226" s="18">
        <v>64000</v>
      </c>
      <c r="B226" s="17" t="s">
        <v>409</v>
      </c>
      <c r="C226" s="156">
        <f>StormStats!C278</f>
        <v>1310</v>
      </c>
      <c r="D226" s="10">
        <f>StormStats!E278</f>
        <v>29.544147843942504</v>
      </c>
      <c r="E226" s="97">
        <v>220</v>
      </c>
      <c r="F226" s="97">
        <v>120</v>
      </c>
      <c r="G226" s="97">
        <v>102</v>
      </c>
      <c r="H226" s="97">
        <v>60</v>
      </c>
      <c r="I226" s="97">
        <v>17</v>
      </c>
      <c r="J226" s="97">
        <v>27</v>
      </c>
      <c r="K226" s="16">
        <f t="shared" si="6"/>
        <v>64.817857609312611</v>
      </c>
      <c r="L226" s="21">
        <f>Annual_Stats_All!JY47</f>
        <v>5.686206896551723</v>
      </c>
      <c r="M226" s="22">
        <f>Annual_Stats_All!JY54</f>
        <v>29</v>
      </c>
      <c r="N226" s="44">
        <f t="shared" si="7"/>
        <v>2.2350985382521591</v>
      </c>
    </row>
    <row r="227" spans="1:14" ht="14.1" customHeight="1">
      <c r="A227" s="18">
        <v>64700</v>
      </c>
      <c r="B227" s="17" t="s">
        <v>328</v>
      </c>
      <c r="C227" s="156">
        <f>StormStats!C279</f>
        <v>1865</v>
      </c>
      <c r="D227" s="10">
        <f>StormStats!E279</f>
        <v>17.582477754962355</v>
      </c>
      <c r="E227" s="97">
        <v>5</v>
      </c>
      <c r="F227" s="97">
        <v>8</v>
      </c>
      <c r="G227" s="97">
        <v>6</v>
      </c>
      <c r="H227" s="97">
        <v>10</v>
      </c>
      <c r="I227" s="97">
        <v>47</v>
      </c>
      <c r="J227" s="97">
        <v>48</v>
      </c>
      <c r="K227" s="16">
        <f t="shared" si="6"/>
        <v>13.251297049359939</v>
      </c>
      <c r="L227" s="21">
        <f>Annual_Stats_All!KA47</f>
        <v>8.7864705882352947</v>
      </c>
      <c r="M227" s="15">
        <f>Annual_Stats_All!KA54</f>
        <v>17</v>
      </c>
      <c r="N227" s="44">
        <f t="shared" si="7"/>
        <v>0.7794880617270552</v>
      </c>
    </row>
    <row r="228" spans="1:14" ht="14.1" customHeight="1">
      <c r="A228" s="18">
        <v>65000</v>
      </c>
      <c r="B228" s="17" t="s">
        <v>97</v>
      </c>
      <c r="C228" s="156">
        <f>StormStats!C280</f>
        <v>1400</v>
      </c>
      <c r="D228" s="10">
        <f>StormStats!E280</f>
        <v>40.933607118412048</v>
      </c>
      <c r="E228" s="97">
        <v>35</v>
      </c>
      <c r="F228" s="97">
        <v>169</v>
      </c>
      <c r="G228" s="97">
        <v>285</v>
      </c>
      <c r="H228" s="97">
        <v>555</v>
      </c>
      <c r="I228" s="97">
        <v>123</v>
      </c>
      <c r="J228" s="97">
        <v>168</v>
      </c>
      <c r="K228" s="16">
        <f t="shared" si="6"/>
        <v>163.8266299480824</v>
      </c>
      <c r="L228" s="21">
        <f>Annual_Stats_All!KB47</f>
        <v>7.3657894736842113</v>
      </c>
      <c r="M228" s="15">
        <f>Annual_Stats_All!KB54</f>
        <v>38</v>
      </c>
      <c r="N228" s="44">
        <f t="shared" si="7"/>
        <v>4.311227103896905</v>
      </c>
    </row>
    <row r="229" spans="1:14" ht="14.1" customHeight="1">
      <c r="A229" s="18">
        <v>65300</v>
      </c>
      <c r="B229" s="17" t="s">
        <v>264</v>
      </c>
      <c r="C229" s="156">
        <f>StormStats!C281</f>
        <v>2515</v>
      </c>
      <c r="D229" s="10">
        <f>StormStats!E281</f>
        <v>21.859000684462696</v>
      </c>
      <c r="E229" s="97">
        <v>27</v>
      </c>
      <c r="F229" s="97">
        <v>40</v>
      </c>
      <c r="G229" s="97">
        <v>64</v>
      </c>
      <c r="H229" s="97">
        <v>68</v>
      </c>
      <c r="I229" s="97">
        <v>44</v>
      </c>
      <c r="J229" s="97">
        <v>28</v>
      </c>
      <c r="K229" s="16">
        <f t="shared" si="6"/>
        <v>42.376058389183108</v>
      </c>
      <c r="L229" s="21">
        <f>Annual_Stats_All!KC47</f>
        <v>11.173809523809526</v>
      </c>
      <c r="M229" s="15">
        <f>Annual_Stats_All!KC54</f>
        <v>21</v>
      </c>
      <c r="N229" s="44">
        <f t="shared" si="7"/>
        <v>2.0179075423420527</v>
      </c>
    </row>
    <row r="230" spans="1:14" ht="14.1" customHeight="1">
      <c r="A230" s="18">
        <v>65500</v>
      </c>
      <c r="B230" s="17" t="s">
        <v>265</v>
      </c>
      <c r="C230" s="156">
        <f>StormStats!C282</f>
        <v>2400</v>
      </c>
      <c r="D230" s="10">
        <f>StormStats!E282</f>
        <v>21.878165639972622</v>
      </c>
      <c r="E230" s="97">
        <v>83</v>
      </c>
      <c r="F230" s="97">
        <v>20</v>
      </c>
      <c r="G230" s="97">
        <v>26</v>
      </c>
      <c r="H230" s="97">
        <v>62</v>
      </c>
      <c r="I230" s="97">
        <v>178</v>
      </c>
      <c r="J230" s="97">
        <v>188</v>
      </c>
      <c r="K230" s="16">
        <f t="shared" si="6"/>
        <v>66.887017249177873</v>
      </c>
      <c r="L230" s="21">
        <f>Annual_Stats_All!KD47</f>
        <v>12.035714285714286</v>
      </c>
      <c r="M230" s="15">
        <f>Annual_Stats_All!KD54</f>
        <v>21</v>
      </c>
      <c r="N230" s="44">
        <f t="shared" si="7"/>
        <v>3.1850960594846605</v>
      </c>
    </row>
    <row r="231" spans="1:14" s="88" customFormat="1" ht="14.1" customHeight="1">
      <c r="A231" s="18">
        <v>65800</v>
      </c>
      <c r="B231" s="17" t="s">
        <v>99</v>
      </c>
      <c r="C231" s="156">
        <f>StormStats!C284</f>
        <v>1485</v>
      </c>
      <c r="D231" s="10">
        <f>StormStats!E284</f>
        <v>33.897330595482543</v>
      </c>
      <c r="E231" s="97">
        <v>20</v>
      </c>
      <c r="F231" s="97">
        <v>22</v>
      </c>
      <c r="G231" s="97">
        <v>13</v>
      </c>
      <c r="H231" s="97">
        <v>17</v>
      </c>
      <c r="I231" s="97">
        <v>10</v>
      </c>
      <c r="J231" s="97">
        <v>15</v>
      </c>
      <c r="K231" s="16">
        <f t="shared" si="6"/>
        <v>15.631093762955372</v>
      </c>
      <c r="L231" s="21">
        <f>Annual_Stats_All!KF47</f>
        <v>7.4851515151515144</v>
      </c>
      <c r="M231" s="15">
        <f>Annual_Stats_All!KF54</f>
        <v>33</v>
      </c>
      <c r="N231" s="44">
        <f t="shared" si="7"/>
        <v>0.47366950796834462</v>
      </c>
    </row>
    <row r="232" spans="1:14" ht="14.1" customHeight="1">
      <c r="A232" s="18">
        <v>66000</v>
      </c>
      <c r="B232" s="17" t="s">
        <v>234</v>
      </c>
      <c r="C232" s="156">
        <f>StormStats!C286</f>
        <v>2185</v>
      </c>
      <c r="D232" s="10">
        <f>StormStats!E286</f>
        <v>42.165639972621491</v>
      </c>
      <c r="E232" s="97">
        <v>60</v>
      </c>
      <c r="F232" s="97">
        <v>110</v>
      </c>
      <c r="G232" s="97">
        <v>100</v>
      </c>
      <c r="H232" s="97">
        <v>182</v>
      </c>
      <c r="I232" s="97">
        <v>47</v>
      </c>
      <c r="J232" s="97">
        <v>57</v>
      </c>
      <c r="K232" s="16">
        <f t="shared" si="6"/>
        <v>82.781127922442053</v>
      </c>
      <c r="L232" s="21">
        <f>Annual_Stats_All!KH47</f>
        <v>11.202972972972971</v>
      </c>
      <c r="M232" s="15">
        <f>Annual_Stats_All!KH54</f>
        <v>37</v>
      </c>
      <c r="N232" s="44">
        <f t="shared" si="7"/>
        <v>2.2373277816876231</v>
      </c>
    </row>
    <row r="233" spans="1:14" ht="14.1" customHeight="1">
      <c r="A233" s="18">
        <v>66200</v>
      </c>
      <c r="B233" s="17" t="s">
        <v>246</v>
      </c>
      <c r="C233" s="156">
        <f>StormStats!C287</f>
        <v>2200</v>
      </c>
      <c r="D233" s="10">
        <f>StormStats!E287</f>
        <v>22.258726899383984</v>
      </c>
      <c r="E233" s="97">
        <v>22</v>
      </c>
      <c r="F233" s="97">
        <v>24</v>
      </c>
      <c r="G233" s="97">
        <v>20</v>
      </c>
      <c r="H233" s="97">
        <v>62</v>
      </c>
      <c r="I233" s="97">
        <v>63</v>
      </c>
      <c r="J233" s="97">
        <v>73</v>
      </c>
      <c r="K233" s="16">
        <f t="shared" si="6"/>
        <v>38.000254293601557</v>
      </c>
      <c r="L233" s="21">
        <f>Annual_Stats_All!KI47</f>
        <v>11.241363636363637</v>
      </c>
      <c r="M233" s="15">
        <f>Annual_Stats_All!KI54</f>
        <v>22</v>
      </c>
      <c r="N233" s="44">
        <f t="shared" si="7"/>
        <v>1.7272842860727982</v>
      </c>
    </row>
    <row r="234" spans="1:14" ht="14.1" customHeight="1">
      <c r="A234" s="18">
        <v>66500</v>
      </c>
      <c r="B234" s="17" t="s">
        <v>12</v>
      </c>
      <c r="C234" s="156">
        <f>StormStats!C288</f>
        <v>1065</v>
      </c>
      <c r="D234" s="10">
        <f>StormStats!E288</f>
        <v>33.127994524298423</v>
      </c>
      <c r="E234" s="97">
        <v>43</v>
      </c>
      <c r="F234" s="97">
        <v>49</v>
      </c>
      <c r="G234" s="97">
        <v>35</v>
      </c>
      <c r="H234" s="97">
        <v>282</v>
      </c>
      <c r="I234" s="97">
        <v>50</v>
      </c>
      <c r="J234" s="97">
        <v>23</v>
      </c>
      <c r="K234" s="16">
        <f t="shared" si="6"/>
        <v>53.675972465621314</v>
      </c>
      <c r="L234" s="21">
        <f>Annual_Stats_All!KJ47</f>
        <v>5.9357575757575756</v>
      </c>
      <c r="M234" s="22">
        <f>Annual_Stats_All!KJ54</f>
        <v>33</v>
      </c>
      <c r="N234" s="44">
        <f t="shared" si="7"/>
        <v>1.6265446201703428</v>
      </c>
    </row>
    <row r="235" spans="1:14" ht="14.1" customHeight="1">
      <c r="A235" s="18">
        <v>66700</v>
      </c>
      <c r="B235" s="17" t="s">
        <v>13</v>
      </c>
      <c r="C235" s="156">
        <f>StormStats!C289</f>
        <v>1090</v>
      </c>
      <c r="D235" s="10">
        <f>StormStats!E289</f>
        <v>32.632443531827512</v>
      </c>
      <c r="E235" s="97">
        <v>61</v>
      </c>
      <c r="F235" s="97">
        <v>34</v>
      </c>
      <c r="G235" s="97">
        <v>58</v>
      </c>
      <c r="H235" s="97">
        <v>836</v>
      </c>
      <c r="I235" s="97">
        <v>115</v>
      </c>
      <c r="J235" s="97">
        <v>45</v>
      </c>
      <c r="K235" s="16">
        <f t="shared" si="6"/>
        <v>89.686187505247446</v>
      </c>
      <c r="L235" s="21">
        <f>Annual_Stats_All!KK47</f>
        <v>6.1986666666666679</v>
      </c>
      <c r="M235" s="22">
        <f>Annual_Stats_All!KK54</f>
        <v>30</v>
      </c>
      <c r="N235" s="44">
        <f t="shared" si="7"/>
        <v>2.9895395835082481</v>
      </c>
    </row>
    <row r="236" spans="1:14" ht="14.1" customHeight="1">
      <c r="A236" s="18">
        <v>67000</v>
      </c>
      <c r="B236" s="17" t="s">
        <v>14</v>
      </c>
      <c r="C236" s="156">
        <f>StormStats!C291</f>
        <v>1125</v>
      </c>
      <c r="D236" s="10">
        <f>StormStats!E291</f>
        <v>27.526351813826146</v>
      </c>
      <c r="E236" s="97">
        <v>55</v>
      </c>
      <c r="F236" s="97">
        <v>78</v>
      </c>
      <c r="G236" s="97">
        <v>163</v>
      </c>
      <c r="H236" s="97">
        <v>1000</v>
      </c>
      <c r="I236" s="97">
        <v>173</v>
      </c>
      <c r="J236" s="97">
        <v>56</v>
      </c>
      <c r="K236" s="16">
        <f t="shared" si="6"/>
        <v>137.55609480864064</v>
      </c>
      <c r="L236" s="21">
        <f>Annual_Stats_All!KM47</f>
        <v>5.5533333333333346</v>
      </c>
      <c r="M236" s="22">
        <f>Annual_Stats_All!KM54</f>
        <v>27</v>
      </c>
      <c r="N236" s="44">
        <f t="shared" si="7"/>
        <v>5.0946701780978012</v>
      </c>
    </row>
    <row r="237" spans="1:14" ht="14.1" customHeight="1">
      <c r="A237" s="18">
        <v>67300</v>
      </c>
      <c r="B237" s="17" t="s">
        <v>15</v>
      </c>
      <c r="C237" s="156">
        <f>StormStats!C292</f>
        <v>1150</v>
      </c>
      <c r="D237" s="10">
        <f>StormStats!E292</f>
        <v>28.027378507871322</v>
      </c>
      <c r="E237" s="97">
        <v>55</v>
      </c>
      <c r="F237" s="97">
        <v>206</v>
      </c>
      <c r="G237" s="97">
        <v>316</v>
      </c>
      <c r="H237" s="97">
        <v>1000</v>
      </c>
      <c r="I237" s="97">
        <v>167</v>
      </c>
      <c r="J237" s="97">
        <v>53</v>
      </c>
      <c r="K237" s="16">
        <f t="shared" si="6"/>
        <v>177.8900083648893</v>
      </c>
      <c r="L237" s="21">
        <f>Annual_Stats_All!KN47</f>
        <v>6.3633333333333333</v>
      </c>
      <c r="M237" s="22">
        <f>Annual_Stats_All!KN54</f>
        <v>27</v>
      </c>
      <c r="N237" s="44">
        <f t="shared" si="7"/>
        <v>6.5885188283292333</v>
      </c>
    </row>
    <row r="238" spans="1:14" s="88" customFormat="1" ht="14.1" customHeight="1">
      <c r="A238" s="18">
        <v>67500</v>
      </c>
      <c r="B238" s="17" t="s">
        <v>16</v>
      </c>
      <c r="C238" s="156">
        <f>StormStats!C293</f>
        <v>1170</v>
      </c>
      <c r="D238" s="10">
        <f>StormStats!E293</f>
        <v>28.216290212183434</v>
      </c>
      <c r="E238" s="97">
        <v>95</v>
      </c>
      <c r="F238" s="97">
        <v>171</v>
      </c>
      <c r="G238" s="97">
        <v>65</v>
      </c>
      <c r="H238" s="97">
        <v>215</v>
      </c>
      <c r="I238" s="97">
        <v>48</v>
      </c>
      <c r="J238" s="97">
        <v>19</v>
      </c>
      <c r="K238" s="16">
        <f t="shared" si="6"/>
        <v>76.91500307858125</v>
      </c>
      <c r="L238" s="21">
        <f>Annual_Stats_All!KO47</f>
        <v>7.0571428571428569</v>
      </c>
      <c r="M238" s="22">
        <f>Annual_Stats_All!KO54</f>
        <v>28</v>
      </c>
      <c r="N238" s="44">
        <f t="shared" si="7"/>
        <v>2.7469643956636163</v>
      </c>
    </row>
    <row r="239" spans="1:14" s="88" customFormat="1" ht="14.1" customHeight="1">
      <c r="A239" s="18">
        <v>67800</v>
      </c>
      <c r="B239" s="17" t="s">
        <v>343</v>
      </c>
      <c r="C239" s="156">
        <f>StormStats!C294</f>
        <v>1025</v>
      </c>
      <c r="D239" s="10">
        <f>StormStats!E294</f>
        <v>16.898015058179329</v>
      </c>
      <c r="E239" s="97">
        <v>34</v>
      </c>
      <c r="F239" s="97">
        <v>23</v>
      </c>
      <c r="G239" s="97">
        <v>54</v>
      </c>
      <c r="H239" s="97">
        <v>500</v>
      </c>
      <c r="I239" s="97">
        <v>75</v>
      </c>
      <c r="J239" s="97">
        <v>33</v>
      </c>
      <c r="K239" s="16">
        <f t="shared" si="6"/>
        <v>61.144531271223336</v>
      </c>
      <c r="L239" s="21">
        <f>Annual_Stats_All!KP47</f>
        <v>6.134999999999998</v>
      </c>
      <c r="M239" s="22">
        <f>Annual_Stats_All!KP54</f>
        <v>16</v>
      </c>
      <c r="N239" s="44">
        <f t="shared" si="7"/>
        <v>3.8215332044514585</v>
      </c>
    </row>
    <row r="240" spans="1:14" ht="14.1" customHeight="1">
      <c r="A240" s="18">
        <v>68200</v>
      </c>
      <c r="B240" s="17" t="s">
        <v>126</v>
      </c>
      <c r="C240" s="156">
        <f>StormStats!C295</f>
        <v>1280</v>
      </c>
      <c r="D240" s="10">
        <f>StormStats!E295</f>
        <v>34.255989048596852</v>
      </c>
      <c r="E240" s="97">
        <v>61</v>
      </c>
      <c r="F240" s="97">
        <v>292</v>
      </c>
      <c r="G240" s="97">
        <v>309</v>
      </c>
      <c r="H240" s="97">
        <v>1000</v>
      </c>
      <c r="I240" s="97">
        <v>908</v>
      </c>
      <c r="J240" s="97">
        <v>224</v>
      </c>
      <c r="K240" s="16">
        <f t="shared" si="6"/>
        <v>322.23113828536202</v>
      </c>
      <c r="L240" s="21">
        <f>Annual_Stats_All!KQ47</f>
        <v>6.0968749999999998</v>
      </c>
      <c r="M240" s="15">
        <f>Annual_Stats_All!KQ54</f>
        <v>32</v>
      </c>
      <c r="N240" s="44">
        <f t="shared" si="7"/>
        <v>10.069723071417563</v>
      </c>
    </row>
    <row r="241" spans="1:14" ht="14.1" customHeight="1">
      <c r="A241" s="18">
        <v>68500</v>
      </c>
      <c r="B241" s="17" t="s">
        <v>127</v>
      </c>
      <c r="C241" s="156">
        <f>StormStats!C296</f>
        <v>2355</v>
      </c>
      <c r="D241" s="10">
        <f>StormStats!E296</f>
        <v>41.007529089664615</v>
      </c>
      <c r="E241" s="97">
        <v>15</v>
      </c>
      <c r="F241" s="97">
        <v>28</v>
      </c>
      <c r="G241" s="97">
        <v>38</v>
      </c>
      <c r="H241" s="97">
        <v>500</v>
      </c>
      <c r="I241" s="97">
        <v>50</v>
      </c>
      <c r="J241" s="97">
        <v>25</v>
      </c>
      <c r="K241" s="16">
        <f t="shared" si="6"/>
        <v>46.396528206036649</v>
      </c>
      <c r="L241" s="21">
        <f>Annual_Stats_All!KR47</f>
        <v>7.1425641025641013</v>
      </c>
      <c r="M241" s="15">
        <f>Annual_Stats_All!KR54</f>
        <v>39</v>
      </c>
      <c r="N241" s="44">
        <f t="shared" si="7"/>
        <v>1.1896545693855551</v>
      </c>
    </row>
    <row r="242" spans="1:14" ht="14.1" customHeight="1">
      <c r="A242" s="18">
        <v>69000</v>
      </c>
      <c r="B242" s="17" t="s">
        <v>179</v>
      </c>
      <c r="C242" s="156">
        <f>StormStats!C298</f>
        <v>1415</v>
      </c>
      <c r="D242" s="10">
        <f>StormStats!E298</f>
        <v>26.417522245037645</v>
      </c>
      <c r="E242" s="97">
        <v>81</v>
      </c>
      <c r="F242" s="97">
        <v>285</v>
      </c>
      <c r="G242" s="97">
        <v>165</v>
      </c>
      <c r="H242" s="97">
        <v>1000</v>
      </c>
      <c r="I242" s="97">
        <v>270</v>
      </c>
      <c r="J242" s="97">
        <v>85</v>
      </c>
      <c r="K242" s="16">
        <f t="shared" si="6"/>
        <v>210.66841065822376</v>
      </c>
      <c r="L242" s="21">
        <f>Annual_Stats_All!KT47</f>
        <v>6.8284000000000002</v>
      </c>
      <c r="M242" s="15">
        <f>Annual_Stats_All!KT54</f>
        <v>25</v>
      </c>
      <c r="N242" s="44">
        <f t="shared" si="7"/>
        <v>8.4267364263289508</v>
      </c>
    </row>
    <row r="243" spans="1:14" s="88" customFormat="1" ht="14.1" customHeight="1">
      <c r="A243" s="18">
        <v>70000</v>
      </c>
      <c r="B243" s="17" t="s">
        <v>366</v>
      </c>
      <c r="C243" s="156">
        <f>StormStats!C299</f>
        <v>1150</v>
      </c>
      <c r="D243" s="10">
        <f>StormStats!E299</f>
        <v>14.732375085557837</v>
      </c>
      <c r="E243" s="97">
        <v>17</v>
      </c>
      <c r="F243" s="97">
        <v>44</v>
      </c>
      <c r="G243" s="97">
        <v>35</v>
      </c>
      <c r="H243" s="97">
        <v>1000</v>
      </c>
      <c r="I243" s="97">
        <v>984</v>
      </c>
      <c r="J243" s="97">
        <v>265</v>
      </c>
      <c r="K243" s="16">
        <f t="shared" si="6"/>
        <v>137.73207881840074</v>
      </c>
      <c r="L243" s="21">
        <f>Annual_Stats_All!KU47</f>
        <v>6.2721428571428586</v>
      </c>
      <c r="M243" s="15">
        <f>Annual_Stats_All!KU54</f>
        <v>14</v>
      </c>
      <c r="N243" s="44">
        <f t="shared" si="7"/>
        <v>9.8380056298857674</v>
      </c>
    </row>
    <row r="244" spans="1:14" s="54" customFormat="1" ht="14.1" customHeight="1">
      <c r="A244" s="18">
        <v>70200</v>
      </c>
      <c r="B244" s="17" t="s">
        <v>130</v>
      </c>
      <c r="C244" s="156">
        <f>StormStats!C300</f>
        <v>1280</v>
      </c>
      <c r="D244" s="10">
        <f>StormStats!E300</f>
        <v>27.575633127994525</v>
      </c>
      <c r="E244" s="98">
        <v>17</v>
      </c>
      <c r="F244" s="98">
        <v>21</v>
      </c>
      <c r="G244" s="97">
        <v>30</v>
      </c>
      <c r="H244" s="97">
        <v>724</v>
      </c>
      <c r="I244" s="97">
        <v>346</v>
      </c>
      <c r="J244" s="97">
        <v>185</v>
      </c>
      <c r="K244" s="16">
        <f t="shared" si="6"/>
        <v>88.980732659830807</v>
      </c>
      <c r="L244" s="21">
        <f>Annual_Stats_All!KV47</f>
        <v>6.4522222222222227</v>
      </c>
      <c r="M244" s="15">
        <f>Annual_Stats_All!KV54</f>
        <v>27</v>
      </c>
      <c r="N244" s="44">
        <f t="shared" si="7"/>
        <v>3.2955826911048445</v>
      </c>
    </row>
    <row r="245" spans="1:14" s="88" customFormat="1" ht="14.1" customHeight="1">
      <c r="A245" s="18">
        <v>70500</v>
      </c>
      <c r="B245" s="17" t="s">
        <v>131</v>
      </c>
      <c r="C245" s="156">
        <f>StormStats!C301</f>
        <v>1285</v>
      </c>
      <c r="D245" s="10">
        <f>StormStats!E301</f>
        <v>30.310746064339494</v>
      </c>
      <c r="E245" s="97">
        <v>45</v>
      </c>
      <c r="F245" s="97">
        <v>206</v>
      </c>
      <c r="G245" s="97">
        <v>102</v>
      </c>
      <c r="H245" s="97">
        <v>748</v>
      </c>
      <c r="I245" s="97">
        <v>105</v>
      </c>
      <c r="J245" s="97">
        <v>43</v>
      </c>
      <c r="K245" s="16">
        <f t="shared" si="6"/>
        <v>121.35002675027721</v>
      </c>
      <c r="L245" s="21">
        <f>Annual_Stats_All!KW47</f>
        <v>6.4633333333333338</v>
      </c>
      <c r="M245" s="15">
        <f>Annual_Stats_All!KW54</f>
        <v>30</v>
      </c>
      <c r="N245" s="44">
        <f t="shared" si="7"/>
        <v>4.0450008916759073</v>
      </c>
    </row>
    <row r="246" spans="1:14" ht="14.1" customHeight="1">
      <c r="A246" s="18">
        <v>70700</v>
      </c>
      <c r="B246" s="17" t="s">
        <v>213</v>
      </c>
      <c r="C246" s="156">
        <f>StormStats!C302</f>
        <v>955</v>
      </c>
      <c r="D246" s="10">
        <f>StormStats!E302</f>
        <v>34.677618069815196</v>
      </c>
      <c r="E246" s="97">
        <v>324</v>
      </c>
      <c r="F246" s="97">
        <v>312</v>
      </c>
      <c r="G246" s="97">
        <v>468</v>
      </c>
      <c r="H246" s="97">
        <v>545</v>
      </c>
      <c r="I246" s="97">
        <v>90</v>
      </c>
      <c r="J246" s="97">
        <v>36</v>
      </c>
      <c r="K246" s="16">
        <f t="shared" si="6"/>
        <v>209.08096455450001</v>
      </c>
      <c r="L246" s="21">
        <f>Annual_Stats_All!KX47</f>
        <v>6.6324242424242419</v>
      </c>
      <c r="M246" s="15">
        <f>Annual_Stats_All!KX54</f>
        <v>33</v>
      </c>
      <c r="N246" s="44">
        <f t="shared" si="7"/>
        <v>6.3357868046818187</v>
      </c>
    </row>
    <row r="247" spans="1:14" s="88" customFormat="1" ht="14.1" customHeight="1">
      <c r="A247" s="18">
        <v>71000</v>
      </c>
      <c r="B247" s="17" t="s">
        <v>155</v>
      </c>
      <c r="C247" s="156">
        <f>StormStats!C303</f>
        <v>845</v>
      </c>
      <c r="D247" s="10">
        <f>StormStats!E303</f>
        <v>33.587953456536617</v>
      </c>
      <c r="E247" s="97">
        <v>15</v>
      </c>
      <c r="F247" s="97">
        <v>94</v>
      </c>
      <c r="G247" s="97">
        <v>102</v>
      </c>
      <c r="H247" s="97">
        <v>73</v>
      </c>
      <c r="I247" s="97">
        <v>25</v>
      </c>
      <c r="J247" s="97">
        <v>17</v>
      </c>
      <c r="K247" s="16">
        <f t="shared" si="6"/>
        <v>40.574687075481975</v>
      </c>
      <c r="L247" s="21">
        <f>Annual_Stats_All!KY47</f>
        <v>5.0821212121212138</v>
      </c>
      <c r="M247" s="15">
        <f>Annual_Stats_All!KY54</f>
        <v>33</v>
      </c>
      <c r="N247" s="44">
        <f t="shared" si="7"/>
        <v>1.2295359719843022</v>
      </c>
    </row>
    <row r="248" spans="1:14" s="66" customFormat="1" ht="14.1" customHeight="1">
      <c r="A248" s="18">
        <v>71300</v>
      </c>
      <c r="B248" s="17" t="s">
        <v>85</v>
      </c>
      <c r="C248" s="156">
        <f>StormStats!C304</f>
        <v>1330</v>
      </c>
      <c r="D248" s="10">
        <f>StormStats!E304</f>
        <v>31.367556468172484</v>
      </c>
      <c r="E248" s="97">
        <v>11</v>
      </c>
      <c r="F248" s="97">
        <v>10</v>
      </c>
      <c r="G248" s="97">
        <v>17</v>
      </c>
      <c r="H248" s="97">
        <v>84</v>
      </c>
      <c r="I248" s="97">
        <v>102</v>
      </c>
      <c r="J248" s="97">
        <v>116</v>
      </c>
      <c r="K248" s="16">
        <f t="shared" si="6"/>
        <v>35.064138704011739</v>
      </c>
      <c r="L248" s="21">
        <f>Annual_Stats_All!KZ47</f>
        <v>6.1359999999999992</v>
      </c>
      <c r="M248" s="15">
        <f>Annual_Stats_All!KZ54</f>
        <v>30</v>
      </c>
      <c r="N248" s="44">
        <f t="shared" si="7"/>
        <v>1.1688046234670579</v>
      </c>
    </row>
    <row r="249" spans="1:14" ht="14.1" customHeight="1">
      <c r="A249" s="18">
        <v>71700</v>
      </c>
      <c r="B249" s="17" t="s">
        <v>86</v>
      </c>
      <c r="C249" s="156">
        <f>StormStats!C306</f>
        <v>1355</v>
      </c>
      <c r="D249" s="10">
        <f>StormStats!E306</f>
        <v>40.533880903490761</v>
      </c>
      <c r="E249" s="97">
        <v>40</v>
      </c>
      <c r="F249" s="97">
        <v>33</v>
      </c>
      <c r="G249" s="97">
        <v>45</v>
      </c>
      <c r="H249" s="97">
        <v>312</v>
      </c>
      <c r="I249" s="97">
        <v>193</v>
      </c>
      <c r="J249" s="97">
        <v>219</v>
      </c>
      <c r="K249" s="16">
        <f t="shared" si="6"/>
        <v>96.011608110950519</v>
      </c>
      <c r="L249" s="21">
        <f>Annual_Stats_All!LB47</f>
        <v>5.7955263157894734</v>
      </c>
      <c r="M249" s="15">
        <f>Annual_Stats_All!LB54</f>
        <v>38</v>
      </c>
      <c r="N249" s="44">
        <f t="shared" si="7"/>
        <v>2.5266212660776453</v>
      </c>
    </row>
    <row r="250" spans="1:14" s="67" customFormat="1" ht="14.1" customHeight="1">
      <c r="A250" s="18">
        <v>72000</v>
      </c>
      <c r="B250" s="17" t="s">
        <v>87</v>
      </c>
      <c r="C250" s="156">
        <f>StormStats!C307</f>
        <v>1625</v>
      </c>
      <c r="D250" s="10">
        <f>StormStats!E307</f>
        <v>31.383983572895279</v>
      </c>
      <c r="E250" s="97">
        <v>60</v>
      </c>
      <c r="F250" s="97">
        <v>45</v>
      </c>
      <c r="G250" s="97">
        <v>38</v>
      </c>
      <c r="H250" s="97">
        <v>25</v>
      </c>
      <c r="I250" s="97">
        <v>8</v>
      </c>
      <c r="J250" s="97">
        <v>27</v>
      </c>
      <c r="K250" s="16">
        <f t="shared" si="6"/>
        <v>28.658724227879642</v>
      </c>
      <c r="L250" s="21">
        <f>Annual_Stats_All!LC47</f>
        <v>7.3983870967741945</v>
      </c>
      <c r="M250" s="15">
        <f>Annual_Stats_All!LC54</f>
        <v>31</v>
      </c>
      <c r="N250" s="44">
        <f t="shared" si="7"/>
        <v>0.92447497509289167</v>
      </c>
    </row>
    <row r="251" spans="1:14" s="88" customFormat="1" ht="14.1" customHeight="1">
      <c r="A251" s="18">
        <v>72200</v>
      </c>
      <c r="B251" s="17" t="s">
        <v>395</v>
      </c>
      <c r="C251" s="156">
        <f>StormStats!C309</f>
        <v>1780</v>
      </c>
      <c r="D251" s="10">
        <f>StormStats!E309</f>
        <v>10.209445585215606</v>
      </c>
      <c r="E251" s="97">
        <v>22</v>
      </c>
      <c r="F251" s="97">
        <v>7</v>
      </c>
      <c r="G251" s="97">
        <v>5</v>
      </c>
      <c r="H251" s="97">
        <v>4</v>
      </c>
      <c r="I251" s="97">
        <v>3</v>
      </c>
      <c r="J251" s="97">
        <v>6</v>
      </c>
      <c r="K251" s="16">
        <f t="shared" ref="K251" si="8">10^(((LOG(E251))+LOG(F251)+LOG(G251)+LOG(H251)+LOG(I251)+LOG(J251))/6)</f>
        <v>6.1750034361615658</v>
      </c>
      <c r="L251" s="21">
        <f>Annual_Stats_All!LE47</f>
        <v>8.1419999999999995</v>
      </c>
      <c r="M251" s="15">
        <f>Annual_Stats_All!LE54</f>
        <v>10</v>
      </c>
      <c r="N251" s="44">
        <f t="shared" ref="N251" si="9">K251/M251</f>
        <v>0.61750034361615658</v>
      </c>
    </row>
    <row r="252" spans="1:14" ht="14.1" customHeight="1">
      <c r="A252" s="18">
        <v>72500</v>
      </c>
      <c r="B252" s="17" t="s">
        <v>88</v>
      </c>
      <c r="C252" s="156">
        <f>StormStats!C310</f>
        <v>1660</v>
      </c>
      <c r="D252" s="10">
        <f>StormStats!E310</f>
        <v>31.383983572895279</v>
      </c>
      <c r="E252" s="97">
        <v>12</v>
      </c>
      <c r="F252" s="97">
        <v>16</v>
      </c>
      <c r="G252" s="97">
        <v>275</v>
      </c>
      <c r="H252" s="97">
        <v>174</v>
      </c>
      <c r="I252" s="97">
        <v>35</v>
      </c>
      <c r="J252" s="97">
        <v>18</v>
      </c>
      <c r="K252" s="16">
        <f t="shared" si="6"/>
        <v>42.372812052253188</v>
      </c>
      <c r="L252" s="21">
        <f>Annual_Stats_All!LF47</f>
        <v>7.5729032258064501</v>
      </c>
      <c r="M252" s="15">
        <f>Annual_Stats_All!LF54</f>
        <v>31</v>
      </c>
      <c r="N252" s="44">
        <f t="shared" si="7"/>
        <v>1.3668649049113932</v>
      </c>
    </row>
    <row r="253" spans="1:14" ht="14.1" customHeight="1">
      <c r="A253" s="18">
        <v>73000</v>
      </c>
      <c r="B253" s="17" t="s">
        <v>89</v>
      </c>
      <c r="C253" s="156">
        <f>StormStats!C311</f>
        <v>1415</v>
      </c>
      <c r="D253" s="10">
        <f>StormStats!E311</f>
        <v>30.428473648186174</v>
      </c>
      <c r="E253" s="97">
        <v>27</v>
      </c>
      <c r="F253" s="97">
        <v>73</v>
      </c>
      <c r="G253" s="97">
        <v>57</v>
      </c>
      <c r="H253" s="97">
        <v>436</v>
      </c>
      <c r="I253" s="97">
        <v>160</v>
      </c>
      <c r="J253" s="97">
        <v>142</v>
      </c>
      <c r="K253" s="16">
        <f t="shared" si="6"/>
        <v>101.79881346807112</v>
      </c>
      <c r="L253" s="21">
        <f>Annual_Stats_All!LG47</f>
        <v>6.84</v>
      </c>
      <c r="M253" s="15">
        <f>Annual_Stats_All!LG54</f>
        <v>30</v>
      </c>
      <c r="N253" s="44">
        <f t="shared" si="7"/>
        <v>3.3932937822690374</v>
      </c>
    </row>
    <row r="254" spans="1:14" s="55" customFormat="1" ht="14.1" customHeight="1">
      <c r="A254" s="18">
        <v>73300</v>
      </c>
      <c r="B254" s="17" t="s">
        <v>297</v>
      </c>
      <c r="C254" s="156">
        <f>StormStats!C313</f>
        <v>1540</v>
      </c>
      <c r="D254" s="10">
        <f>StormStats!E313</f>
        <v>20.807665982203972</v>
      </c>
      <c r="E254" s="97">
        <v>26</v>
      </c>
      <c r="F254" s="97">
        <v>46</v>
      </c>
      <c r="G254" s="97">
        <v>22</v>
      </c>
      <c r="H254" s="97">
        <v>51</v>
      </c>
      <c r="I254" s="97">
        <v>19</v>
      </c>
      <c r="J254" s="97">
        <v>22</v>
      </c>
      <c r="K254" s="16">
        <f t="shared" si="6"/>
        <v>28.717726366075905</v>
      </c>
      <c r="L254" s="21">
        <f>Annual_Stats_All!LI47</f>
        <v>7.4174999999999995</v>
      </c>
      <c r="M254" s="15">
        <f>Annual_Stats_All!LI54</f>
        <v>20</v>
      </c>
      <c r="N254" s="44">
        <f t="shared" si="7"/>
        <v>1.4358863183037953</v>
      </c>
    </row>
    <row r="255" spans="1:14" s="67" customFormat="1" ht="14.1" customHeight="1">
      <c r="A255" s="18">
        <v>73500</v>
      </c>
      <c r="B255" s="17" t="s">
        <v>90</v>
      </c>
      <c r="C255" s="156">
        <f>StormStats!C315</f>
        <v>1890</v>
      </c>
      <c r="D255" s="10">
        <f>StormStats!E315</f>
        <v>40.999315537303218</v>
      </c>
      <c r="E255" s="97">
        <v>7</v>
      </c>
      <c r="F255" s="97">
        <v>186</v>
      </c>
      <c r="G255" s="97">
        <v>125</v>
      </c>
      <c r="H255" s="97">
        <v>86</v>
      </c>
      <c r="I255" s="97">
        <v>68</v>
      </c>
      <c r="J255" s="97">
        <v>57</v>
      </c>
      <c r="K255" s="16">
        <f t="shared" si="6"/>
        <v>61.527207266115624</v>
      </c>
      <c r="L255" s="21">
        <f>Annual_Stats_All!LK47</f>
        <v>8.8718421052631591</v>
      </c>
      <c r="M255" s="15">
        <f>Annual_Stats_All!LK54</f>
        <v>38</v>
      </c>
      <c r="N255" s="44">
        <f t="shared" si="7"/>
        <v>1.6191370333188322</v>
      </c>
    </row>
    <row r="256" spans="1:14" ht="14.1" customHeight="1">
      <c r="A256" s="18">
        <v>73800</v>
      </c>
      <c r="B256" s="17" t="s">
        <v>252</v>
      </c>
      <c r="C256" s="156">
        <f>StormStats!C316</f>
        <v>3045</v>
      </c>
      <c r="D256" s="10">
        <f>StormStats!E316</f>
        <v>22.015058179329227</v>
      </c>
      <c r="E256" s="97">
        <v>10</v>
      </c>
      <c r="F256" s="97">
        <v>5</v>
      </c>
      <c r="G256" s="97">
        <v>6</v>
      </c>
      <c r="H256" s="97">
        <v>6</v>
      </c>
      <c r="I256" s="97">
        <v>86</v>
      </c>
      <c r="J256" s="97">
        <v>68</v>
      </c>
      <c r="K256" s="16">
        <f t="shared" si="6"/>
        <v>14.804030738491051</v>
      </c>
      <c r="L256" s="21">
        <f>Annual_Stats_All!LL47</f>
        <v>11.145454545454546</v>
      </c>
      <c r="M256" s="15">
        <f>Annual_Stats_All!LL54</f>
        <v>22</v>
      </c>
      <c r="N256" s="44">
        <f t="shared" si="7"/>
        <v>0.67291048811322962</v>
      </c>
    </row>
    <row r="257" spans="1:14" s="88" customFormat="1" ht="14.1" customHeight="1">
      <c r="A257" s="18">
        <v>74200</v>
      </c>
      <c r="B257" s="17" t="s">
        <v>384</v>
      </c>
      <c r="C257" s="156">
        <f>StormStats!C317</f>
        <v>1975</v>
      </c>
      <c r="D257" s="10">
        <f>StormStats!E317</f>
        <v>11.471594798083505</v>
      </c>
      <c r="E257" s="97">
        <v>19</v>
      </c>
      <c r="F257" s="97">
        <v>28</v>
      </c>
      <c r="G257" s="97">
        <v>78</v>
      </c>
      <c r="H257" s="97">
        <v>47</v>
      </c>
      <c r="I257" s="97">
        <v>18</v>
      </c>
      <c r="J257" s="97">
        <v>42</v>
      </c>
      <c r="K257" s="16">
        <f t="shared" si="6"/>
        <v>33.736833262812446</v>
      </c>
      <c r="L257" s="21">
        <f>Annual_Stats_All!LM47</f>
        <v>8.8090000000000011</v>
      </c>
      <c r="M257" s="15">
        <f>Annual_Stats_All!LM54</f>
        <v>10</v>
      </c>
      <c r="N257" s="44">
        <f t="shared" si="7"/>
        <v>3.3736833262812445</v>
      </c>
    </row>
    <row r="258" spans="1:14" ht="14.1" customHeight="1">
      <c r="A258" s="18">
        <v>74500</v>
      </c>
      <c r="B258" s="17" t="s">
        <v>157</v>
      </c>
      <c r="C258" s="156">
        <f>StormStats!C318</f>
        <v>1730</v>
      </c>
      <c r="D258" s="10">
        <f>StormStats!E318</f>
        <v>33.568788501026695</v>
      </c>
      <c r="E258" s="97">
        <v>9</v>
      </c>
      <c r="F258" s="97">
        <v>19</v>
      </c>
      <c r="G258" s="97">
        <v>16</v>
      </c>
      <c r="H258" s="97">
        <v>13</v>
      </c>
      <c r="I258" s="97">
        <v>9</v>
      </c>
      <c r="J258" s="97">
        <v>22</v>
      </c>
      <c r="K258" s="16">
        <f t="shared" si="6"/>
        <v>13.844824001542582</v>
      </c>
      <c r="L258" s="21">
        <f>Annual_Stats_All!LN47</f>
        <v>7.0640625000000004</v>
      </c>
      <c r="M258" s="15">
        <f>Annual_Stats_All!LN54</f>
        <v>32</v>
      </c>
      <c r="N258" s="44">
        <f t="shared" si="7"/>
        <v>0.43265075004820569</v>
      </c>
    </row>
    <row r="259" spans="1:14" ht="14.1" customHeight="1">
      <c r="A259" s="18">
        <v>74700</v>
      </c>
      <c r="B259" s="17" t="s">
        <v>21</v>
      </c>
      <c r="C259" s="156">
        <f>StormStats!C319</f>
        <v>1580</v>
      </c>
      <c r="D259" s="10">
        <f>StormStats!E319</f>
        <v>39.550992470910337</v>
      </c>
      <c r="E259" s="97">
        <v>19</v>
      </c>
      <c r="F259" s="97">
        <v>56</v>
      </c>
      <c r="G259" s="97">
        <v>205</v>
      </c>
      <c r="H259" s="97">
        <v>377</v>
      </c>
      <c r="I259" s="97">
        <v>57</v>
      </c>
      <c r="J259" s="97">
        <v>41</v>
      </c>
      <c r="K259" s="16">
        <f t="shared" si="6"/>
        <v>75.965416842020574</v>
      </c>
      <c r="L259" s="21">
        <f>Annual_Stats_All!LO47</f>
        <v>7.8959459459459449</v>
      </c>
      <c r="M259" s="22">
        <f>Annual_Stats_All!LO54</f>
        <v>37</v>
      </c>
      <c r="N259" s="44">
        <f t="shared" si="7"/>
        <v>2.0531193741086642</v>
      </c>
    </row>
    <row r="260" spans="1:14" s="88" customFormat="1" ht="14.1" customHeight="1">
      <c r="A260" s="18">
        <v>75000</v>
      </c>
      <c r="B260" s="17" t="s">
        <v>357</v>
      </c>
      <c r="C260" s="156">
        <f>StormStats!C320</f>
        <v>1345</v>
      </c>
      <c r="D260" s="10">
        <f>StormStats!E320</f>
        <v>18.195756331279945</v>
      </c>
      <c r="E260" s="97">
        <v>429</v>
      </c>
      <c r="F260" s="97">
        <v>100</v>
      </c>
      <c r="G260" s="97">
        <v>53</v>
      </c>
      <c r="H260" s="97">
        <v>894</v>
      </c>
      <c r="I260" s="97">
        <v>107</v>
      </c>
      <c r="J260" s="97">
        <v>30</v>
      </c>
      <c r="K260" s="16">
        <f t="shared" si="6"/>
        <v>136.69814425054955</v>
      </c>
      <c r="L260" s="21">
        <f>Annual_Stats_All!LP47</f>
        <v>8.4472222222222211</v>
      </c>
      <c r="M260" s="22">
        <f>Annual_Stats_All!LP54</f>
        <v>18</v>
      </c>
      <c r="N260" s="44">
        <f t="shared" si="7"/>
        <v>7.5943413472527528</v>
      </c>
    </row>
    <row r="261" spans="1:14" ht="14.1" customHeight="1">
      <c r="A261" s="18">
        <v>75500</v>
      </c>
      <c r="B261" s="17" t="s">
        <v>113</v>
      </c>
      <c r="C261" s="156">
        <f>StormStats!C321</f>
        <v>1655</v>
      </c>
      <c r="D261" s="10">
        <f>StormStats!E321</f>
        <v>33.163586584531146</v>
      </c>
      <c r="E261" s="98">
        <v>41</v>
      </c>
      <c r="F261" s="98">
        <v>27</v>
      </c>
      <c r="G261" s="98">
        <v>39</v>
      </c>
      <c r="H261" s="98">
        <v>24</v>
      </c>
      <c r="I261" s="97">
        <v>22</v>
      </c>
      <c r="J261" s="97">
        <v>48</v>
      </c>
      <c r="K261" s="16">
        <f t="shared" si="6"/>
        <v>32.100704563338027</v>
      </c>
      <c r="L261" s="21">
        <f>Annual_Stats_All!LQ47</f>
        <v>9.5936363636363637</v>
      </c>
      <c r="M261" s="15">
        <f>Annual_Stats_All!LQ54</f>
        <v>33</v>
      </c>
      <c r="N261" s="44">
        <f t="shared" si="7"/>
        <v>0.97274862313145538</v>
      </c>
    </row>
    <row r="262" spans="1:14" ht="14.1" customHeight="1">
      <c r="A262" s="18">
        <v>75800</v>
      </c>
      <c r="B262" s="17" t="s">
        <v>114</v>
      </c>
      <c r="C262" s="156">
        <f>StormStats!C322</f>
        <v>2120</v>
      </c>
      <c r="D262" s="10">
        <f>StormStats!E322</f>
        <v>33.152635181382614</v>
      </c>
      <c r="E262" s="98">
        <v>13</v>
      </c>
      <c r="F262" s="98">
        <v>56</v>
      </c>
      <c r="G262" s="98">
        <v>32</v>
      </c>
      <c r="H262" s="98">
        <v>17</v>
      </c>
      <c r="I262" s="97">
        <v>21</v>
      </c>
      <c r="J262" s="97">
        <v>30</v>
      </c>
      <c r="K262" s="16">
        <f t="shared" si="6"/>
        <v>25.090643784909421</v>
      </c>
      <c r="L262" s="21">
        <f>Annual_Stats_All!LR47</f>
        <v>10.774062499999998</v>
      </c>
      <c r="M262" s="15">
        <f>Annual_Stats_All!LR54</f>
        <v>32</v>
      </c>
      <c r="N262" s="44">
        <f t="shared" si="7"/>
        <v>0.78408261827841941</v>
      </c>
    </row>
    <row r="263" spans="1:14" ht="14.1" customHeight="1">
      <c r="A263" s="18">
        <v>76000</v>
      </c>
      <c r="B263" s="17" t="s">
        <v>311</v>
      </c>
      <c r="C263" s="156">
        <f>StormStats!C323</f>
        <v>1635</v>
      </c>
      <c r="D263" s="10">
        <f>StormStats!E323</f>
        <v>19.370294318959616</v>
      </c>
      <c r="E263" s="98">
        <v>29</v>
      </c>
      <c r="F263" s="98">
        <v>22</v>
      </c>
      <c r="G263" s="98">
        <v>10</v>
      </c>
      <c r="H263" s="98">
        <v>17</v>
      </c>
      <c r="I263" s="97">
        <v>15</v>
      </c>
      <c r="J263" s="97">
        <v>26</v>
      </c>
      <c r="K263" s="16">
        <f t="shared" si="6"/>
        <v>18.666190819316572</v>
      </c>
      <c r="L263" s="21">
        <f>Annual_Stats_All!LS47</f>
        <v>9.2457894736842121</v>
      </c>
      <c r="M263" s="15">
        <f>Annual_Stats_All!LS54</f>
        <v>19</v>
      </c>
      <c r="N263" s="44">
        <f t="shared" si="7"/>
        <v>0.98243109575350385</v>
      </c>
    </row>
    <row r="264" spans="1:14" ht="14.1" customHeight="1">
      <c r="A264" s="18">
        <v>76200</v>
      </c>
      <c r="B264" s="17" t="s">
        <v>115</v>
      </c>
      <c r="C264" s="156">
        <f>StormStats!C324</f>
        <v>2700</v>
      </c>
      <c r="D264" s="10">
        <f>StormStats!E324</f>
        <v>34.162902121834357</v>
      </c>
      <c r="E264" s="98">
        <v>10</v>
      </c>
      <c r="F264" s="98">
        <v>37</v>
      </c>
      <c r="G264" s="97">
        <v>51</v>
      </c>
      <c r="H264" s="97">
        <v>28</v>
      </c>
      <c r="I264" s="97">
        <v>27</v>
      </c>
      <c r="J264" s="97">
        <v>9</v>
      </c>
      <c r="K264" s="16">
        <f t="shared" si="6"/>
        <v>22.46066967740553</v>
      </c>
      <c r="L264" s="21">
        <f>Annual_Stats_All!LT47</f>
        <v>11.824545454545456</v>
      </c>
      <c r="M264" s="15">
        <f>Annual_Stats_All!LT54</f>
        <v>33</v>
      </c>
      <c r="N264" s="44">
        <f t="shared" si="7"/>
        <v>0.68062635386077364</v>
      </c>
    </row>
    <row r="265" spans="1:14" ht="14.1" customHeight="1">
      <c r="A265" s="18">
        <v>76500</v>
      </c>
      <c r="B265" s="17" t="s">
        <v>348</v>
      </c>
      <c r="C265" s="156">
        <f>StormStats!C326</f>
        <v>4445</v>
      </c>
      <c r="D265" s="10">
        <f>StormStats!E326</f>
        <v>16.260095824777551</v>
      </c>
      <c r="E265" s="98">
        <v>41</v>
      </c>
      <c r="F265" s="98">
        <v>306</v>
      </c>
      <c r="G265" s="97">
        <v>327</v>
      </c>
      <c r="H265" s="97">
        <v>235</v>
      </c>
      <c r="I265" s="97">
        <v>23</v>
      </c>
      <c r="J265" s="97">
        <v>16</v>
      </c>
      <c r="K265" s="16">
        <f t="shared" si="6"/>
        <v>84.138504044665311</v>
      </c>
      <c r="L265" s="21">
        <f>Annual_Stats_All!LV47</f>
        <v>15.340625000000001</v>
      </c>
      <c r="M265" s="15">
        <f>Annual_Stats_All!LV54</f>
        <v>16</v>
      </c>
      <c r="N265" s="44">
        <f t="shared" si="7"/>
        <v>5.2586565027915819</v>
      </c>
    </row>
    <row r="266" spans="1:14" ht="14.1" customHeight="1">
      <c r="A266" s="18">
        <v>76700</v>
      </c>
      <c r="B266" s="17" t="s">
        <v>306</v>
      </c>
      <c r="C266" s="156">
        <f>StormStats!C328</f>
        <v>1675</v>
      </c>
      <c r="D266" s="10">
        <f>StormStats!E328</f>
        <v>29.809719370294317</v>
      </c>
      <c r="E266" s="97">
        <v>37</v>
      </c>
      <c r="F266" s="97">
        <v>87</v>
      </c>
      <c r="G266" s="97">
        <v>42</v>
      </c>
      <c r="H266" s="97">
        <v>52</v>
      </c>
      <c r="I266" s="97">
        <v>26</v>
      </c>
      <c r="J266" s="97">
        <v>22</v>
      </c>
      <c r="K266" s="16">
        <f t="shared" si="6"/>
        <v>39.877532095795026</v>
      </c>
      <c r="L266" s="21">
        <f>Annual_Stats_All!LX47</f>
        <v>9.1486206896551732</v>
      </c>
      <c r="M266" s="15">
        <f>Annual_Stats_All!LX54</f>
        <v>29</v>
      </c>
      <c r="N266" s="44">
        <f t="shared" si="7"/>
        <v>1.3750873136481043</v>
      </c>
    </row>
    <row r="267" spans="1:14" s="70" customFormat="1" ht="14.1" customHeight="1">
      <c r="A267" s="18">
        <v>77000</v>
      </c>
      <c r="B267" s="17" t="s">
        <v>320</v>
      </c>
      <c r="C267" s="156">
        <f>StormStats!C331</f>
        <v>3790</v>
      </c>
      <c r="D267" s="10">
        <f>StormStats!E331</f>
        <v>18.203969883641342</v>
      </c>
      <c r="E267" s="97">
        <v>15</v>
      </c>
      <c r="F267" s="97">
        <v>94</v>
      </c>
      <c r="G267" s="97">
        <v>200</v>
      </c>
      <c r="H267" s="97">
        <v>131</v>
      </c>
      <c r="I267" s="97">
        <v>141</v>
      </c>
      <c r="J267" s="97">
        <v>165</v>
      </c>
      <c r="K267" s="16">
        <f t="shared" si="6"/>
        <v>97.507325277545959</v>
      </c>
      <c r="L267" s="21">
        <f>Annual_Stats_All!MA47</f>
        <v>16.197777777777777</v>
      </c>
      <c r="M267" s="15">
        <f>Annual_Stats_All!MA54</f>
        <v>18</v>
      </c>
      <c r="N267" s="44">
        <f t="shared" si="7"/>
        <v>5.417073626530331</v>
      </c>
    </row>
    <row r="268" spans="1:14" ht="14.1" customHeight="1">
      <c r="A268" s="18">
        <v>77300</v>
      </c>
      <c r="B268" s="17" t="s">
        <v>428</v>
      </c>
      <c r="C268" s="156">
        <f>StormStats!C333</f>
        <v>1695</v>
      </c>
      <c r="D268" s="10">
        <f>StormStats!E333</f>
        <v>26.803559206023273</v>
      </c>
      <c r="E268" s="97">
        <v>31</v>
      </c>
      <c r="F268" s="97">
        <v>69</v>
      </c>
      <c r="G268" s="97">
        <v>186</v>
      </c>
      <c r="H268" s="97">
        <v>120</v>
      </c>
      <c r="I268" s="97">
        <v>76</v>
      </c>
      <c r="J268" s="97">
        <v>45</v>
      </c>
      <c r="K268" s="16">
        <f t="shared" si="6"/>
        <v>73.930194167792195</v>
      </c>
      <c r="L268" s="21">
        <f>Annual_Stats_All!MC47</f>
        <v>9.0366666666666653</v>
      </c>
      <c r="M268" s="15">
        <f>Annual_Stats_All!MC54</f>
        <v>24</v>
      </c>
      <c r="N268" s="44">
        <f t="shared" si="7"/>
        <v>3.0804247569913414</v>
      </c>
    </row>
    <row r="269" spans="1:14" s="70" customFormat="1" ht="14.1" customHeight="1">
      <c r="A269" s="18">
        <v>77500</v>
      </c>
      <c r="B269" s="17" t="s">
        <v>429</v>
      </c>
      <c r="C269" s="156">
        <f>StormStats!C334</f>
        <v>1895</v>
      </c>
      <c r="D269" s="10">
        <f>StormStats!E334</f>
        <v>26.652977412731005</v>
      </c>
      <c r="E269" s="97">
        <v>20</v>
      </c>
      <c r="F269" s="97">
        <v>61</v>
      </c>
      <c r="G269" s="97">
        <v>41</v>
      </c>
      <c r="H269" s="97">
        <v>60</v>
      </c>
      <c r="I269" s="97">
        <v>20</v>
      </c>
      <c r="J269" s="97">
        <v>23</v>
      </c>
      <c r="K269" s="16">
        <f t="shared" si="6"/>
        <v>33.368918270903563</v>
      </c>
      <c r="L269" s="21">
        <f>Annual_Stats_All!MD47</f>
        <v>9.7507692307692313</v>
      </c>
      <c r="M269" s="15">
        <f>Annual_Stats_All!MD54</f>
        <v>26</v>
      </c>
      <c r="N269" s="44">
        <f t="shared" si="7"/>
        <v>1.2834199334962908</v>
      </c>
    </row>
    <row r="270" spans="1:14" s="88" customFormat="1" ht="14.1" customHeight="1">
      <c r="A270" s="18">
        <v>77800</v>
      </c>
      <c r="B270" s="17" t="s">
        <v>121</v>
      </c>
      <c r="C270" s="156">
        <f>StormStats!C335</f>
        <v>2520</v>
      </c>
      <c r="D270" s="10">
        <f>StormStats!E335</f>
        <v>26.551676933607119</v>
      </c>
      <c r="E270" s="97">
        <v>10</v>
      </c>
      <c r="F270" s="97">
        <v>17</v>
      </c>
      <c r="G270" s="97">
        <v>28</v>
      </c>
      <c r="H270" s="97">
        <v>18</v>
      </c>
      <c r="I270" s="97">
        <v>8</v>
      </c>
      <c r="J270" s="97">
        <v>11</v>
      </c>
      <c r="K270" s="16">
        <f t="shared" si="6"/>
        <v>14.003191294791307</v>
      </c>
      <c r="L270" s="21">
        <f>Annual_Stats_All!ME47</f>
        <v>10.078461538461539</v>
      </c>
      <c r="M270" s="15">
        <f>Annual_Stats_All!ME54</f>
        <v>26</v>
      </c>
      <c r="N270" s="44">
        <f t="shared" si="7"/>
        <v>0.5385842805688964</v>
      </c>
    </row>
    <row r="271" spans="1:14" ht="14.1" customHeight="1">
      <c r="A271" s="18">
        <v>78200</v>
      </c>
      <c r="B271" s="17" t="s">
        <v>122</v>
      </c>
      <c r="C271" s="156">
        <f>StormStats!C337</f>
        <v>2185</v>
      </c>
      <c r="D271" s="10">
        <f>StormStats!E336</f>
        <v>26.970568104038328</v>
      </c>
      <c r="E271" s="97">
        <v>51</v>
      </c>
      <c r="F271" s="97">
        <v>57</v>
      </c>
      <c r="G271" s="97">
        <v>25</v>
      </c>
      <c r="H271" s="97">
        <v>32</v>
      </c>
      <c r="I271" s="97">
        <v>20</v>
      </c>
      <c r="J271" s="97">
        <v>24</v>
      </c>
      <c r="K271" s="16">
        <f t="shared" ref="K271:K303" si="10">10^(((LOG(E271))+LOG(F271)+LOG(G271)+LOG(H271)+LOG(I271)+LOG(J271))/6)</f>
        <v>32.207922264712295</v>
      </c>
      <c r="L271" s="21">
        <f>Annual_Stats_All!MF47</f>
        <v>9.2807999999999993</v>
      </c>
      <c r="M271" s="15">
        <f>Annual_Stats_All!MF54</f>
        <v>25</v>
      </c>
      <c r="N271" s="44">
        <f t="shared" ref="N271:N303" si="11">K271/M271</f>
        <v>1.2883168905884919</v>
      </c>
    </row>
    <row r="272" spans="1:14" s="88" customFormat="1" ht="14.1" customHeight="1">
      <c r="A272" s="18">
        <v>78500</v>
      </c>
      <c r="B272" s="17" t="s">
        <v>123</v>
      </c>
      <c r="C272" s="156">
        <f>StormStats!C337</f>
        <v>2185</v>
      </c>
      <c r="D272" s="10">
        <f>StormStats!E337</f>
        <v>26.631074606433948</v>
      </c>
      <c r="E272" s="97">
        <v>14</v>
      </c>
      <c r="F272" s="97">
        <v>13</v>
      </c>
      <c r="G272" s="97">
        <v>10</v>
      </c>
      <c r="H272" s="97">
        <v>13</v>
      </c>
      <c r="I272" s="97">
        <v>11</v>
      </c>
      <c r="J272" s="97">
        <v>9</v>
      </c>
      <c r="K272" s="16">
        <f t="shared" si="10"/>
        <v>11.524134609428945</v>
      </c>
      <c r="L272" s="21">
        <f>Annual_Stats_All!MG47</f>
        <v>10.022</v>
      </c>
      <c r="M272" s="15">
        <f>Annual_Stats_All!MG54</f>
        <v>25</v>
      </c>
      <c r="N272" s="44">
        <f t="shared" si="11"/>
        <v>0.46096538437715778</v>
      </c>
    </row>
    <row r="273" spans="1:14" ht="14.1" customHeight="1">
      <c r="A273" s="18">
        <v>79000</v>
      </c>
      <c r="B273" s="17" t="s">
        <v>124</v>
      </c>
      <c r="C273" s="156">
        <f>StormStats!C338</f>
        <v>1890</v>
      </c>
      <c r="D273" s="10">
        <f>StormStats!E338</f>
        <v>26.784394250513348</v>
      </c>
      <c r="E273" s="97">
        <v>190</v>
      </c>
      <c r="F273" s="97">
        <v>150</v>
      </c>
      <c r="G273" s="97">
        <v>63</v>
      </c>
      <c r="H273" s="97">
        <v>69</v>
      </c>
      <c r="I273" s="97">
        <v>9</v>
      </c>
      <c r="J273" s="97">
        <v>37</v>
      </c>
      <c r="K273" s="16">
        <f t="shared" si="10"/>
        <v>58.782283855853997</v>
      </c>
      <c r="L273" s="21">
        <f>Annual_Stats_All!MH47</f>
        <v>8.668000000000001</v>
      </c>
      <c r="M273" s="15">
        <f>Annual_Stats_All!MH54</f>
        <v>25</v>
      </c>
      <c r="N273" s="44">
        <f t="shared" si="11"/>
        <v>2.35129135423416</v>
      </c>
    </row>
    <row r="274" spans="1:14" ht="14.1" customHeight="1">
      <c r="A274" s="18">
        <v>79300</v>
      </c>
      <c r="B274" s="17" t="s">
        <v>125</v>
      </c>
      <c r="C274" s="156">
        <f>StormStats!C339</f>
        <v>2305</v>
      </c>
      <c r="D274" s="10">
        <f>StormStats!E339</f>
        <v>26.559890485968516</v>
      </c>
      <c r="E274" s="97">
        <v>20</v>
      </c>
      <c r="F274" s="97">
        <v>25</v>
      </c>
      <c r="G274" s="97">
        <v>14</v>
      </c>
      <c r="H274" s="97">
        <v>8</v>
      </c>
      <c r="I274" s="97">
        <v>15</v>
      </c>
      <c r="J274" s="97">
        <v>7</v>
      </c>
      <c r="K274" s="16">
        <f t="shared" si="10"/>
        <v>13.434748918922972</v>
      </c>
      <c r="L274" s="21">
        <f>Annual_Stats_All!MI47</f>
        <v>10.7052</v>
      </c>
      <c r="M274" s="15">
        <f>Annual_Stats_All!MI54</f>
        <v>25</v>
      </c>
      <c r="N274" s="44">
        <f t="shared" si="11"/>
        <v>0.53738995675691892</v>
      </c>
    </row>
    <row r="275" spans="1:14" ht="14.1" customHeight="1">
      <c r="A275" s="18">
        <v>79500</v>
      </c>
      <c r="B275" s="17" t="s">
        <v>190</v>
      </c>
      <c r="C275" s="156">
        <f>StormStats!C340</f>
        <v>1720</v>
      </c>
      <c r="D275" s="10">
        <f>StormStats!E340</f>
        <v>35.890485968514717</v>
      </c>
      <c r="E275" s="97">
        <v>10</v>
      </c>
      <c r="F275" s="97">
        <v>56</v>
      </c>
      <c r="G275" s="97">
        <v>51</v>
      </c>
      <c r="H275" s="97">
        <v>40</v>
      </c>
      <c r="I275" s="97">
        <v>18</v>
      </c>
      <c r="J275" s="97">
        <v>10</v>
      </c>
      <c r="K275" s="16">
        <f t="shared" si="10"/>
        <v>24.294900043734451</v>
      </c>
      <c r="L275" s="21">
        <f>Annual_Stats_All!MJ47</f>
        <v>7.6420000000000003</v>
      </c>
      <c r="M275" s="15">
        <f>Annual_Stats_All!MJ54</f>
        <v>35</v>
      </c>
      <c r="N275" s="44">
        <f t="shared" si="11"/>
        <v>0.69414000124955577</v>
      </c>
    </row>
    <row r="276" spans="1:14" s="88" customFormat="1" ht="14.1" customHeight="1">
      <c r="A276" s="18">
        <v>79800</v>
      </c>
      <c r="B276" s="17" t="s">
        <v>467</v>
      </c>
      <c r="C276" s="156">
        <f>StormStats!C341</f>
        <v>1590</v>
      </c>
      <c r="D276" s="10">
        <f>StormStats!E341</f>
        <v>15.282683093771389</v>
      </c>
      <c r="E276" s="97">
        <v>72</v>
      </c>
      <c r="F276" s="97">
        <v>144</v>
      </c>
      <c r="G276" s="97">
        <v>225</v>
      </c>
      <c r="H276" s="97">
        <v>377</v>
      </c>
      <c r="I276" s="97">
        <v>70</v>
      </c>
      <c r="J276" s="97">
        <v>22</v>
      </c>
      <c r="K276" s="16">
        <f t="shared" si="10"/>
        <v>105.18567452089403</v>
      </c>
      <c r="L276" s="21">
        <f>Annual_Stats_All!MK47</f>
        <v>9.0546666666666678</v>
      </c>
      <c r="M276" s="15">
        <f>Annual_Stats_All!MK54</f>
        <v>15</v>
      </c>
      <c r="N276" s="44">
        <f t="shared" si="11"/>
        <v>7.0123783013929346</v>
      </c>
    </row>
    <row r="277" spans="1:14" ht="14.1" customHeight="1">
      <c r="A277" s="18">
        <v>80200</v>
      </c>
      <c r="B277" s="17" t="s">
        <v>138</v>
      </c>
      <c r="C277" s="156">
        <f>StormStats!C342</f>
        <v>1880</v>
      </c>
      <c r="D277" s="10">
        <f>StormStats!E342</f>
        <v>38.280629705681044</v>
      </c>
      <c r="E277" s="97">
        <v>17</v>
      </c>
      <c r="F277" s="97">
        <v>26</v>
      </c>
      <c r="G277" s="97">
        <v>36</v>
      </c>
      <c r="H277" s="97">
        <v>174</v>
      </c>
      <c r="I277" s="97">
        <v>38</v>
      </c>
      <c r="J277" s="97">
        <v>18</v>
      </c>
      <c r="K277" s="16">
        <f t="shared" si="10"/>
        <v>35.173994122928406</v>
      </c>
      <c r="L277" s="21">
        <f>Annual_Stats_All!ML47</f>
        <v>8.5921621621621629</v>
      </c>
      <c r="M277" s="15">
        <f>Annual_Stats_All!ML54</f>
        <v>37</v>
      </c>
      <c r="N277" s="44">
        <f t="shared" si="11"/>
        <v>0.95064848980887584</v>
      </c>
    </row>
    <row r="278" spans="1:14" ht="14.1" customHeight="1">
      <c r="A278" s="18">
        <v>80700</v>
      </c>
      <c r="B278" s="17" t="s">
        <v>139</v>
      </c>
      <c r="C278" s="156">
        <f>StormStats!C343</f>
        <v>2065</v>
      </c>
      <c r="D278" s="10">
        <f>StormStats!E343</f>
        <v>29.598904859685145</v>
      </c>
      <c r="E278" s="97">
        <v>18</v>
      </c>
      <c r="F278" s="97">
        <v>18</v>
      </c>
      <c r="G278" s="97">
        <v>54</v>
      </c>
      <c r="H278" s="97">
        <v>239</v>
      </c>
      <c r="I278" s="97">
        <v>32</v>
      </c>
      <c r="J278" s="97">
        <v>10</v>
      </c>
      <c r="K278" s="16">
        <f t="shared" si="10"/>
        <v>33.195644747519012</v>
      </c>
      <c r="L278" s="21">
        <f>Annual_Stats_All!MM47</f>
        <v>8.4962068965517243</v>
      </c>
      <c r="M278" s="15">
        <f>Annual_Stats_All!MM54</f>
        <v>29</v>
      </c>
      <c r="N278" s="44">
        <f t="shared" si="11"/>
        <v>1.1446774050868624</v>
      </c>
    </row>
    <row r="279" spans="1:14" ht="14.1" customHeight="1">
      <c r="A279" s="18">
        <v>81000</v>
      </c>
      <c r="B279" s="17" t="s">
        <v>280</v>
      </c>
      <c r="C279" s="156">
        <f>StormStats!C344</f>
        <v>2510</v>
      </c>
      <c r="D279" s="10">
        <f>StormStats!E344</f>
        <v>41.500342231348391</v>
      </c>
      <c r="E279" s="97">
        <v>346</v>
      </c>
      <c r="F279" s="97">
        <v>244</v>
      </c>
      <c r="G279" s="97">
        <v>121</v>
      </c>
      <c r="H279" s="97">
        <v>522</v>
      </c>
      <c r="I279" s="97">
        <v>58</v>
      </c>
      <c r="J279" s="97">
        <v>19</v>
      </c>
      <c r="K279" s="16">
        <f t="shared" si="10"/>
        <v>134.33336655557673</v>
      </c>
      <c r="L279" s="21">
        <f>Annual_Stats_All!MN47</f>
        <v>7.6123684210526328</v>
      </c>
      <c r="M279" s="15">
        <f>Annual_Stats_All!MN54</f>
        <v>38</v>
      </c>
      <c r="N279" s="44">
        <f t="shared" si="11"/>
        <v>3.5350885935678087</v>
      </c>
    </row>
    <row r="280" spans="1:14" ht="14.1" customHeight="1">
      <c r="A280" s="18">
        <v>81300</v>
      </c>
      <c r="B280" s="17" t="s">
        <v>140</v>
      </c>
      <c r="C280" s="156">
        <f>StormStats!C345</f>
        <v>1810</v>
      </c>
      <c r="D280" s="10">
        <f>StormStats!E345</f>
        <v>41.790554414784395</v>
      </c>
      <c r="E280" s="97">
        <v>11</v>
      </c>
      <c r="F280" s="97">
        <v>33</v>
      </c>
      <c r="G280" s="97">
        <v>30</v>
      </c>
      <c r="H280" s="97">
        <v>230</v>
      </c>
      <c r="I280" s="97">
        <v>55</v>
      </c>
      <c r="J280" s="97">
        <v>14</v>
      </c>
      <c r="K280" s="16">
        <f t="shared" si="10"/>
        <v>35.281015213460925</v>
      </c>
      <c r="L280" s="21">
        <f>Annual_Stats_All!MO47</f>
        <v>8.356315789473685</v>
      </c>
      <c r="M280" s="15">
        <f>Annual_Stats_All!MO54</f>
        <v>38</v>
      </c>
      <c r="N280" s="44">
        <f t="shared" si="11"/>
        <v>0.92844776877528756</v>
      </c>
    </row>
    <row r="281" spans="1:14" s="88" customFormat="1" ht="14.1" customHeight="1">
      <c r="A281" s="18">
        <v>81500</v>
      </c>
      <c r="B281" s="17" t="s">
        <v>466</v>
      </c>
      <c r="C281" s="156">
        <f>StormStats!C346</f>
        <v>1585</v>
      </c>
      <c r="D281" s="10">
        <f>StormStats!E346</f>
        <v>15.323750855578371</v>
      </c>
      <c r="E281" s="97">
        <v>58</v>
      </c>
      <c r="F281" s="97">
        <v>194</v>
      </c>
      <c r="G281" s="97">
        <v>305</v>
      </c>
      <c r="H281" s="97">
        <v>612</v>
      </c>
      <c r="I281" s="97">
        <v>107</v>
      </c>
      <c r="J281" s="97">
        <v>101</v>
      </c>
      <c r="K281" s="16">
        <f t="shared" si="10"/>
        <v>168.26651087085594</v>
      </c>
      <c r="L281" s="21">
        <f>Annual_Stats_All!MP47</f>
        <v>8.4493333333333336</v>
      </c>
      <c r="M281" s="15">
        <f>Annual_Stats_All!MP54</f>
        <v>15</v>
      </c>
      <c r="N281" s="44">
        <f t="shared" si="11"/>
        <v>11.217767391390396</v>
      </c>
    </row>
    <row r="282" spans="1:14" s="88" customFormat="1" ht="14.1" customHeight="1">
      <c r="A282" s="18">
        <v>82200</v>
      </c>
      <c r="B282" s="17" t="s">
        <v>558</v>
      </c>
      <c r="C282" s="156">
        <f>StormStats!C347</f>
        <v>5820</v>
      </c>
      <c r="D282" s="10">
        <f>StormStats!E347</f>
        <v>11.282683093771389</v>
      </c>
      <c r="E282" s="97">
        <v>6</v>
      </c>
      <c r="F282" s="97">
        <v>6</v>
      </c>
      <c r="G282" s="97">
        <v>4</v>
      </c>
      <c r="H282" s="97">
        <v>5</v>
      </c>
      <c r="I282" s="97">
        <v>5</v>
      </c>
      <c r="J282" s="97">
        <v>8</v>
      </c>
      <c r="K282" s="16">
        <f t="shared" si="10"/>
        <v>5.536458913036574</v>
      </c>
      <c r="L282" s="21">
        <f>Annual_Stats_All!MR47</f>
        <v>19.836363636363636</v>
      </c>
      <c r="M282" s="15">
        <f>Annual_Stats_All!MR54</f>
        <v>11</v>
      </c>
      <c r="N282" s="44">
        <f t="shared" si="11"/>
        <v>0.5033144466396885</v>
      </c>
    </row>
    <row r="283" spans="1:14" ht="14.1" customHeight="1">
      <c r="A283" s="18">
        <v>82500</v>
      </c>
      <c r="B283" s="17" t="s">
        <v>228</v>
      </c>
      <c r="C283" s="156">
        <f>StormStats!C348</f>
        <v>2065</v>
      </c>
      <c r="D283" s="10">
        <f>StormStats!E348</f>
        <v>23.052703627652292</v>
      </c>
      <c r="E283" s="97">
        <v>15</v>
      </c>
      <c r="F283" s="97">
        <v>42</v>
      </c>
      <c r="G283" s="97">
        <v>31</v>
      </c>
      <c r="H283" s="97">
        <v>41</v>
      </c>
      <c r="I283" s="97">
        <v>106</v>
      </c>
      <c r="J283" s="97">
        <v>155</v>
      </c>
      <c r="K283" s="16">
        <f t="shared" si="10"/>
        <v>48.587058864237171</v>
      </c>
      <c r="L283" s="21">
        <f>Annual_Stats_All!MS47</f>
        <v>12.763478260869567</v>
      </c>
      <c r="M283" s="15">
        <f>Annual_Stats_All!MS54</f>
        <v>23</v>
      </c>
      <c r="N283" s="44">
        <f t="shared" si="11"/>
        <v>2.1124808201842247</v>
      </c>
    </row>
    <row r="284" spans="1:14" ht="14.1" customHeight="1">
      <c r="A284" s="18">
        <v>82700</v>
      </c>
      <c r="B284" s="17" t="s">
        <v>227</v>
      </c>
      <c r="C284" s="156">
        <f>StormStats!C349</f>
        <v>1825</v>
      </c>
      <c r="D284" s="10">
        <f>StormStats!E349</f>
        <v>23.082819986310746</v>
      </c>
      <c r="E284" s="98">
        <v>40</v>
      </c>
      <c r="F284" s="98">
        <v>27</v>
      </c>
      <c r="G284" s="98">
        <v>29</v>
      </c>
      <c r="H284" s="98">
        <v>67</v>
      </c>
      <c r="I284" s="97">
        <v>28</v>
      </c>
      <c r="J284" s="97">
        <v>38</v>
      </c>
      <c r="K284" s="16">
        <f t="shared" si="10"/>
        <v>36.152613424768958</v>
      </c>
      <c r="L284" s="21">
        <f>Annual_Stats_All!MT47</f>
        <v>12.039565217391305</v>
      </c>
      <c r="M284" s="15">
        <f>Annual_Stats_All!MT54</f>
        <v>23</v>
      </c>
      <c r="N284" s="44">
        <f t="shared" si="11"/>
        <v>1.5718527575986503</v>
      </c>
    </row>
    <row r="285" spans="1:14" s="88" customFormat="1" ht="14.1" customHeight="1">
      <c r="A285" s="18">
        <v>83000</v>
      </c>
      <c r="B285" s="17" t="s">
        <v>364</v>
      </c>
      <c r="C285" s="156">
        <f>StormStats!C350</f>
        <v>4515</v>
      </c>
      <c r="D285" s="10">
        <f>StormStats!E350</f>
        <v>14.253251197809719</v>
      </c>
      <c r="E285" s="98">
        <v>6</v>
      </c>
      <c r="F285" s="98">
        <v>6</v>
      </c>
      <c r="G285" s="98">
        <v>37</v>
      </c>
      <c r="H285" s="98">
        <v>46</v>
      </c>
      <c r="I285" s="97">
        <v>155</v>
      </c>
      <c r="J285" s="97">
        <v>149</v>
      </c>
      <c r="K285" s="16">
        <f t="shared" si="10"/>
        <v>33.506572437175691</v>
      </c>
      <c r="L285" s="21">
        <f>Annual_Stats_All!MU47</f>
        <v>19.397142857142857</v>
      </c>
      <c r="M285" s="15">
        <f>Annual_Stats_All!MU54</f>
        <v>14</v>
      </c>
      <c r="N285" s="44">
        <f t="shared" si="11"/>
        <v>2.3933266026554065</v>
      </c>
    </row>
    <row r="286" spans="1:14" ht="14.1" customHeight="1">
      <c r="A286" s="18">
        <v>83300</v>
      </c>
      <c r="B286" s="17" t="s">
        <v>218</v>
      </c>
      <c r="C286" s="156">
        <f>StormStats!C351</f>
        <v>1020</v>
      </c>
      <c r="D286" s="10">
        <f>StormStats!E351</f>
        <v>24.539356605065024</v>
      </c>
      <c r="E286" s="97">
        <v>17</v>
      </c>
      <c r="F286" s="97">
        <v>79</v>
      </c>
      <c r="G286" s="97">
        <v>1000</v>
      </c>
      <c r="H286" s="97">
        <v>1000</v>
      </c>
      <c r="I286" s="97">
        <v>467</v>
      </c>
      <c r="J286" s="97">
        <v>132</v>
      </c>
      <c r="K286" s="16">
        <f t="shared" si="10"/>
        <v>208.76665725697012</v>
      </c>
      <c r="L286" s="21">
        <f>Annual_Stats_All!MV47</f>
        <v>5.6966666666666681</v>
      </c>
      <c r="M286" s="15">
        <f>Annual_Stats_All!MV54</f>
        <v>24</v>
      </c>
      <c r="N286" s="44">
        <f t="shared" si="11"/>
        <v>8.6986107190404223</v>
      </c>
    </row>
    <row r="287" spans="1:14" ht="14.1" customHeight="1">
      <c r="A287" s="18">
        <v>83500</v>
      </c>
      <c r="B287" s="17" t="s">
        <v>148</v>
      </c>
      <c r="C287" s="156">
        <f>StormStats!C352</f>
        <v>950</v>
      </c>
      <c r="D287" s="10">
        <f>StormStats!E352</f>
        <v>28.774811772758383</v>
      </c>
      <c r="E287" s="97">
        <v>50</v>
      </c>
      <c r="F287" s="97">
        <v>63</v>
      </c>
      <c r="G287" s="97">
        <v>303</v>
      </c>
      <c r="H287" s="97">
        <v>192</v>
      </c>
      <c r="I287" s="97">
        <v>117</v>
      </c>
      <c r="J287" s="97">
        <v>42</v>
      </c>
      <c r="K287" s="16">
        <f t="shared" si="10"/>
        <v>98.268635828472412</v>
      </c>
      <c r="L287" s="21">
        <f>Annual_Stats_All!MW47</f>
        <v>5.4396296296296311</v>
      </c>
      <c r="M287" s="15">
        <f>Annual_Stats_All!MW54</f>
        <v>27</v>
      </c>
      <c r="N287" s="44">
        <f t="shared" si="11"/>
        <v>3.6395791047582375</v>
      </c>
    </row>
    <row r="288" spans="1:14" ht="14.1" customHeight="1">
      <c r="A288" s="18">
        <v>83800</v>
      </c>
      <c r="B288" s="17" t="s">
        <v>430</v>
      </c>
      <c r="C288" s="156">
        <f>StormStats!C353</f>
        <v>920</v>
      </c>
      <c r="D288" s="10">
        <f>StormStats!E353</f>
        <v>34.587268993839835</v>
      </c>
      <c r="E288" s="97">
        <v>8</v>
      </c>
      <c r="F288" s="97">
        <v>8</v>
      </c>
      <c r="G288" s="97">
        <v>14</v>
      </c>
      <c r="H288" s="97">
        <v>13</v>
      </c>
      <c r="I288" s="97">
        <v>9</v>
      </c>
      <c r="J288" s="97">
        <v>10</v>
      </c>
      <c r="K288" s="16">
        <f t="shared" si="10"/>
        <v>10.07895822688203</v>
      </c>
      <c r="L288" s="21">
        <f>Annual_Stats_All!MX47</f>
        <v>5.4290625000000006</v>
      </c>
      <c r="M288" s="15">
        <f>Annual_Stats_All!MX54</f>
        <v>32</v>
      </c>
      <c r="N288" s="44">
        <f t="shared" si="11"/>
        <v>0.31496744459006343</v>
      </c>
    </row>
    <row r="289" spans="1:14" ht="14.1" customHeight="1">
      <c r="A289" s="18">
        <v>84000</v>
      </c>
      <c r="B289" s="17" t="s">
        <v>150</v>
      </c>
      <c r="C289" s="156">
        <f>StormStats!C354</f>
        <v>1315</v>
      </c>
      <c r="D289" s="10">
        <f>StormStats!E354</f>
        <v>40.394250513347025</v>
      </c>
      <c r="E289" s="97">
        <v>13</v>
      </c>
      <c r="F289" s="97">
        <v>57</v>
      </c>
      <c r="G289" s="97">
        <v>229</v>
      </c>
      <c r="H289" s="97">
        <v>289</v>
      </c>
      <c r="I289" s="97">
        <v>128</v>
      </c>
      <c r="J289" s="97">
        <v>35</v>
      </c>
      <c r="K289" s="16">
        <f t="shared" si="10"/>
        <v>77.679232246696017</v>
      </c>
      <c r="L289" s="21">
        <f>Annual_Stats_All!MY47</f>
        <v>6.6499999999999986</v>
      </c>
      <c r="M289" s="15">
        <f>Annual_Stats_All!MY54</f>
        <v>36</v>
      </c>
      <c r="N289" s="44">
        <f t="shared" si="11"/>
        <v>2.1577564512971117</v>
      </c>
    </row>
    <row r="290" spans="1:14" ht="14.1" customHeight="1">
      <c r="A290" s="18">
        <v>84200</v>
      </c>
      <c r="B290" s="17" t="s">
        <v>151</v>
      </c>
      <c r="C290" s="156">
        <f>StormStats!C355</f>
        <v>1450</v>
      </c>
      <c r="D290" s="10">
        <f>StormStats!E355</f>
        <v>30.874743326488705</v>
      </c>
      <c r="E290" s="97">
        <v>20</v>
      </c>
      <c r="F290" s="97">
        <v>126</v>
      </c>
      <c r="G290" s="97">
        <v>1000</v>
      </c>
      <c r="H290" s="97">
        <v>1000</v>
      </c>
      <c r="I290" s="97">
        <v>552</v>
      </c>
      <c r="J290" s="97">
        <v>108</v>
      </c>
      <c r="K290" s="16">
        <f t="shared" si="10"/>
        <v>230.5652729046208</v>
      </c>
      <c r="L290" s="21">
        <f>Annual_Stats_All!MZ47</f>
        <v>6.6946666666666665</v>
      </c>
      <c r="M290" s="15">
        <f>Annual_Stats_All!MZ54</f>
        <v>30</v>
      </c>
      <c r="N290" s="44">
        <f t="shared" si="11"/>
        <v>7.6855090968206934</v>
      </c>
    </row>
    <row r="291" spans="1:14" ht="14.1" customHeight="1">
      <c r="A291" s="18">
        <v>84500</v>
      </c>
      <c r="B291" s="17" t="s">
        <v>152</v>
      </c>
      <c r="C291" s="156">
        <f>StormStats!C356</f>
        <v>1575</v>
      </c>
      <c r="D291" s="10">
        <f>StormStats!E356</f>
        <v>35.271731690622858</v>
      </c>
      <c r="E291" s="97">
        <v>556</v>
      </c>
      <c r="F291" s="97">
        <v>227</v>
      </c>
      <c r="G291" s="97">
        <v>116</v>
      </c>
      <c r="H291" s="97">
        <v>72</v>
      </c>
      <c r="I291" s="97">
        <v>21</v>
      </c>
      <c r="J291" s="97">
        <v>33</v>
      </c>
      <c r="K291" s="16">
        <f t="shared" si="10"/>
        <v>94.900986765033807</v>
      </c>
      <c r="L291" s="21">
        <f>Annual_Stats_All!NA47</f>
        <v>5.7299999999999995</v>
      </c>
      <c r="M291" s="15">
        <f>Annual_Stats_All!NA54</f>
        <v>35</v>
      </c>
      <c r="N291" s="44">
        <f t="shared" si="11"/>
        <v>2.7114567647152517</v>
      </c>
    </row>
    <row r="292" spans="1:14" ht="14.1" customHeight="1">
      <c r="A292" s="18">
        <v>84700</v>
      </c>
      <c r="B292" s="17" t="s">
        <v>322</v>
      </c>
      <c r="C292" s="156">
        <f>StormStats!C357</f>
        <v>1340</v>
      </c>
      <c r="D292" s="10">
        <f>StormStats!E357</f>
        <v>18.792607802874745</v>
      </c>
      <c r="E292" s="97">
        <v>19</v>
      </c>
      <c r="F292" s="97">
        <v>5</v>
      </c>
      <c r="G292" s="97">
        <v>7</v>
      </c>
      <c r="H292" s="97">
        <v>7</v>
      </c>
      <c r="I292" s="97">
        <v>10</v>
      </c>
      <c r="J292" s="97">
        <v>15</v>
      </c>
      <c r="K292" s="16">
        <f t="shared" si="10"/>
        <v>9.4189355252243274</v>
      </c>
      <c r="L292" s="21">
        <f>Annual_Stats_All!NB47</f>
        <v>5.7405555555555559</v>
      </c>
      <c r="M292" s="15">
        <f>Annual_Stats_All!NB54</f>
        <v>18</v>
      </c>
      <c r="N292" s="44">
        <f t="shared" si="11"/>
        <v>0.52327419584579593</v>
      </c>
    </row>
    <row r="293" spans="1:14" ht="14.1" customHeight="1">
      <c r="A293" s="18">
        <v>85000</v>
      </c>
      <c r="B293" s="17" t="s">
        <v>82</v>
      </c>
      <c r="C293" s="156">
        <f>StormStats!C358</f>
        <v>970</v>
      </c>
      <c r="D293" s="10">
        <f>StormStats!E358</f>
        <v>34.984257357973988</v>
      </c>
      <c r="E293" s="97">
        <v>22</v>
      </c>
      <c r="F293" s="97">
        <v>103</v>
      </c>
      <c r="G293" s="97">
        <v>89</v>
      </c>
      <c r="H293" s="97">
        <v>68</v>
      </c>
      <c r="I293" s="97">
        <v>15</v>
      </c>
      <c r="J293" s="97">
        <v>16</v>
      </c>
      <c r="K293" s="16">
        <f t="shared" si="10"/>
        <v>38.568108872592667</v>
      </c>
      <c r="L293" s="21">
        <f>Annual_Stats_All!NC47</f>
        <v>6.5205882352941185</v>
      </c>
      <c r="M293" s="15">
        <f>Annual_Stats_All!NC54</f>
        <v>34</v>
      </c>
      <c r="N293" s="44">
        <f t="shared" si="11"/>
        <v>1.134356143311549</v>
      </c>
    </row>
    <row r="294" spans="1:14" ht="14.1" customHeight="1">
      <c r="A294" s="18">
        <v>85500</v>
      </c>
      <c r="B294" s="17" t="s">
        <v>83</v>
      </c>
      <c r="C294" s="156">
        <f>StormStats!C359</f>
        <v>1030</v>
      </c>
      <c r="D294" s="10">
        <f>StormStats!E359</f>
        <v>29.256673511293634</v>
      </c>
      <c r="E294" s="97">
        <v>6</v>
      </c>
      <c r="F294" s="97">
        <v>11</v>
      </c>
      <c r="G294" s="97">
        <v>53</v>
      </c>
      <c r="H294" s="97">
        <v>34</v>
      </c>
      <c r="I294" s="97">
        <v>13</v>
      </c>
      <c r="J294" s="97">
        <v>20</v>
      </c>
      <c r="K294" s="16">
        <f t="shared" si="10"/>
        <v>17.716530586922879</v>
      </c>
      <c r="L294" s="21">
        <f>Annual_Stats_All!ND47</f>
        <v>5.9799999999999995</v>
      </c>
      <c r="M294" s="15">
        <f>Annual_Stats_All!ND54</f>
        <v>29</v>
      </c>
      <c r="N294" s="44">
        <f t="shared" si="11"/>
        <v>0.61091484782492689</v>
      </c>
    </row>
    <row r="295" spans="1:14" s="68" customFormat="1" ht="14.1" customHeight="1">
      <c r="A295" s="18">
        <v>85800</v>
      </c>
      <c r="B295" s="17" t="s">
        <v>84</v>
      </c>
      <c r="C295" s="156">
        <f>StormStats!C360</f>
        <v>1070</v>
      </c>
      <c r="D295" s="10">
        <f>StormStats!E360</f>
        <v>27.107460643394933</v>
      </c>
      <c r="E295" s="97">
        <v>10</v>
      </c>
      <c r="F295" s="97">
        <v>22</v>
      </c>
      <c r="G295" s="97">
        <v>23</v>
      </c>
      <c r="H295" s="97">
        <v>20</v>
      </c>
      <c r="I295" s="97">
        <v>16</v>
      </c>
      <c r="J295" s="97">
        <v>64</v>
      </c>
      <c r="K295" s="16">
        <f t="shared" si="10"/>
        <v>21.672719568355884</v>
      </c>
      <c r="L295" s="21">
        <f>Annual_Stats_All!NE47</f>
        <v>6.2307407407407407</v>
      </c>
      <c r="M295" s="15">
        <f>Annual_Stats_All!NE54</f>
        <v>27</v>
      </c>
      <c r="N295" s="44">
        <f t="shared" si="11"/>
        <v>0.80269331734651417</v>
      </c>
    </row>
    <row r="296" spans="1:14" s="88" customFormat="1" ht="14.1" customHeight="1">
      <c r="A296" s="18">
        <v>86200</v>
      </c>
      <c r="B296" s="17" t="s">
        <v>262</v>
      </c>
      <c r="C296" s="156">
        <f>StormStats!C361</f>
        <v>1475</v>
      </c>
      <c r="D296" s="10">
        <f>StormStats!E361</f>
        <v>21.650924024640656</v>
      </c>
      <c r="E296" s="97">
        <v>11</v>
      </c>
      <c r="F296" s="97">
        <v>21</v>
      </c>
      <c r="G296" s="97">
        <v>87</v>
      </c>
      <c r="H296" s="97">
        <v>1000</v>
      </c>
      <c r="I296" s="97">
        <v>244</v>
      </c>
      <c r="J296" s="97">
        <v>278</v>
      </c>
      <c r="K296" s="16">
        <f t="shared" si="10"/>
        <v>105.299823312062</v>
      </c>
      <c r="L296" s="21">
        <f>Annual_Stats_All!NF47</f>
        <v>8.3061904761904746</v>
      </c>
      <c r="M296" s="15">
        <f>Annual_Stats_All!NF54</f>
        <v>21</v>
      </c>
      <c r="N296" s="44">
        <f t="shared" si="11"/>
        <v>5.0142773005743813</v>
      </c>
    </row>
    <row r="297" spans="1:14" s="88" customFormat="1" ht="14.1" customHeight="1">
      <c r="A297" s="18">
        <v>86500</v>
      </c>
      <c r="B297" s="17" t="s">
        <v>263</v>
      </c>
      <c r="C297" s="156">
        <f>StormStats!C362</f>
        <v>1360</v>
      </c>
      <c r="D297" s="10">
        <f>StormStats!E362</f>
        <v>21.629021218343599</v>
      </c>
      <c r="E297" s="97">
        <v>61</v>
      </c>
      <c r="F297" s="97">
        <v>28</v>
      </c>
      <c r="G297" s="97">
        <v>60</v>
      </c>
      <c r="H297" s="97">
        <v>456</v>
      </c>
      <c r="I297" s="97">
        <v>97</v>
      </c>
      <c r="J297" s="97">
        <v>33</v>
      </c>
      <c r="K297" s="16">
        <f t="shared" si="10"/>
        <v>72.858731476819926</v>
      </c>
      <c r="L297" s="21">
        <f>Annual_Stats_All!NG47</f>
        <v>6.6568421052631592</v>
      </c>
      <c r="M297" s="15">
        <f>Annual_Stats_All!NG54</f>
        <v>19</v>
      </c>
      <c r="N297" s="44">
        <f t="shared" si="11"/>
        <v>3.8346700777273646</v>
      </c>
    </row>
    <row r="298" spans="1:14" s="88" customFormat="1" ht="14.1" customHeight="1" thickBot="1">
      <c r="A298" s="18">
        <v>86700</v>
      </c>
      <c r="B298" s="17" t="s">
        <v>93</v>
      </c>
      <c r="C298" s="156">
        <f>StormStats!C363</f>
        <v>1190</v>
      </c>
      <c r="D298" s="10">
        <f>StormStats!E363</f>
        <v>30.932238193018481</v>
      </c>
      <c r="E298" s="102">
        <v>221</v>
      </c>
      <c r="F298" s="97">
        <v>253</v>
      </c>
      <c r="G298" s="97">
        <v>133</v>
      </c>
      <c r="H298" s="97">
        <v>113</v>
      </c>
      <c r="I298" s="97">
        <v>29</v>
      </c>
      <c r="J298" s="97">
        <v>71</v>
      </c>
      <c r="K298" s="16">
        <f t="shared" si="10"/>
        <v>109.56786628570161</v>
      </c>
      <c r="L298" s="21">
        <f>Annual_Stats_All!NH47</f>
        <v>6.4336666666666664</v>
      </c>
      <c r="M298" s="15">
        <f>Annual_Stats_All!NH54</f>
        <v>30</v>
      </c>
      <c r="N298" s="44">
        <f t="shared" si="11"/>
        <v>3.652262209523387</v>
      </c>
    </row>
    <row r="299" spans="1:14" s="88" customFormat="1" ht="14.1" customHeight="1">
      <c r="A299" s="18">
        <v>87000</v>
      </c>
      <c r="B299" s="17" t="s">
        <v>94</v>
      </c>
      <c r="C299" s="156">
        <f>StormStats!C364</f>
        <v>1245</v>
      </c>
      <c r="D299" s="10">
        <f>StormStats!E364</f>
        <v>28.506502395619439</v>
      </c>
      <c r="E299" s="97">
        <v>17</v>
      </c>
      <c r="F299" s="97">
        <v>35</v>
      </c>
      <c r="G299" s="97">
        <v>55</v>
      </c>
      <c r="H299" s="97">
        <v>33</v>
      </c>
      <c r="I299" s="97">
        <v>88</v>
      </c>
      <c r="J299" s="97">
        <v>134</v>
      </c>
      <c r="K299" s="16">
        <f t="shared" si="10"/>
        <v>48.324070687833526</v>
      </c>
      <c r="L299" s="21">
        <f>Annual_Stats_All!NI47</f>
        <v>6.2655555555555553</v>
      </c>
      <c r="M299" s="15">
        <f>Annual_Stats_All!NI54</f>
        <v>27</v>
      </c>
      <c r="N299" s="44">
        <f t="shared" si="11"/>
        <v>1.7897803958456862</v>
      </c>
    </row>
    <row r="300" spans="1:14" s="88" customFormat="1" ht="14.1" customHeight="1">
      <c r="A300" s="18">
        <v>87300</v>
      </c>
      <c r="B300" s="17" t="s">
        <v>278</v>
      </c>
      <c r="C300" s="156">
        <f>StormStats!C365</f>
        <v>1215</v>
      </c>
      <c r="D300" s="10">
        <f>StormStats!E365</f>
        <v>37.555099247091036</v>
      </c>
      <c r="E300" s="97">
        <v>23</v>
      </c>
      <c r="F300" s="97">
        <v>15</v>
      </c>
      <c r="G300" s="97">
        <v>78</v>
      </c>
      <c r="H300" s="97">
        <v>128</v>
      </c>
      <c r="I300" s="97">
        <v>22</v>
      </c>
      <c r="J300" s="97">
        <v>74</v>
      </c>
      <c r="K300" s="16">
        <f t="shared" si="10"/>
        <v>42.149880206469234</v>
      </c>
      <c r="L300" s="21">
        <f>Annual_Stats_All!NJ47</f>
        <v>6.4442857142857148</v>
      </c>
      <c r="M300" s="15">
        <f>Annual_Stats_All!NJ54</f>
        <v>35</v>
      </c>
      <c r="N300" s="44">
        <f t="shared" si="11"/>
        <v>1.2042822916134066</v>
      </c>
    </row>
    <row r="301" spans="1:14" s="88" customFormat="1" ht="14.1" customHeight="1">
      <c r="A301" s="18">
        <v>87500</v>
      </c>
      <c r="B301" s="17" t="s">
        <v>559</v>
      </c>
      <c r="C301" s="156">
        <f>StormStats!C367</f>
        <v>1065</v>
      </c>
      <c r="D301" s="10">
        <f>StormStats!E367</f>
        <v>11.392197125256674</v>
      </c>
      <c r="E301" s="97">
        <v>22</v>
      </c>
      <c r="F301" s="97">
        <v>18</v>
      </c>
      <c r="G301" s="97">
        <v>331</v>
      </c>
      <c r="H301" s="97">
        <v>250</v>
      </c>
      <c r="I301" s="97">
        <v>29</v>
      </c>
      <c r="J301" s="97">
        <v>21</v>
      </c>
      <c r="K301" s="16">
        <f t="shared" si="10"/>
        <v>52.081091823524197</v>
      </c>
      <c r="L301" s="21">
        <f>Annual_Stats_All!NL47</f>
        <v>6.4745454545454555</v>
      </c>
      <c r="M301" s="15">
        <f>Annual_Stats_All!NL54</f>
        <v>11</v>
      </c>
      <c r="N301" s="44">
        <f t="shared" si="11"/>
        <v>4.7346447112294721</v>
      </c>
    </row>
    <row r="302" spans="1:14" s="88" customFormat="1" ht="14.1" customHeight="1">
      <c r="A302" s="18">
        <v>87800</v>
      </c>
      <c r="B302" s="17" t="s">
        <v>281</v>
      </c>
      <c r="C302" s="156">
        <f>StormStats!C368</f>
        <v>1055</v>
      </c>
      <c r="D302" s="10">
        <f>StormStats!E368</f>
        <v>37.724845995893226</v>
      </c>
      <c r="E302" s="97">
        <v>15</v>
      </c>
      <c r="F302" s="97">
        <v>137</v>
      </c>
      <c r="G302" s="97">
        <v>1000</v>
      </c>
      <c r="H302" s="97">
        <v>1000</v>
      </c>
      <c r="I302" s="97">
        <v>182</v>
      </c>
      <c r="J302" s="97">
        <v>63</v>
      </c>
      <c r="K302" s="16">
        <f t="shared" si="10"/>
        <v>169.31832386577943</v>
      </c>
      <c r="L302" s="21">
        <f>Annual_Stats_All!NM47</f>
        <v>5.5051515151515158</v>
      </c>
      <c r="M302" s="15">
        <f>Annual_Stats_All!NM54</f>
        <v>33</v>
      </c>
      <c r="N302" s="44">
        <f t="shared" si="11"/>
        <v>5.1308582989630134</v>
      </c>
    </row>
    <row r="303" spans="1:14" s="88" customFormat="1" ht="14.1" customHeight="1" thickBot="1">
      <c r="A303" s="18">
        <v>89500</v>
      </c>
      <c r="B303" s="17" t="s">
        <v>406</v>
      </c>
      <c r="C303" s="156">
        <f>StormStats!C370</f>
        <v>1020</v>
      </c>
      <c r="D303" s="10">
        <f>StormStats!E370</f>
        <v>17.2621492128679</v>
      </c>
      <c r="E303" s="97">
        <v>21</v>
      </c>
      <c r="F303" s="97">
        <v>28</v>
      </c>
      <c r="G303" s="97">
        <v>40</v>
      </c>
      <c r="H303" s="97">
        <v>40</v>
      </c>
      <c r="I303" s="97">
        <v>9</v>
      </c>
      <c r="J303" s="97">
        <v>20</v>
      </c>
      <c r="K303" s="16">
        <f t="shared" si="10"/>
        <v>23.521317034703099</v>
      </c>
      <c r="L303" s="21">
        <f>Annual_Stats_All!NO47</f>
        <v>6.1894117647058824</v>
      </c>
      <c r="M303" s="15">
        <f>Annual_Stats_All!NO54</f>
        <v>17</v>
      </c>
      <c r="N303" s="44">
        <f t="shared" si="11"/>
        <v>1.3836068843942999</v>
      </c>
    </row>
    <row r="304" spans="1:14">
      <c r="A304" s="118">
        <f>COUNTA($A4:A303)</f>
        <v>300</v>
      </c>
      <c r="B304" s="118"/>
      <c r="C304" s="119" t="s">
        <v>289</v>
      </c>
      <c r="D304" s="120">
        <f>AVERAGE($D4:D303)</f>
        <v>28.890130047912375</v>
      </c>
      <c r="E304" s="140">
        <v>25.3</v>
      </c>
      <c r="F304" s="140">
        <v>41.5</v>
      </c>
      <c r="G304" s="140">
        <v>46</v>
      </c>
      <c r="H304" s="140">
        <v>64.3</v>
      </c>
      <c r="I304" s="140">
        <v>35.700000000000003</v>
      </c>
      <c r="J304" s="140">
        <v>32</v>
      </c>
      <c r="K304" s="121">
        <f>AVERAGE($K4:K303)</f>
        <v>71.310451847996561</v>
      </c>
      <c r="L304" s="120">
        <f>AVERAGE($L4:L303)</f>
        <v>8.3695122156273669</v>
      </c>
      <c r="M304" s="125">
        <f>AVERAGE($M4:M303)</f>
        <v>27.446666666666665</v>
      </c>
      <c r="N304" s="124">
        <f>AVERAGE($N4:N303)</f>
        <v>2.7336260761618609</v>
      </c>
    </row>
    <row r="305" spans="3:14">
      <c r="C305" s="23" t="s">
        <v>307</v>
      </c>
      <c r="D305" s="19">
        <f>MEDIAN($D4:D303)</f>
        <v>29.160848733744011</v>
      </c>
      <c r="E305" s="141">
        <v>21</v>
      </c>
      <c r="F305" s="141">
        <v>34</v>
      </c>
      <c r="G305" s="141">
        <v>39</v>
      </c>
      <c r="H305" s="141">
        <v>51</v>
      </c>
      <c r="I305" s="141">
        <v>32</v>
      </c>
      <c r="J305" s="141">
        <v>31</v>
      </c>
      <c r="K305" s="34">
        <f>MEDIAN(K4:K303)</f>
        <v>42.374435220718148</v>
      </c>
      <c r="L305" s="19">
        <f>MEDIAN(L4:L303)</f>
        <v>7.4506428571428565</v>
      </c>
      <c r="M305" s="19">
        <f>MEDIAN($M4:M303)</f>
        <v>28</v>
      </c>
      <c r="N305" s="45">
        <f>MEDIAN($N4:N303)</f>
        <v>1.5689820265789514</v>
      </c>
    </row>
  </sheetData>
  <autoFilter ref="A3:N305" xr:uid="{00000000-0009-0000-0000-000004000000}"/>
  <sortState xmlns:xlrd2="http://schemas.microsoft.com/office/spreadsheetml/2017/richdata2" ref="A4:N290">
    <sortCondition ref="A4:A290"/>
  </sortState>
  <phoneticPr fontId="17" type="noConversion"/>
  <conditionalFormatting sqref="E4:J303">
    <cfRule type="cellIs" dxfId="6" priority="2" operator="greaterThan">
      <formula>99</formula>
    </cfRule>
    <cfRule type="cellIs" dxfId="5" priority="14" operator="greaterThan">
      <formula>499</formula>
    </cfRule>
  </conditionalFormatting>
  <conditionalFormatting sqref="D4:D303">
    <cfRule type="colorScale" priority="369">
      <colorScale>
        <cfvo type="min"/>
        <cfvo type="num" val="15"/>
        <cfvo type="max"/>
        <color theme="6" tint="0.79998168889431442"/>
        <color theme="6" tint="0.39997558519241921"/>
        <color theme="6" tint="-0.249977111117893"/>
      </colorScale>
    </cfRule>
  </conditionalFormatting>
  <pageMargins left="0.5" right="0.5" top="0.75" bottom="0.75" header="0.5" footer="0.5"/>
  <pageSetup scale="80" orientation="landscape" r:id="rId1"/>
  <headerFooter alignWithMargins="0"/>
  <cellWatches>
    <cellWatch r="A234"/>
  </cellWatche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D23"/>
  <sheetViews>
    <sheetView workbookViewId="0"/>
  </sheetViews>
  <sheetFormatPr defaultRowHeight="12.75"/>
  <cols>
    <col min="2" max="2" width="23.140625" customWidth="1"/>
    <col min="3" max="3" width="20.28515625" customWidth="1"/>
    <col min="4" max="4" width="9.140625" customWidth="1"/>
  </cols>
  <sheetData>
    <row r="1" spans="1:4">
      <c r="A1" s="134" t="s">
        <v>351</v>
      </c>
      <c r="B1" s="134" t="s">
        <v>386</v>
      </c>
      <c r="C1" s="134" t="s">
        <v>374</v>
      </c>
      <c r="D1" s="75"/>
    </row>
    <row r="2" spans="1:4">
      <c r="A2" s="84">
        <v>2002</v>
      </c>
      <c r="B2" s="46">
        <v>41.5</v>
      </c>
      <c r="C2" s="81" t="s">
        <v>368</v>
      </c>
      <c r="D2" s="10"/>
    </row>
    <row r="3" spans="1:4">
      <c r="A3" s="84">
        <v>2003</v>
      </c>
      <c r="B3" s="46">
        <v>102</v>
      </c>
      <c r="C3" s="81" t="s">
        <v>369</v>
      </c>
      <c r="D3" s="10"/>
    </row>
    <row r="4" spans="1:4">
      <c r="A4" s="84">
        <v>2004</v>
      </c>
      <c r="B4" s="46">
        <v>84</v>
      </c>
      <c r="C4" s="81" t="s">
        <v>370</v>
      </c>
      <c r="D4" s="10"/>
    </row>
    <row r="5" spans="1:4">
      <c r="A5" s="84">
        <v>2005</v>
      </c>
      <c r="B5" s="46">
        <v>172</v>
      </c>
      <c r="C5" s="81" t="s">
        <v>371</v>
      </c>
      <c r="D5" s="10"/>
    </row>
    <row r="6" spans="1:4">
      <c r="A6" s="84">
        <v>2006</v>
      </c>
      <c r="B6" s="46">
        <v>72.900000000000006</v>
      </c>
      <c r="C6" s="81" t="s">
        <v>370</v>
      </c>
      <c r="D6" s="10"/>
    </row>
    <row r="7" spans="1:4">
      <c r="A7" s="84">
        <v>2007</v>
      </c>
      <c r="B7" s="46">
        <v>59.8</v>
      </c>
      <c r="C7" s="81" t="s">
        <v>370</v>
      </c>
      <c r="D7" s="10"/>
    </row>
    <row r="8" spans="1:4">
      <c r="A8" s="84">
        <v>2008</v>
      </c>
      <c r="B8" s="46">
        <v>121.1</v>
      </c>
      <c r="C8" s="81" t="s">
        <v>372</v>
      </c>
      <c r="D8" s="10"/>
    </row>
    <row r="9" spans="1:4">
      <c r="A9" s="84">
        <v>2009</v>
      </c>
      <c r="B9" s="46">
        <v>75.7</v>
      </c>
      <c r="C9" s="81" t="s">
        <v>370</v>
      </c>
      <c r="D9" s="10"/>
    </row>
    <row r="10" spans="1:4">
      <c r="A10" s="84">
        <v>2010</v>
      </c>
      <c r="B10" s="46">
        <v>113.4</v>
      </c>
      <c r="C10" s="81" t="s">
        <v>372</v>
      </c>
      <c r="D10" s="10"/>
    </row>
    <row r="11" spans="1:4">
      <c r="A11" s="84">
        <v>2011</v>
      </c>
      <c r="B11" s="46">
        <v>70.5</v>
      </c>
      <c r="C11" s="81" t="s">
        <v>370</v>
      </c>
      <c r="D11" s="10"/>
    </row>
    <row r="12" spans="1:4">
      <c r="A12" s="84">
        <v>2012</v>
      </c>
      <c r="B12" s="46">
        <v>91.3</v>
      </c>
      <c r="C12" s="24" t="s">
        <v>369</v>
      </c>
      <c r="D12" s="10"/>
    </row>
    <row r="13" spans="1:4">
      <c r="A13" s="84">
        <v>2013</v>
      </c>
      <c r="B13" s="46">
        <v>90.2</v>
      </c>
      <c r="C13" s="24" t="s">
        <v>369</v>
      </c>
      <c r="D13" s="10"/>
    </row>
    <row r="14" spans="1:4">
      <c r="A14" s="84">
        <v>2014</v>
      </c>
      <c r="B14" s="46">
        <v>130</v>
      </c>
      <c r="C14" s="81" t="s">
        <v>371</v>
      </c>
      <c r="D14" s="10"/>
    </row>
    <row r="15" spans="1:4">
      <c r="A15" s="84">
        <v>2015</v>
      </c>
      <c r="B15" s="46">
        <v>93.9</v>
      </c>
      <c r="C15" s="81" t="s">
        <v>369</v>
      </c>
      <c r="D15" s="10"/>
    </row>
    <row r="16" spans="1:4">
      <c r="A16" s="84">
        <v>2016</v>
      </c>
      <c r="B16" s="46">
        <v>83.9</v>
      </c>
      <c r="C16" s="81" t="s">
        <v>370</v>
      </c>
    </row>
    <row r="17" spans="1:3">
      <c r="A17" s="84">
        <v>2017</v>
      </c>
      <c r="B17" s="46">
        <v>112.3</v>
      </c>
      <c r="C17" s="81" t="s">
        <v>372</v>
      </c>
    </row>
    <row r="18" spans="1:3">
      <c r="A18" s="84">
        <v>2018</v>
      </c>
      <c r="B18" s="46">
        <v>53.9</v>
      </c>
      <c r="C18" s="81" t="s">
        <v>368</v>
      </c>
    </row>
    <row r="19" spans="1:3">
      <c r="A19" s="84">
        <v>2019</v>
      </c>
      <c r="B19" s="46">
        <v>139</v>
      </c>
      <c r="C19" s="81" t="s">
        <v>371</v>
      </c>
    </row>
    <row r="20" spans="1:3">
      <c r="A20" s="84">
        <v>2020</v>
      </c>
      <c r="B20" s="46">
        <v>114.1</v>
      </c>
      <c r="C20" s="81" t="s">
        <v>372</v>
      </c>
    </row>
    <row r="21" spans="1:3">
      <c r="A21" s="84">
        <v>2021</v>
      </c>
      <c r="B21" s="46">
        <v>95.3</v>
      </c>
      <c r="C21" s="24" t="s">
        <v>369</v>
      </c>
    </row>
    <row r="22" spans="1:3">
      <c r="A22" s="84">
        <v>2022</v>
      </c>
      <c r="B22" s="46">
        <v>95.3</v>
      </c>
      <c r="C22" s="24" t="s">
        <v>369</v>
      </c>
    </row>
    <row r="23" spans="1:3">
      <c r="A23" s="84">
        <v>2023</v>
      </c>
      <c r="B23" s="46">
        <v>104</v>
      </c>
      <c r="C23" s="24" t="s">
        <v>369</v>
      </c>
    </row>
  </sheetData>
  <phoneticPr fontId="17" type="noConversion"/>
  <conditionalFormatting sqref="B2:B23">
    <cfRule type="cellIs" dxfId="4" priority="1" operator="lessThan">
      <formula>90</formula>
    </cfRule>
    <cfRule type="cellIs" dxfId="3" priority="2" operator="greaterThan">
      <formula>110</formula>
    </cfRule>
    <cfRule type="cellIs" dxfId="2" priority="3" operator="between">
      <formula>90</formula>
      <formula>110</formula>
    </cfRule>
  </conditionalFormatting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indexed="41"/>
  </sheetPr>
  <dimension ref="A1:AV304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4" sqref="A4"/>
    </sheetView>
  </sheetViews>
  <sheetFormatPr defaultRowHeight="12.75"/>
  <cols>
    <col min="1" max="1" width="9.7109375" customWidth="1"/>
    <col min="2" max="2" width="19.7109375" customWidth="1"/>
    <col min="3" max="3" width="10.28515625" customWidth="1"/>
    <col min="4" max="6" width="6.7109375" style="88" customWidth="1"/>
    <col min="7" max="15" width="6.5703125" style="88" customWidth="1"/>
    <col min="16" max="18" width="6.5703125" style="83" customWidth="1"/>
    <col min="19" max="46" width="6.5703125" customWidth="1"/>
    <col min="48" max="48" width="12.5703125" customWidth="1"/>
  </cols>
  <sheetData>
    <row r="1" spans="1:48" ht="15.75">
      <c r="A1" s="35" t="s">
        <v>487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</row>
    <row r="2" spans="1:48">
      <c r="A2" s="37" t="s">
        <v>339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95"/>
      <c r="Q2" s="122" t="s">
        <v>390</v>
      </c>
      <c r="R2" s="36"/>
      <c r="S2" s="123" t="s">
        <v>389</v>
      </c>
      <c r="T2" s="122" t="s">
        <v>391</v>
      </c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</row>
    <row r="3" spans="1:48">
      <c r="A3" s="37" t="s">
        <v>560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</row>
    <row r="4" spans="1:48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8" t="s">
        <v>338</v>
      </c>
    </row>
    <row r="5" spans="1:48">
      <c r="A5" s="38" t="s">
        <v>194</v>
      </c>
      <c r="B5" s="38" t="s">
        <v>337</v>
      </c>
      <c r="C5" s="38" t="s">
        <v>340</v>
      </c>
      <c r="D5" s="38">
        <v>2023</v>
      </c>
      <c r="E5" s="38">
        <v>2022</v>
      </c>
      <c r="F5" s="38">
        <v>2021</v>
      </c>
      <c r="G5" s="38">
        <v>2020</v>
      </c>
      <c r="H5" s="38">
        <v>2019</v>
      </c>
      <c r="I5" s="38">
        <v>2018</v>
      </c>
      <c r="J5" s="38">
        <v>2017</v>
      </c>
      <c r="K5" s="38">
        <v>2016</v>
      </c>
      <c r="L5" s="38">
        <v>2015</v>
      </c>
      <c r="M5" s="38">
        <v>2014</v>
      </c>
      <c r="N5" s="38">
        <v>2013</v>
      </c>
      <c r="O5" s="38">
        <v>2012</v>
      </c>
      <c r="P5" s="38">
        <v>2011</v>
      </c>
      <c r="Q5" s="38">
        <v>2010</v>
      </c>
      <c r="R5" s="38">
        <v>2009</v>
      </c>
      <c r="S5" s="38">
        <v>2008</v>
      </c>
      <c r="T5" s="38">
        <v>2007</v>
      </c>
      <c r="U5" s="38">
        <v>2006</v>
      </c>
      <c r="V5" s="38">
        <v>2005</v>
      </c>
      <c r="W5" s="38">
        <v>2004</v>
      </c>
      <c r="X5" s="38">
        <v>2003</v>
      </c>
      <c r="Y5" s="38">
        <v>2002</v>
      </c>
      <c r="Z5" s="38">
        <v>2001</v>
      </c>
      <c r="AA5" s="38">
        <v>2000</v>
      </c>
      <c r="AB5" s="38">
        <v>1999</v>
      </c>
      <c r="AC5" s="38">
        <v>1998</v>
      </c>
      <c r="AD5" s="38">
        <v>1997</v>
      </c>
      <c r="AE5" s="38">
        <v>1996</v>
      </c>
      <c r="AF5" s="38">
        <v>1995</v>
      </c>
      <c r="AG5" s="38">
        <v>1994</v>
      </c>
      <c r="AH5" s="38">
        <v>1993</v>
      </c>
      <c r="AI5" s="38">
        <v>1992</v>
      </c>
      <c r="AJ5" s="38">
        <v>1991</v>
      </c>
      <c r="AK5" s="38">
        <v>1990</v>
      </c>
      <c r="AL5" s="38">
        <v>1989</v>
      </c>
      <c r="AM5" s="38">
        <v>1988</v>
      </c>
      <c r="AN5" s="38">
        <v>1987</v>
      </c>
      <c r="AO5" s="38">
        <v>1986</v>
      </c>
      <c r="AP5" s="38">
        <v>1985</v>
      </c>
      <c r="AQ5" s="38">
        <v>1984</v>
      </c>
      <c r="AR5" s="38">
        <v>1983</v>
      </c>
      <c r="AS5" s="38">
        <v>1982</v>
      </c>
      <c r="AT5" s="38">
        <v>1981</v>
      </c>
      <c r="AU5" s="38" t="s">
        <v>289</v>
      </c>
      <c r="AV5" s="38" t="s">
        <v>586</v>
      </c>
    </row>
    <row r="6" spans="1:48" ht="12.75" customHeight="1">
      <c r="A6" s="127">
        <v>1000</v>
      </c>
      <c r="B6" s="128" t="s">
        <v>81</v>
      </c>
      <c r="C6" s="259">
        <f>StormStats!D9</f>
        <v>30179</v>
      </c>
      <c r="D6" s="244">
        <v>7.17</v>
      </c>
      <c r="E6" s="244">
        <v>15.31</v>
      </c>
      <c r="F6" s="244">
        <v>6.81</v>
      </c>
      <c r="G6" s="242">
        <v>2.56</v>
      </c>
      <c r="H6" s="242">
        <v>6.57</v>
      </c>
      <c r="I6" s="243"/>
      <c r="J6" s="135">
        <v>13.43</v>
      </c>
      <c r="K6" s="135">
        <v>12.8</v>
      </c>
      <c r="L6" s="103">
        <v>13.03</v>
      </c>
      <c r="M6" s="95"/>
      <c r="N6" s="103">
        <v>15.75</v>
      </c>
      <c r="O6" s="103">
        <v>11.18</v>
      </c>
      <c r="P6" s="89">
        <v>5.72</v>
      </c>
      <c r="Q6" s="89">
        <v>6.12</v>
      </c>
      <c r="R6" s="89">
        <v>7.95</v>
      </c>
      <c r="S6" s="138">
        <v>13.27</v>
      </c>
      <c r="T6" s="107">
        <v>9.17</v>
      </c>
      <c r="U6" s="107">
        <v>9.8000000000000007</v>
      </c>
      <c r="V6" s="107">
        <v>7.05</v>
      </c>
      <c r="W6" s="107">
        <v>12.76</v>
      </c>
      <c r="X6" s="107">
        <v>10.83</v>
      </c>
      <c r="Y6" s="107">
        <v>7.13</v>
      </c>
      <c r="Z6" s="107">
        <v>7.52</v>
      </c>
      <c r="AA6" s="90">
        <v>9.92</v>
      </c>
      <c r="AB6" s="90">
        <v>14.8</v>
      </c>
      <c r="AC6" s="90">
        <v>8.6999999999999993</v>
      </c>
      <c r="AD6" s="90">
        <v>11.54</v>
      </c>
      <c r="AE6" s="90">
        <v>13.82</v>
      </c>
      <c r="AF6" s="90">
        <v>7.99</v>
      </c>
      <c r="AG6" s="90">
        <v>12.36</v>
      </c>
      <c r="AH6" s="90">
        <v>3.31</v>
      </c>
      <c r="AI6" s="90">
        <v>6.46</v>
      </c>
      <c r="AJ6" s="90">
        <v>7.48</v>
      </c>
      <c r="AK6" s="90">
        <v>4.21</v>
      </c>
      <c r="AL6" s="90">
        <v>5.67</v>
      </c>
      <c r="AM6" s="90">
        <v>7.24</v>
      </c>
      <c r="AN6" s="90">
        <v>6.06</v>
      </c>
      <c r="AO6" s="92">
        <v>3.58</v>
      </c>
      <c r="AP6" s="92">
        <v>3.5</v>
      </c>
      <c r="AQ6" s="92">
        <v>14.88</v>
      </c>
      <c r="AR6" s="92"/>
      <c r="AS6" s="92"/>
      <c r="AT6" s="92"/>
      <c r="AU6" s="39">
        <f>AVERAGE(D6:AT6)</f>
        <v>9.0381578947368428</v>
      </c>
      <c r="AV6" s="40">
        <f>D6/AU6</f>
        <v>0.79330324646964612</v>
      </c>
    </row>
    <row r="7" spans="1:48" ht="12.75" customHeight="1">
      <c r="A7" s="127">
        <v>1200</v>
      </c>
      <c r="B7" s="128" t="s">
        <v>55</v>
      </c>
      <c r="C7" s="259">
        <f>StormStats!D10</f>
        <v>29781</v>
      </c>
      <c r="D7" s="244">
        <v>2.2799999999999998</v>
      </c>
      <c r="E7" s="244">
        <v>7.95</v>
      </c>
      <c r="F7" s="244">
        <v>10.79</v>
      </c>
      <c r="G7" s="244">
        <v>1.42</v>
      </c>
      <c r="H7" s="244">
        <v>4.37</v>
      </c>
      <c r="I7" s="244">
        <v>6.14</v>
      </c>
      <c r="J7" s="117">
        <v>4.33</v>
      </c>
      <c r="K7" s="117">
        <v>5.75</v>
      </c>
      <c r="L7" s="92">
        <v>2.48</v>
      </c>
      <c r="M7" s="92">
        <v>7.68</v>
      </c>
      <c r="N7" s="91"/>
      <c r="O7" s="103">
        <v>4.76</v>
      </c>
      <c r="P7" s="89">
        <v>1.38</v>
      </c>
      <c r="Q7" s="89">
        <v>2.09</v>
      </c>
      <c r="R7" s="89">
        <v>1.58</v>
      </c>
      <c r="S7" s="138">
        <v>3.35</v>
      </c>
      <c r="T7" s="107">
        <v>3.31</v>
      </c>
      <c r="U7" s="107">
        <v>5.35</v>
      </c>
      <c r="V7" s="107">
        <v>7.48</v>
      </c>
      <c r="W7" s="107">
        <v>3.86</v>
      </c>
      <c r="X7" s="107">
        <v>2.91</v>
      </c>
      <c r="Y7" s="107">
        <v>2.64</v>
      </c>
      <c r="Z7" s="107">
        <v>3.58</v>
      </c>
      <c r="AA7" s="90">
        <v>4.92</v>
      </c>
      <c r="AB7" s="90">
        <v>9.49</v>
      </c>
      <c r="AC7" s="90">
        <v>4.84</v>
      </c>
      <c r="AD7" s="90">
        <v>4.09</v>
      </c>
      <c r="AE7" s="90">
        <v>7.6</v>
      </c>
      <c r="AF7" s="90">
        <v>4.6500000000000004</v>
      </c>
      <c r="AG7" s="90">
        <v>1.57</v>
      </c>
      <c r="AH7" s="90">
        <v>2.48</v>
      </c>
      <c r="AI7" s="90">
        <v>8.98</v>
      </c>
      <c r="AJ7" s="90">
        <v>0.39</v>
      </c>
      <c r="AK7" s="90">
        <v>6.26</v>
      </c>
      <c r="AL7" s="90">
        <v>3.31</v>
      </c>
      <c r="AM7" s="90">
        <v>5.98</v>
      </c>
      <c r="AN7" s="90">
        <v>3.7</v>
      </c>
      <c r="AO7" s="92">
        <v>4.57</v>
      </c>
      <c r="AP7" s="92">
        <v>5.08</v>
      </c>
      <c r="AQ7" s="92">
        <v>8.7799999999999994</v>
      </c>
      <c r="AR7" s="92">
        <v>6.26</v>
      </c>
      <c r="AS7" s="92">
        <v>5.04</v>
      </c>
      <c r="AT7" s="92"/>
      <c r="AU7" s="39">
        <f t="shared" ref="AU7:AU70" si="0">AVERAGE(D7:AT7)</f>
        <v>4.7187804878048754</v>
      </c>
      <c r="AV7" s="40">
        <f t="shared" ref="AV7:AV70" si="1">D7/AU7</f>
        <v>0.48317568615289214</v>
      </c>
    </row>
    <row r="8" spans="1:48" ht="12.75" customHeight="1">
      <c r="A8" s="127">
        <v>1500</v>
      </c>
      <c r="B8" s="130" t="s">
        <v>67</v>
      </c>
      <c r="C8" s="259">
        <f>StormStats!D12</f>
        <v>29780</v>
      </c>
      <c r="D8" s="244">
        <v>1.65</v>
      </c>
      <c r="E8" s="244">
        <v>11.1</v>
      </c>
      <c r="F8" s="244">
        <v>2.4</v>
      </c>
      <c r="G8" s="244">
        <v>0.16</v>
      </c>
      <c r="H8" s="244">
        <v>1.57</v>
      </c>
      <c r="I8" s="244">
        <v>4.49</v>
      </c>
      <c r="J8" s="117">
        <v>4.6100000000000003</v>
      </c>
      <c r="K8" s="117">
        <v>4.37</v>
      </c>
      <c r="L8" s="92">
        <v>2.09</v>
      </c>
      <c r="M8" s="92">
        <v>6.34</v>
      </c>
      <c r="N8" s="103">
        <v>5</v>
      </c>
      <c r="O8" s="103">
        <v>6.3</v>
      </c>
      <c r="P8" s="89">
        <v>2.68</v>
      </c>
      <c r="Q8" s="89">
        <v>3.99</v>
      </c>
      <c r="R8" s="89">
        <v>2.08</v>
      </c>
      <c r="S8" s="138">
        <v>6.57</v>
      </c>
      <c r="T8" s="107">
        <v>7.24</v>
      </c>
      <c r="U8" s="107">
        <v>5</v>
      </c>
      <c r="V8" s="107">
        <v>4.76</v>
      </c>
      <c r="W8" s="107">
        <v>2.36</v>
      </c>
      <c r="X8" s="107">
        <v>5.51</v>
      </c>
      <c r="Y8" s="107">
        <v>4.0199999999999996</v>
      </c>
      <c r="Z8" s="107">
        <v>1.3</v>
      </c>
      <c r="AA8" s="90">
        <v>2.87</v>
      </c>
      <c r="AB8" s="90">
        <v>5.2</v>
      </c>
      <c r="AC8" s="90">
        <v>3.78</v>
      </c>
      <c r="AD8" s="90">
        <v>14.65</v>
      </c>
      <c r="AE8" s="90">
        <v>2.72</v>
      </c>
      <c r="AF8" s="90">
        <v>2.91</v>
      </c>
      <c r="AG8" s="90">
        <v>4.6500000000000004</v>
      </c>
      <c r="AH8" s="90"/>
      <c r="AI8" s="90"/>
      <c r="AJ8" s="90"/>
      <c r="AK8" s="90"/>
      <c r="AL8" s="90"/>
      <c r="AM8" s="90"/>
      <c r="AN8" s="90"/>
      <c r="AO8" s="92"/>
      <c r="AP8" s="92"/>
      <c r="AQ8" s="92"/>
      <c r="AR8" s="92"/>
      <c r="AS8" s="92"/>
      <c r="AT8" s="92"/>
      <c r="AU8" s="39">
        <f t="shared" si="0"/>
        <v>4.4123333333333337</v>
      </c>
      <c r="AV8" s="40">
        <f t="shared" si="1"/>
        <v>0.3739518017677721</v>
      </c>
    </row>
    <row r="9" spans="1:48" ht="12.75" customHeight="1">
      <c r="A9" s="127">
        <v>1600</v>
      </c>
      <c r="B9" s="128" t="s">
        <v>177</v>
      </c>
      <c r="C9" s="259">
        <f>StormStats!D13</f>
        <v>33725</v>
      </c>
      <c r="D9" s="244">
        <v>2.91</v>
      </c>
      <c r="E9" s="244">
        <v>6.81</v>
      </c>
      <c r="F9" s="244">
        <v>6.65</v>
      </c>
      <c r="G9" s="244">
        <v>0.63</v>
      </c>
      <c r="H9" s="244">
        <v>5.08</v>
      </c>
      <c r="I9" s="244">
        <v>5</v>
      </c>
      <c r="J9" s="117">
        <v>4.13</v>
      </c>
      <c r="K9" s="117">
        <v>5.83</v>
      </c>
      <c r="L9" s="92">
        <v>4.92</v>
      </c>
      <c r="M9" s="92">
        <v>9.4499999999999993</v>
      </c>
      <c r="N9" s="103">
        <v>7.36</v>
      </c>
      <c r="O9" s="103">
        <v>7.21</v>
      </c>
      <c r="P9" s="89">
        <v>3.82</v>
      </c>
      <c r="Q9" s="89">
        <v>1.77</v>
      </c>
      <c r="R9" s="89">
        <v>2.76</v>
      </c>
      <c r="S9" s="138">
        <v>3.54</v>
      </c>
      <c r="T9" s="107">
        <v>3.5</v>
      </c>
      <c r="U9" s="107">
        <v>4.6100000000000003</v>
      </c>
      <c r="V9" s="107">
        <v>4.0199999999999996</v>
      </c>
      <c r="W9" s="107">
        <v>5.08</v>
      </c>
      <c r="X9" s="107">
        <v>2.44</v>
      </c>
      <c r="Y9" s="107">
        <v>2.13</v>
      </c>
      <c r="Z9" s="107">
        <v>2.6</v>
      </c>
      <c r="AA9" s="90">
        <v>6.54</v>
      </c>
      <c r="AB9" s="90">
        <v>10.98</v>
      </c>
      <c r="AC9" s="90">
        <v>6.26</v>
      </c>
      <c r="AD9" s="90">
        <v>12.01</v>
      </c>
      <c r="AE9" s="90">
        <v>6.26</v>
      </c>
      <c r="AF9" s="90">
        <v>5</v>
      </c>
      <c r="AG9" s="90">
        <v>3.86</v>
      </c>
      <c r="AH9" s="90">
        <v>3.11</v>
      </c>
      <c r="AI9" s="90">
        <v>3.58</v>
      </c>
      <c r="AJ9" s="90">
        <v>1.34</v>
      </c>
      <c r="AK9" s="90">
        <v>4.88</v>
      </c>
      <c r="AL9" s="90">
        <v>4.0199999999999996</v>
      </c>
      <c r="AM9" s="90">
        <v>4.84</v>
      </c>
      <c r="AN9" s="90">
        <v>0.37</v>
      </c>
      <c r="AO9" s="92">
        <v>2.2200000000000002</v>
      </c>
      <c r="AP9" s="92">
        <v>3.58</v>
      </c>
      <c r="AQ9" s="92">
        <v>2.46</v>
      </c>
      <c r="AR9" s="92">
        <v>11.33</v>
      </c>
      <c r="AS9" s="92">
        <v>1.44</v>
      </c>
      <c r="AT9" s="92"/>
      <c r="AU9" s="39">
        <f t="shared" si="0"/>
        <v>4.6745238095238113</v>
      </c>
      <c r="AV9" s="40">
        <f t="shared" si="1"/>
        <v>0.62252330260276045</v>
      </c>
    </row>
    <row r="10" spans="1:48" ht="12.75" customHeight="1">
      <c r="A10" s="127">
        <v>1700</v>
      </c>
      <c r="B10" s="128" t="s">
        <v>78</v>
      </c>
      <c r="C10" s="259">
        <f>StormStats!D14</f>
        <v>29677</v>
      </c>
      <c r="D10" s="244">
        <v>7.8</v>
      </c>
      <c r="E10" s="244">
        <v>22.36</v>
      </c>
      <c r="F10" s="244">
        <v>17.36</v>
      </c>
      <c r="G10" s="244">
        <v>3.15</v>
      </c>
      <c r="H10" s="244">
        <v>7.95</v>
      </c>
      <c r="I10" s="244">
        <v>14.69</v>
      </c>
      <c r="J10" s="117">
        <v>10.83</v>
      </c>
      <c r="K10" s="117">
        <v>12.17</v>
      </c>
      <c r="L10" s="92">
        <v>4.72</v>
      </c>
      <c r="M10" s="92">
        <v>22.24</v>
      </c>
      <c r="N10" s="103">
        <v>10.63</v>
      </c>
      <c r="O10" s="103">
        <v>16.77</v>
      </c>
      <c r="P10" s="89">
        <v>4.13</v>
      </c>
      <c r="Q10" s="95"/>
      <c r="R10" s="89">
        <v>5.71</v>
      </c>
      <c r="S10" s="138">
        <v>10.59</v>
      </c>
      <c r="T10" s="107">
        <v>6.46</v>
      </c>
      <c r="U10" s="107">
        <v>12.56</v>
      </c>
      <c r="V10" s="107">
        <v>5.91</v>
      </c>
      <c r="W10" s="107">
        <v>11.77</v>
      </c>
      <c r="X10" s="107">
        <v>10.31</v>
      </c>
      <c r="Y10" s="107">
        <v>8.74</v>
      </c>
      <c r="Z10" s="107">
        <v>9.69</v>
      </c>
      <c r="AA10" s="90">
        <v>5.91</v>
      </c>
      <c r="AB10" s="90">
        <v>11.85</v>
      </c>
      <c r="AC10" s="90">
        <v>11.57</v>
      </c>
      <c r="AD10" s="90">
        <v>9.57</v>
      </c>
      <c r="AE10" s="90">
        <v>10.87</v>
      </c>
      <c r="AF10" s="90">
        <v>5.98</v>
      </c>
      <c r="AG10" s="90">
        <v>9.06</v>
      </c>
      <c r="AH10" s="90">
        <v>4.6500000000000004</v>
      </c>
      <c r="AI10" s="90">
        <v>9.76</v>
      </c>
      <c r="AJ10" s="90"/>
      <c r="AK10" s="90"/>
      <c r="AL10" s="90"/>
      <c r="AM10" s="90"/>
      <c r="AN10" s="90"/>
      <c r="AO10" s="92"/>
      <c r="AP10" s="92"/>
      <c r="AQ10" s="92"/>
      <c r="AR10" s="92"/>
      <c r="AS10" s="92"/>
      <c r="AT10" s="92"/>
      <c r="AU10" s="39">
        <f t="shared" si="0"/>
        <v>10.185806451612905</v>
      </c>
      <c r="AV10" s="40">
        <f t="shared" si="1"/>
        <v>0.7657714720040536</v>
      </c>
    </row>
    <row r="11" spans="1:48" s="88" customFormat="1" ht="12.75" customHeight="1">
      <c r="A11" s="127">
        <v>1800</v>
      </c>
      <c r="B11" s="128" t="s">
        <v>206</v>
      </c>
      <c r="C11" s="259">
        <f>StormStats!D15</f>
        <v>32716</v>
      </c>
      <c r="D11" s="244">
        <v>0.75</v>
      </c>
      <c r="E11" s="244">
        <v>4.29</v>
      </c>
      <c r="F11" s="244">
        <v>5.39</v>
      </c>
      <c r="G11" s="244">
        <v>0.55000000000000004</v>
      </c>
      <c r="H11" s="244">
        <v>3.27</v>
      </c>
      <c r="I11" s="244">
        <v>1.57</v>
      </c>
      <c r="J11" s="117">
        <v>3.5</v>
      </c>
      <c r="K11" s="117">
        <v>1.65</v>
      </c>
      <c r="L11" s="108">
        <v>1.22</v>
      </c>
      <c r="M11" s="108">
        <v>4.92</v>
      </c>
      <c r="N11" s="104">
        <v>3.11</v>
      </c>
      <c r="O11" s="104">
        <v>2.8</v>
      </c>
      <c r="P11" s="105">
        <v>1.1000000000000001</v>
      </c>
      <c r="Q11" s="105">
        <v>1.89</v>
      </c>
      <c r="R11" s="105">
        <v>2.99</v>
      </c>
      <c r="S11" s="138">
        <v>5.87</v>
      </c>
      <c r="T11" s="107">
        <v>1.73</v>
      </c>
      <c r="U11" s="107">
        <v>3.03</v>
      </c>
      <c r="V11" s="107">
        <v>2.2799999999999998</v>
      </c>
      <c r="W11" s="107">
        <v>1.02</v>
      </c>
      <c r="X11" s="107">
        <v>5.39</v>
      </c>
      <c r="Y11" s="107">
        <v>1.93</v>
      </c>
      <c r="Z11" s="107">
        <v>1.1000000000000001</v>
      </c>
      <c r="AA11" s="106">
        <v>1.06</v>
      </c>
      <c r="AB11" s="106">
        <v>5.43</v>
      </c>
      <c r="AC11" s="106">
        <v>2.0499999999999998</v>
      </c>
      <c r="AD11" s="106">
        <v>2.95</v>
      </c>
      <c r="AE11" s="106">
        <v>3.46</v>
      </c>
      <c r="AF11" s="106">
        <v>1.02</v>
      </c>
      <c r="AG11" s="106">
        <v>2.17</v>
      </c>
      <c r="AH11" s="106">
        <v>1.69</v>
      </c>
      <c r="AI11" s="106">
        <v>3.19</v>
      </c>
      <c r="AJ11" s="106">
        <v>3.5</v>
      </c>
      <c r="AK11" s="106">
        <v>3.35</v>
      </c>
      <c r="AL11" s="106">
        <v>0.83</v>
      </c>
      <c r="AM11" s="106">
        <v>4.21</v>
      </c>
      <c r="AN11" s="106">
        <v>0.34</v>
      </c>
      <c r="AO11" s="108">
        <v>2.34</v>
      </c>
      <c r="AP11" s="108">
        <v>2.2200000000000002</v>
      </c>
      <c r="AQ11" s="108">
        <v>6.26</v>
      </c>
      <c r="AR11" s="108">
        <v>5.28</v>
      </c>
      <c r="AS11" s="115"/>
      <c r="AT11" s="108">
        <v>0.9</v>
      </c>
      <c r="AU11" s="39">
        <f t="shared" si="0"/>
        <v>2.7047619047619045</v>
      </c>
      <c r="AV11" s="40">
        <f t="shared" si="1"/>
        <v>0.27728873239436624</v>
      </c>
    </row>
    <row r="12" spans="1:48" ht="12.75" customHeight="1">
      <c r="A12" s="127">
        <v>2000</v>
      </c>
      <c r="B12" s="128" t="s">
        <v>118</v>
      </c>
      <c r="C12" s="259">
        <f>StormStats!D17</f>
        <v>37971</v>
      </c>
      <c r="D12" s="244">
        <v>1.57</v>
      </c>
      <c r="E12" s="244">
        <v>6.81</v>
      </c>
      <c r="F12" s="244">
        <v>17.829999999999998</v>
      </c>
      <c r="G12" s="244">
        <v>2.8</v>
      </c>
      <c r="H12" s="244">
        <v>6.22</v>
      </c>
      <c r="I12" s="244">
        <v>5.31</v>
      </c>
      <c r="J12" s="117">
        <v>5.79</v>
      </c>
      <c r="K12" s="117">
        <v>6.1</v>
      </c>
      <c r="L12" s="92">
        <v>1.93</v>
      </c>
      <c r="M12" s="92">
        <v>9.2100000000000009</v>
      </c>
      <c r="N12" s="103">
        <v>4.8</v>
      </c>
      <c r="O12" s="103">
        <v>4.21</v>
      </c>
      <c r="P12" s="89">
        <v>1.89</v>
      </c>
      <c r="Q12" s="89">
        <v>6.38</v>
      </c>
      <c r="R12" s="89">
        <v>4.0599999999999996</v>
      </c>
      <c r="S12" s="138">
        <v>8.11</v>
      </c>
      <c r="T12" s="107">
        <v>4.45</v>
      </c>
      <c r="U12" s="107">
        <v>5.51</v>
      </c>
      <c r="V12" s="107">
        <v>2.2799999999999998</v>
      </c>
      <c r="W12" s="107">
        <v>7.24</v>
      </c>
      <c r="X12" s="107">
        <v>4.29</v>
      </c>
      <c r="Y12" s="107">
        <v>2.87</v>
      </c>
      <c r="Z12" s="107">
        <v>3.43</v>
      </c>
      <c r="AA12" s="90">
        <v>5.63</v>
      </c>
      <c r="AB12" s="90">
        <v>12.4</v>
      </c>
      <c r="AC12" s="90">
        <v>4.45</v>
      </c>
      <c r="AD12" s="90">
        <v>4.29</v>
      </c>
      <c r="AE12" s="90">
        <v>6.26</v>
      </c>
      <c r="AF12" s="90">
        <v>3.82</v>
      </c>
      <c r="AG12" s="90">
        <v>5.04</v>
      </c>
      <c r="AH12" s="90">
        <v>5.75</v>
      </c>
      <c r="AI12" s="90">
        <v>11.1</v>
      </c>
      <c r="AJ12" s="90">
        <v>4.0599999999999996</v>
      </c>
      <c r="AK12" s="90">
        <v>9.7200000000000006</v>
      </c>
      <c r="AL12" s="90">
        <v>4.37</v>
      </c>
      <c r="AM12" s="90">
        <v>6.22</v>
      </c>
      <c r="AN12" s="90">
        <v>1.4</v>
      </c>
      <c r="AO12" s="92">
        <v>2.23</v>
      </c>
      <c r="AP12" s="92">
        <v>2.0299999999999998</v>
      </c>
      <c r="AQ12" s="92">
        <v>5.35</v>
      </c>
      <c r="AR12" s="92">
        <v>3.12</v>
      </c>
      <c r="AS12" s="92"/>
      <c r="AT12" s="92"/>
      <c r="AU12" s="39">
        <f t="shared" si="0"/>
        <v>5.3739024390243895</v>
      </c>
      <c r="AV12" s="40">
        <f t="shared" si="1"/>
        <v>0.29215268007080292</v>
      </c>
    </row>
    <row r="13" spans="1:48" ht="12.75" customHeight="1">
      <c r="A13" s="127">
        <v>3000</v>
      </c>
      <c r="B13" s="128" t="s">
        <v>399</v>
      </c>
      <c r="C13" s="259">
        <f>StormStats!D18</f>
        <v>29395</v>
      </c>
      <c r="D13" s="309">
        <v>0.08</v>
      </c>
      <c r="E13" s="309">
        <v>2.09</v>
      </c>
      <c r="F13" s="263">
        <v>5.59</v>
      </c>
      <c r="G13" s="244">
        <v>1.22</v>
      </c>
      <c r="H13" s="244">
        <v>1.54</v>
      </c>
      <c r="I13" s="244">
        <v>3.35</v>
      </c>
      <c r="J13" s="117">
        <v>3.54</v>
      </c>
      <c r="K13" s="117">
        <v>3.35</v>
      </c>
      <c r="L13" s="92">
        <v>3.11</v>
      </c>
      <c r="M13" s="92">
        <v>7.05</v>
      </c>
      <c r="N13" s="89">
        <v>2.3199999999999998</v>
      </c>
      <c r="O13" s="89">
        <v>3.78</v>
      </c>
      <c r="P13" s="89">
        <v>1.26</v>
      </c>
      <c r="Q13" s="89">
        <v>2.4</v>
      </c>
      <c r="R13" s="89">
        <v>0.79</v>
      </c>
      <c r="S13" s="138">
        <v>6.85</v>
      </c>
      <c r="T13" s="107">
        <v>0.79</v>
      </c>
      <c r="U13" s="107">
        <v>2.48</v>
      </c>
      <c r="V13" s="107">
        <v>1.69</v>
      </c>
      <c r="W13" s="107">
        <v>1.38</v>
      </c>
      <c r="X13" s="107"/>
      <c r="Y13" s="107"/>
      <c r="Z13" s="107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2"/>
      <c r="AP13" s="92"/>
      <c r="AQ13" s="92"/>
      <c r="AR13" s="92"/>
      <c r="AS13" s="92"/>
      <c r="AT13" s="92"/>
      <c r="AU13" s="39">
        <f t="shared" si="0"/>
        <v>2.7329999999999997</v>
      </c>
      <c r="AV13" s="40">
        <f t="shared" si="1"/>
        <v>2.9271862422246619E-2</v>
      </c>
    </row>
    <row r="14" spans="1:48" ht="12.75" customHeight="1">
      <c r="A14" s="127">
        <v>3300</v>
      </c>
      <c r="B14" s="128" t="s">
        <v>31</v>
      </c>
      <c r="C14" s="259">
        <f>StormStats!D19</f>
        <v>33267</v>
      </c>
      <c r="D14" s="244">
        <v>0.12</v>
      </c>
      <c r="E14" s="244">
        <v>2.64</v>
      </c>
      <c r="F14" s="244">
        <v>6.65</v>
      </c>
      <c r="G14" s="123">
        <v>0</v>
      </c>
      <c r="H14" s="244">
        <v>1.1399999999999999</v>
      </c>
      <c r="I14" s="244">
        <v>2.95</v>
      </c>
      <c r="J14" s="117">
        <v>1.46</v>
      </c>
      <c r="K14" s="117">
        <v>1.34</v>
      </c>
      <c r="L14" s="92">
        <v>3.86</v>
      </c>
      <c r="M14" s="92">
        <v>9.1300000000000008</v>
      </c>
      <c r="N14" s="103">
        <v>2.2400000000000002</v>
      </c>
      <c r="O14" s="103">
        <v>2.99</v>
      </c>
      <c r="P14" s="89">
        <v>1.81</v>
      </c>
      <c r="Q14" s="89">
        <v>0.94</v>
      </c>
      <c r="R14" s="89">
        <v>1.85</v>
      </c>
      <c r="S14" s="138">
        <v>5.94</v>
      </c>
      <c r="T14" s="107">
        <v>0.35</v>
      </c>
      <c r="U14" s="107">
        <v>2.56</v>
      </c>
      <c r="V14" s="107">
        <v>3.23</v>
      </c>
      <c r="W14" s="107">
        <v>1.22</v>
      </c>
      <c r="X14" s="107">
        <v>1.81</v>
      </c>
      <c r="Y14" s="107">
        <v>2.17</v>
      </c>
      <c r="Z14" s="107">
        <v>0.83</v>
      </c>
      <c r="AA14" s="90">
        <v>0.35</v>
      </c>
      <c r="AB14" s="90">
        <v>5</v>
      </c>
      <c r="AC14" s="90">
        <v>2.0099999999999998</v>
      </c>
      <c r="AD14" s="90">
        <v>1.97</v>
      </c>
      <c r="AE14" s="90">
        <v>2.4</v>
      </c>
      <c r="AF14" s="90">
        <v>2.56</v>
      </c>
      <c r="AG14" s="90">
        <v>0.39</v>
      </c>
      <c r="AH14" s="90">
        <v>0.67</v>
      </c>
      <c r="AI14" s="90">
        <v>4.33</v>
      </c>
      <c r="AJ14" s="90">
        <v>0.47</v>
      </c>
      <c r="AK14" s="90">
        <v>7.99</v>
      </c>
      <c r="AL14" s="90">
        <v>1.69</v>
      </c>
      <c r="AM14" s="90">
        <v>2.83</v>
      </c>
      <c r="AN14" s="90">
        <v>2.54</v>
      </c>
      <c r="AO14" s="92">
        <v>1.57</v>
      </c>
      <c r="AP14" s="92">
        <v>1.83</v>
      </c>
      <c r="AQ14" s="92">
        <v>5.93</v>
      </c>
      <c r="AR14" s="92">
        <v>3.75</v>
      </c>
      <c r="AS14" s="92">
        <v>1.77</v>
      </c>
      <c r="AT14" s="92">
        <v>1.56</v>
      </c>
      <c r="AU14" s="39">
        <f t="shared" si="0"/>
        <v>2.5311627906976741</v>
      </c>
      <c r="AV14" s="40">
        <f t="shared" si="1"/>
        <v>4.7409040793825803E-2</v>
      </c>
    </row>
    <row r="15" spans="1:48" ht="12.75" customHeight="1">
      <c r="A15" s="127">
        <v>3500</v>
      </c>
      <c r="B15" s="128" t="s">
        <v>383</v>
      </c>
      <c r="C15" s="259">
        <f>StormStats!D20</f>
        <v>35349</v>
      </c>
      <c r="D15" s="309">
        <v>0.39</v>
      </c>
      <c r="E15" s="309">
        <v>2.68</v>
      </c>
      <c r="F15" s="263">
        <v>4.53</v>
      </c>
      <c r="G15" s="244">
        <v>0.04</v>
      </c>
      <c r="H15" s="244">
        <v>0.91</v>
      </c>
      <c r="I15" s="244">
        <v>3.15</v>
      </c>
      <c r="J15" s="117">
        <v>1.89</v>
      </c>
      <c r="K15" s="117">
        <v>1.18</v>
      </c>
      <c r="L15" s="92">
        <v>2.95</v>
      </c>
      <c r="M15" s="92">
        <v>6.26</v>
      </c>
      <c r="N15" s="92">
        <v>2.72</v>
      </c>
      <c r="O15" s="91"/>
      <c r="P15" s="89">
        <v>1.73</v>
      </c>
      <c r="Q15" s="89">
        <v>1.42</v>
      </c>
      <c r="R15" s="89">
        <v>1.26</v>
      </c>
      <c r="S15" s="138">
        <v>5.08</v>
      </c>
      <c r="T15" s="107">
        <v>0.24</v>
      </c>
      <c r="U15" s="107">
        <v>2.3199999999999998</v>
      </c>
      <c r="V15" s="107">
        <v>3.66</v>
      </c>
      <c r="W15" s="107">
        <v>1.65</v>
      </c>
      <c r="X15" s="107">
        <v>1.65</v>
      </c>
      <c r="Y15" s="107">
        <v>3.39</v>
      </c>
      <c r="Z15" s="107">
        <v>1.02</v>
      </c>
      <c r="AA15" s="90">
        <v>1.26</v>
      </c>
      <c r="AB15" s="90">
        <v>3.43</v>
      </c>
      <c r="AC15" s="90">
        <v>1.97</v>
      </c>
      <c r="AD15" s="90">
        <v>2.36</v>
      </c>
      <c r="AE15" s="90">
        <v>2.4</v>
      </c>
      <c r="AF15" s="90">
        <v>2.76</v>
      </c>
      <c r="AG15" s="90">
        <v>1.34</v>
      </c>
      <c r="AH15" s="90">
        <v>0.98</v>
      </c>
      <c r="AI15" s="90">
        <v>4.96</v>
      </c>
      <c r="AJ15" s="90">
        <v>0.98</v>
      </c>
      <c r="AK15" s="90"/>
      <c r="AL15" s="90"/>
      <c r="AM15" s="90"/>
      <c r="AN15" s="90"/>
      <c r="AO15" s="92"/>
      <c r="AP15" s="92"/>
      <c r="AQ15" s="92"/>
      <c r="AR15" s="92"/>
      <c r="AS15" s="92"/>
      <c r="AT15" s="92"/>
      <c r="AU15" s="39">
        <f t="shared" si="0"/>
        <v>2.2675000000000005</v>
      </c>
      <c r="AV15" s="40">
        <f t="shared" si="1"/>
        <v>0.17199558985667032</v>
      </c>
    </row>
    <row r="16" spans="1:48" ht="12.75" customHeight="1">
      <c r="A16" s="127">
        <v>3800</v>
      </c>
      <c r="B16" s="128" t="s">
        <v>32</v>
      </c>
      <c r="C16" s="259">
        <f>StormStats!D21</f>
        <v>33255</v>
      </c>
      <c r="D16" s="244">
        <v>0.51</v>
      </c>
      <c r="E16" s="244">
        <v>3.54</v>
      </c>
      <c r="F16" s="244">
        <v>6.93</v>
      </c>
      <c r="G16" s="123">
        <v>0</v>
      </c>
      <c r="H16" s="244">
        <v>2.0499999999999998</v>
      </c>
      <c r="I16" s="244">
        <v>2.0499999999999998</v>
      </c>
      <c r="J16" s="117">
        <v>1.34</v>
      </c>
      <c r="K16" s="117">
        <v>3.11</v>
      </c>
      <c r="L16" s="92">
        <v>1.54</v>
      </c>
      <c r="M16" s="92">
        <v>7.13</v>
      </c>
      <c r="N16" s="103">
        <v>2.36</v>
      </c>
      <c r="O16" s="103">
        <v>2.68</v>
      </c>
      <c r="P16" s="89">
        <v>0.39</v>
      </c>
      <c r="Q16" s="89">
        <v>1.93</v>
      </c>
      <c r="R16" s="89">
        <v>0.79</v>
      </c>
      <c r="S16" s="138">
        <v>4.6100000000000003</v>
      </c>
      <c r="T16" s="107">
        <v>1.73</v>
      </c>
      <c r="U16" s="107">
        <v>4.0599999999999996</v>
      </c>
      <c r="V16" s="107">
        <v>3.78</v>
      </c>
      <c r="W16" s="107">
        <v>2.17</v>
      </c>
      <c r="X16" s="107">
        <v>1.69</v>
      </c>
      <c r="Y16" s="107">
        <v>2.17</v>
      </c>
      <c r="Z16" s="107">
        <v>1.18</v>
      </c>
      <c r="AA16" s="90">
        <v>0.67</v>
      </c>
      <c r="AB16" s="90">
        <v>2.95</v>
      </c>
      <c r="AC16" s="90">
        <v>1.89</v>
      </c>
      <c r="AD16" s="90">
        <v>2.3199999999999998</v>
      </c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2"/>
      <c r="AP16" s="92"/>
      <c r="AQ16" s="92"/>
      <c r="AR16" s="92"/>
      <c r="AS16" s="92"/>
      <c r="AT16" s="92"/>
      <c r="AU16" s="39">
        <f t="shared" si="0"/>
        <v>2.4285185185185187</v>
      </c>
      <c r="AV16" s="40">
        <f t="shared" si="1"/>
        <v>0.21000457526307761</v>
      </c>
    </row>
    <row r="17" spans="1:48" ht="12.75" customHeight="1">
      <c r="A17" s="127">
        <v>4000</v>
      </c>
      <c r="B17" s="128" t="s">
        <v>33</v>
      </c>
      <c r="C17" s="259">
        <f>StormStats!D22</f>
        <v>33107</v>
      </c>
      <c r="D17" s="244">
        <v>0.91</v>
      </c>
      <c r="E17" s="244">
        <v>2.44</v>
      </c>
      <c r="F17" s="244">
        <v>4.0599999999999996</v>
      </c>
      <c r="G17" s="244">
        <v>0.35</v>
      </c>
      <c r="H17" s="244">
        <v>1.65</v>
      </c>
      <c r="I17" s="244">
        <v>3.11</v>
      </c>
      <c r="J17" s="117">
        <v>2.2400000000000002</v>
      </c>
      <c r="K17" s="117">
        <v>5.16</v>
      </c>
      <c r="L17" s="92">
        <v>2.56</v>
      </c>
      <c r="M17" s="92">
        <v>5.16</v>
      </c>
      <c r="N17" s="103">
        <v>1.46</v>
      </c>
      <c r="O17" s="103">
        <v>3.31</v>
      </c>
      <c r="P17" s="89">
        <v>0.67</v>
      </c>
      <c r="Q17" s="89">
        <v>1.89</v>
      </c>
      <c r="R17" s="89">
        <v>0.79</v>
      </c>
      <c r="S17" s="138">
        <v>6.06</v>
      </c>
      <c r="T17" s="107">
        <v>0.67</v>
      </c>
      <c r="U17" s="107">
        <v>1.81</v>
      </c>
      <c r="V17" s="107">
        <v>2.17</v>
      </c>
      <c r="W17" s="107">
        <v>3.15</v>
      </c>
      <c r="X17" s="107">
        <v>1.1399999999999999</v>
      </c>
      <c r="Y17" s="107">
        <v>1.97</v>
      </c>
      <c r="Z17" s="107">
        <v>0.71</v>
      </c>
      <c r="AA17" s="90">
        <v>0.87</v>
      </c>
      <c r="AB17" s="90">
        <v>3.03</v>
      </c>
      <c r="AC17" s="90">
        <v>2.2000000000000002</v>
      </c>
      <c r="AD17" s="90">
        <v>1.81</v>
      </c>
      <c r="AE17" s="90">
        <v>2.2400000000000002</v>
      </c>
      <c r="AF17" s="90">
        <v>3.58</v>
      </c>
      <c r="AG17" s="90">
        <v>1.69</v>
      </c>
      <c r="AH17" s="90">
        <v>0.71</v>
      </c>
      <c r="AI17" s="90">
        <v>4.37</v>
      </c>
      <c r="AJ17" s="90">
        <v>1.85</v>
      </c>
      <c r="AK17" s="90"/>
      <c r="AL17" s="90"/>
      <c r="AM17" s="90"/>
      <c r="AN17" s="90"/>
      <c r="AO17" s="92"/>
      <c r="AP17" s="92"/>
      <c r="AQ17" s="92"/>
      <c r="AR17" s="92"/>
      <c r="AS17" s="92"/>
      <c r="AT17" s="92"/>
      <c r="AU17" s="39">
        <f t="shared" si="0"/>
        <v>2.2966666666666669</v>
      </c>
      <c r="AV17" s="40">
        <f t="shared" si="1"/>
        <v>0.39622641509433959</v>
      </c>
    </row>
    <row r="18" spans="1:48" ht="12.75" customHeight="1">
      <c r="A18" s="127">
        <v>4200</v>
      </c>
      <c r="B18" s="128" t="s">
        <v>34</v>
      </c>
      <c r="C18" s="259">
        <f>StormStats!D23</f>
        <v>42485</v>
      </c>
      <c r="D18" s="244">
        <v>0.51</v>
      </c>
      <c r="E18" s="244">
        <v>2.6</v>
      </c>
      <c r="F18" s="244">
        <v>6.3</v>
      </c>
      <c r="G18" s="244">
        <v>0.98</v>
      </c>
      <c r="H18" s="244">
        <v>1.69</v>
      </c>
      <c r="I18" s="244">
        <v>4.37</v>
      </c>
      <c r="J18" s="117">
        <v>3.58</v>
      </c>
      <c r="K18" s="117">
        <v>5</v>
      </c>
      <c r="L18" s="92">
        <v>2.2000000000000002</v>
      </c>
      <c r="M18" s="92">
        <v>7.64</v>
      </c>
      <c r="N18" s="103">
        <v>2.09</v>
      </c>
      <c r="O18" s="103">
        <v>4.17</v>
      </c>
      <c r="P18" s="89">
        <v>0.59</v>
      </c>
      <c r="Q18" s="89">
        <v>2.99</v>
      </c>
      <c r="R18" s="89">
        <v>1.22</v>
      </c>
      <c r="S18" s="138">
        <v>6.06</v>
      </c>
      <c r="T18" s="107">
        <v>1.26</v>
      </c>
      <c r="U18" s="107">
        <v>2.17</v>
      </c>
      <c r="V18" s="107">
        <v>1.54</v>
      </c>
      <c r="W18" s="107">
        <v>2.2799999999999998</v>
      </c>
      <c r="X18" s="107">
        <v>1.54</v>
      </c>
      <c r="Y18" s="107">
        <v>2.2000000000000002</v>
      </c>
      <c r="Z18" s="107">
        <v>0.98</v>
      </c>
      <c r="AA18" s="90">
        <v>1.02</v>
      </c>
      <c r="AB18" s="90">
        <v>3.43</v>
      </c>
      <c r="AC18" s="90">
        <v>2.3199999999999998</v>
      </c>
      <c r="AD18" s="90">
        <v>2.17</v>
      </c>
      <c r="AE18" s="90">
        <v>2.2400000000000002</v>
      </c>
      <c r="AF18" s="90">
        <v>3.86</v>
      </c>
      <c r="AG18" s="90">
        <v>2.68</v>
      </c>
      <c r="AH18" s="90">
        <v>0.94</v>
      </c>
      <c r="AI18" s="90">
        <v>5.04</v>
      </c>
      <c r="AJ18" s="90">
        <v>0.83</v>
      </c>
      <c r="AK18" s="90"/>
      <c r="AL18" s="90"/>
      <c r="AM18" s="90"/>
      <c r="AN18" s="90"/>
      <c r="AO18" s="92"/>
      <c r="AP18" s="92"/>
      <c r="AQ18" s="92"/>
      <c r="AR18" s="92"/>
      <c r="AS18" s="92"/>
      <c r="AT18" s="92"/>
      <c r="AU18" s="39">
        <f t="shared" si="0"/>
        <v>2.6815151515151516</v>
      </c>
      <c r="AV18" s="40">
        <f t="shared" si="1"/>
        <v>0.19019098203186802</v>
      </c>
    </row>
    <row r="19" spans="1:48" s="83" customFormat="1" ht="12.75" customHeight="1">
      <c r="A19" s="127">
        <v>4500</v>
      </c>
      <c r="B19" s="128" t="s">
        <v>35</v>
      </c>
      <c r="C19" s="259">
        <f>StormStats!D25</f>
        <v>34542</v>
      </c>
      <c r="D19" s="244">
        <v>0.35</v>
      </c>
      <c r="E19" s="244">
        <v>2.2799999999999998</v>
      </c>
      <c r="F19" s="244">
        <v>5.28</v>
      </c>
      <c r="G19" s="244">
        <v>0.71</v>
      </c>
      <c r="H19" s="244">
        <v>1.18</v>
      </c>
      <c r="I19" s="244">
        <v>2.8</v>
      </c>
      <c r="J19" s="117">
        <v>3.46</v>
      </c>
      <c r="K19" s="117">
        <v>2.09</v>
      </c>
      <c r="L19" s="92">
        <v>2.4</v>
      </c>
      <c r="M19" s="92">
        <v>6.14</v>
      </c>
      <c r="N19" s="103">
        <v>2.2799999999999998</v>
      </c>
      <c r="O19" s="103">
        <v>3.9</v>
      </c>
      <c r="P19" s="89">
        <v>1.38</v>
      </c>
      <c r="Q19" s="89">
        <v>1.55</v>
      </c>
      <c r="R19" s="89">
        <v>0.98</v>
      </c>
      <c r="S19" s="138">
        <v>4.49</v>
      </c>
      <c r="T19" s="107">
        <v>0.39</v>
      </c>
      <c r="U19" s="107">
        <v>2.48</v>
      </c>
      <c r="V19" s="107">
        <v>1.06</v>
      </c>
      <c r="W19" s="107">
        <v>1.22</v>
      </c>
      <c r="X19" s="107">
        <v>1.38</v>
      </c>
      <c r="Y19" s="107">
        <v>1.34</v>
      </c>
      <c r="Z19" s="107">
        <v>0.94</v>
      </c>
      <c r="AA19" s="90">
        <v>2.2000000000000002</v>
      </c>
      <c r="AB19" s="90">
        <v>4.0599999999999996</v>
      </c>
      <c r="AC19" s="90">
        <v>1.85</v>
      </c>
      <c r="AD19" s="90">
        <v>2.36</v>
      </c>
      <c r="AE19" s="90">
        <v>1.77</v>
      </c>
      <c r="AF19" s="90">
        <v>3.7</v>
      </c>
      <c r="AG19" s="90">
        <v>1.1000000000000001</v>
      </c>
      <c r="AH19" s="90">
        <v>0.67</v>
      </c>
      <c r="AI19" s="90">
        <v>4.21</v>
      </c>
      <c r="AJ19" s="90">
        <v>0.47</v>
      </c>
      <c r="AK19" s="90"/>
      <c r="AL19" s="90"/>
      <c r="AM19" s="90"/>
      <c r="AN19" s="90"/>
      <c r="AO19" s="92"/>
      <c r="AP19" s="92"/>
      <c r="AQ19" s="92"/>
      <c r="AR19" s="92"/>
      <c r="AS19" s="92"/>
      <c r="AT19" s="92"/>
      <c r="AU19" s="39">
        <f t="shared" si="0"/>
        <v>2.1960606060606058</v>
      </c>
      <c r="AV19" s="40">
        <f t="shared" si="1"/>
        <v>0.15937629363874709</v>
      </c>
    </row>
    <row r="20" spans="1:48" ht="12.75" customHeight="1">
      <c r="A20" s="127">
        <v>4700</v>
      </c>
      <c r="B20" s="128" t="s">
        <v>36</v>
      </c>
      <c r="C20" s="259">
        <f>StormStats!D26</f>
        <v>33268</v>
      </c>
      <c r="D20" s="244">
        <v>0.43</v>
      </c>
      <c r="E20" s="244">
        <v>2.8</v>
      </c>
      <c r="F20" s="244">
        <v>6.14</v>
      </c>
      <c r="G20" s="244">
        <v>0.94</v>
      </c>
      <c r="H20" s="244">
        <v>1.34</v>
      </c>
      <c r="I20" s="244">
        <v>3.23</v>
      </c>
      <c r="J20" s="117">
        <v>3.94</v>
      </c>
      <c r="K20" s="117">
        <v>2.44</v>
      </c>
      <c r="L20" s="92">
        <v>2.3199999999999998</v>
      </c>
      <c r="M20" s="92">
        <v>6.22</v>
      </c>
      <c r="N20" s="103">
        <v>2.4</v>
      </c>
      <c r="O20" s="103">
        <v>5.04</v>
      </c>
      <c r="P20" s="89">
        <v>1.5</v>
      </c>
      <c r="Q20" s="89">
        <v>1.81</v>
      </c>
      <c r="R20" s="89">
        <v>0.83</v>
      </c>
      <c r="S20" s="138">
        <v>4.92</v>
      </c>
      <c r="T20" s="107">
        <v>1.06</v>
      </c>
      <c r="U20" s="107">
        <v>2.36</v>
      </c>
      <c r="V20" s="107">
        <v>0.98</v>
      </c>
      <c r="W20" s="107">
        <v>0.94</v>
      </c>
      <c r="X20" s="107">
        <v>1.26</v>
      </c>
      <c r="Y20" s="107">
        <v>1.34</v>
      </c>
      <c r="Z20" s="107">
        <v>1.06</v>
      </c>
      <c r="AA20" s="90">
        <v>1.34</v>
      </c>
      <c r="AB20" s="90">
        <v>3.27</v>
      </c>
      <c r="AC20" s="90">
        <v>2.64</v>
      </c>
      <c r="AD20" s="90">
        <v>2.0499999999999998</v>
      </c>
      <c r="AE20" s="90">
        <v>2.09</v>
      </c>
      <c r="AF20" s="90">
        <v>4.33</v>
      </c>
      <c r="AG20" s="90"/>
      <c r="AH20" s="90"/>
      <c r="AI20" s="90"/>
      <c r="AJ20" s="90"/>
      <c r="AK20" s="90"/>
      <c r="AL20" s="90"/>
      <c r="AM20" s="90"/>
      <c r="AN20" s="90"/>
      <c r="AO20" s="92"/>
      <c r="AP20" s="92"/>
      <c r="AQ20" s="92"/>
      <c r="AR20" s="92"/>
      <c r="AS20" s="92"/>
      <c r="AT20" s="92"/>
      <c r="AU20" s="39">
        <f t="shared" si="0"/>
        <v>2.4489655172413798</v>
      </c>
      <c r="AV20" s="40">
        <f t="shared" si="1"/>
        <v>0.17558434243874962</v>
      </c>
    </row>
    <row r="21" spans="1:48" s="88" customFormat="1" ht="12.75" customHeight="1">
      <c r="A21" s="127">
        <v>5000</v>
      </c>
      <c r="B21" s="128" t="s">
        <v>37</v>
      </c>
      <c r="C21" s="259">
        <f>StormStats!D27</f>
        <v>35908</v>
      </c>
      <c r="D21" s="309">
        <v>0.67</v>
      </c>
      <c r="E21" s="309">
        <v>2.76</v>
      </c>
      <c r="F21" s="263">
        <v>5.79</v>
      </c>
      <c r="G21" s="244">
        <v>0.79</v>
      </c>
      <c r="H21" s="244">
        <v>1.93</v>
      </c>
      <c r="I21" s="244">
        <v>3.7</v>
      </c>
      <c r="J21" s="117">
        <v>3.31</v>
      </c>
      <c r="K21" s="117">
        <v>3.78</v>
      </c>
      <c r="L21" s="108">
        <v>1.54</v>
      </c>
      <c r="M21" s="108">
        <v>8.15</v>
      </c>
      <c r="N21" s="104">
        <v>1.5</v>
      </c>
      <c r="O21" s="104">
        <v>3.98</v>
      </c>
      <c r="P21" s="105">
        <v>0.71</v>
      </c>
      <c r="Q21" s="105">
        <v>2.48</v>
      </c>
      <c r="R21" s="105">
        <v>1.02</v>
      </c>
      <c r="S21" s="138">
        <v>3.94</v>
      </c>
      <c r="T21" s="107">
        <v>1.54</v>
      </c>
      <c r="U21" s="107">
        <v>2.09</v>
      </c>
      <c r="V21" s="107">
        <v>1.38</v>
      </c>
      <c r="W21" s="107">
        <v>1.42</v>
      </c>
      <c r="X21" s="107">
        <v>2.0499999999999998</v>
      </c>
      <c r="Y21" s="107">
        <v>1.46</v>
      </c>
      <c r="Z21" s="107">
        <v>0.98</v>
      </c>
      <c r="AA21" s="106">
        <v>1.06</v>
      </c>
      <c r="AB21" s="106">
        <v>4.57</v>
      </c>
      <c r="AC21" s="115"/>
      <c r="AD21" s="106">
        <v>1.69</v>
      </c>
      <c r="AE21" s="106">
        <v>3.07</v>
      </c>
      <c r="AF21" s="106">
        <v>3.74</v>
      </c>
      <c r="AG21" s="106">
        <v>1.77</v>
      </c>
      <c r="AH21" s="106">
        <v>0.83</v>
      </c>
      <c r="AI21" s="106">
        <v>5.2</v>
      </c>
      <c r="AJ21" s="106">
        <v>0.24</v>
      </c>
      <c r="AK21" s="106"/>
      <c r="AL21" s="106"/>
      <c r="AM21" s="106"/>
      <c r="AN21" s="106"/>
      <c r="AO21" s="108"/>
      <c r="AP21" s="108"/>
      <c r="AQ21" s="108"/>
      <c r="AR21" s="108"/>
      <c r="AS21" s="108"/>
      <c r="AT21" s="108"/>
      <c r="AU21" s="39">
        <f t="shared" si="0"/>
        <v>2.4731249999999991</v>
      </c>
      <c r="AV21" s="40">
        <f t="shared" si="1"/>
        <v>0.2709123073035129</v>
      </c>
    </row>
    <row r="22" spans="1:48" s="83" customFormat="1" ht="12.75" customHeight="1">
      <c r="A22" s="127">
        <v>5500</v>
      </c>
      <c r="B22" s="129" t="s">
        <v>203</v>
      </c>
      <c r="C22" s="259">
        <f>StormStats!D28</f>
        <v>32737</v>
      </c>
      <c r="D22" s="309">
        <v>0.08</v>
      </c>
      <c r="E22" s="309">
        <v>2.99</v>
      </c>
      <c r="F22" s="263">
        <v>5.24</v>
      </c>
      <c r="G22" s="123">
        <v>0</v>
      </c>
      <c r="H22" s="244">
        <v>0.87</v>
      </c>
      <c r="I22" s="244">
        <v>1.02</v>
      </c>
      <c r="J22" s="117">
        <v>2.4</v>
      </c>
      <c r="K22" s="117">
        <v>1.85</v>
      </c>
      <c r="L22" s="92">
        <v>1.18</v>
      </c>
      <c r="M22" s="92">
        <v>6.77</v>
      </c>
      <c r="N22" s="103">
        <v>1.1000000000000001</v>
      </c>
      <c r="O22" s="103">
        <v>3.74</v>
      </c>
      <c r="P22" s="89">
        <v>1.57</v>
      </c>
      <c r="Q22" s="89">
        <v>0.55000000000000004</v>
      </c>
      <c r="R22" s="89">
        <v>0.67</v>
      </c>
      <c r="S22" s="138">
        <v>6.18</v>
      </c>
      <c r="T22" s="107">
        <v>0.99</v>
      </c>
      <c r="U22" s="107">
        <v>3.7</v>
      </c>
      <c r="V22" s="107">
        <v>2.99</v>
      </c>
      <c r="W22" s="107">
        <v>1.65</v>
      </c>
      <c r="X22" s="107">
        <v>2.3199999999999998</v>
      </c>
      <c r="Y22" s="107">
        <v>1.54</v>
      </c>
      <c r="Z22" s="107">
        <v>0.47</v>
      </c>
      <c r="AA22" s="90">
        <v>0.2</v>
      </c>
      <c r="AB22" s="90">
        <v>3.9</v>
      </c>
      <c r="AC22" s="92">
        <v>1.5</v>
      </c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2"/>
      <c r="AP22" s="92"/>
      <c r="AQ22" s="92"/>
      <c r="AR22" s="92"/>
      <c r="AS22" s="92"/>
      <c r="AT22" s="92"/>
      <c r="AU22" s="39">
        <f t="shared" si="0"/>
        <v>2.133461538461539</v>
      </c>
      <c r="AV22" s="40">
        <f t="shared" si="1"/>
        <v>3.7497746529655665E-2</v>
      </c>
    </row>
    <row r="23" spans="1:48" s="88" customFormat="1" ht="12.75" customHeight="1">
      <c r="A23" s="127">
        <v>6000</v>
      </c>
      <c r="B23" s="128" t="s">
        <v>488</v>
      </c>
      <c r="C23" s="259">
        <f>StormStats!D29</f>
        <v>35278</v>
      </c>
      <c r="D23" s="309">
        <v>0.83</v>
      </c>
      <c r="E23" s="309">
        <v>3.7</v>
      </c>
      <c r="F23" s="263">
        <v>5.35</v>
      </c>
      <c r="G23" s="123">
        <v>0</v>
      </c>
      <c r="H23" s="244">
        <v>2.2000000000000002</v>
      </c>
      <c r="I23" s="244">
        <v>1.54</v>
      </c>
      <c r="J23" s="117">
        <v>2.4</v>
      </c>
      <c r="K23" s="117">
        <v>3.9</v>
      </c>
      <c r="L23" s="108">
        <v>0.75</v>
      </c>
      <c r="M23" s="108">
        <v>7.05</v>
      </c>
      <c r="N23" s="104">
        <v>1.57</v>
      </c>
      <c r="O23" s="104">
        <v>3.11</v>
      </c>
      <c r="P23" s="105">
        <v>0.2</v>
      </c>
      <c r="Q23" s="105">
        <v>1.42</v>
      </c>
      <c r="R23" s="105">
        <v>0.67</v>
      </c>
      <c r="S23" s="138">
        <v>4.0599999999999996</v>
      </c>
      <c r="T23" s="107">
        <v>1.06</v>
      </c>
      <c r="U23" s="107">
        <v>5.59</v>
      </c>
      <c r="V23" s="107">
        <v>2.13</v>
      </c>
      <c r="W23" s="107">
        <v>1.61</v>
      </c>
      <c r="X23" s="107">
        <v>2.44</v>
      </c>
      <c r="Y23" s="107">
        <v>2.52</v>
      </c>
      <c r="Z23" s="107">
        <v>2.09</v>
      </c>
      <c r="AA23" s="106">
        <v>0.59</v>
      </c>
      <c r="AB23" s="106">
        <v>3.54</v>
      </c>
      <c r="AC23" s="106">
        <v>1.42</v>
      </c>
      <c r="AD23" s="106">
        <v>2.2400000000000002</v>
      </c>
      <c r="AE23" s="106">
        <v>3.23</v>
      </c>
      <c r="AF23" s="106">
        <v>2.6</v>
      </c>
      <c r="AG23" s="106">
        <v>1.1000000000000001</v>
      </c>
      <c r="AH23" s="106">
        <v>0.83</v>
      </c>
      <c r="AI23" s="106">
        <v>6.26</v>
      </c>
      <c r="AJ23" s="106">
        <v>0.98</v>
      </c>
      <c r="AK23" s="106">
        <v>6.06</v>
      </c>
      <c r="AL23" s="106"/>
      <c r="AM23" s="106"/>
      <c r="AN23" s="106"/>
      <c r="AO23" s="108"/>
      <c r="AP23" s="108"/>
      <c r="AQ23" s="108"/>
      <c r="AR23" s="108"/>
      <c r="AS23" s="108"/>
      <c r="AT23" s="108"/>
      <c r="AU23" s="39">
        <f t="shared" si="0"/>
        <v>2.501176470588236</v>
      </c>
      <c r="AV23" s="40">
        <f t="shared" si="1"/>
        <v>0.33184383819379104</v>
      </c>
    </row>
    <row r="24" spans="1:48" s="83" customFormat="1" ht="12.75" customHeight="1">
      <c r="A24" s="127">
        <v>6200</v>
      </c>
      <c r="B24" s="128" t="s">
        <v>38</v>
      </c>
      <c r="C24" s="259">
        <f>StormStats!D30</f>
        <v>32695</v>
      </c>
      <c r="D24" s="244">
        <v>0.24</v>
      </c>
      <c r="E24" s="244">
        <v>2.52</v>
      </c>
      <c r="F24" s="244">
        <v>6.42</v>
      </c>
      <c r="G24" s="123">
        <v>0</v>
      </c>
      <c r="H24" s="244">
        <v>1.69</v>
      </c>
      <c r="I24" s="244">
        <v>1.61</v>
      </c>
      <c r="J24" s="117">
        <v>2.44</v>
      </c>
      <c r="K24" s="116"/>
      <c r="L24" s="92">
        <v>0.63</v>
      </c>
      <c r="M24" s="92">
        <v>7.64</v>
      </c>
      <c r="N24" s="103">
        <v>1.5</v>
      </c>
      <c r="O24" s="103">
        <v>2.48</v>
      </c>
      <c r="P24" s="89">
        <v>0.79</v>
      </c>
      <c r="Q24" s="89">
        <v>1.18</v>
      </c>
      <c r="R24" s="89">
        <v>0.67</v>
      </c>
      <c r="S24" s="138">
        <v>4.17</v>
      </c>
      <c r="T24" s="107">
        <v>0.35</v>
      </c>
      <c r="U24" s="107">
        <v>2.13</v>
      </c>
      <c r="V24" s="107">
        <v>3.15</v>
      </c>
      <c r="W24" s="107">
        <v>2.4</v>
      </c>
      <c r="X24" s="107">
        <v>3.07</v>
      </c>
      <c r="Y24" s="107">
        <v>1.89</v>
      </c>
      <c r="Z24" s="107">
        <v>0.51</v>
      </c>
      <c r="AA24" s="90">
        <v>0.24</v>
      </c>
      <c r="AB24" s="90">
        <v>3.9</v>
      </c>
      <c r="AC24" s="90">
        <v>1.97</v>
      </c>
      <c r="AD24" s="90">
        <v>2.87</v>
      </c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2"/>
      <c r="AP24" s="92"/>
      <c r="AQ24" s="92"/>
      <c r="AR24" s="92"/>
      <c r="AS24" s="92"/>
      <c r="AT24" s="92"/>
      <c r="AU24" s="39">
        <f t="shared" si="0"/>
        <v>2.1715384615384612</v>
      </c>
      <c r="AV24" s="40">
        <f t="shared" si="1"/>
        <v>0.11052072263549417</v>
      </c>
    </row>
    <row r="25" spans="1:48" s="83" customFormat="1" ht="12.75" customHeight="1">
      <c r="A25" s="127">
        <v>6500</v>
      </c>
      <c r="B25" s="128" t="s">
        <v>39</v>
      </c>
      <c r="C25" s="259">
        <f>StormStats!D31</f>
        <v>34690</v>
      </c>
      <c r="D25" s="309">
        <v>1.26</v>
      </c>
      <c r="E25" s="309">
        <v>4.17</v>
      </c>
      <c r="F25" s="263">
        <v>5.63</v>
      </c>
      <c r="G25" s="244">
        <v>0.08</v>
      </c>
      <c r="H25" s="244">
        <v>2.44</v>
      </c>
      <c r="I25" s="244">
        <v>1.81</v>
      </c>
      <c r="J25" s="117">
        <v>3.46</v>
      </c>
      <c r="K25" s="117">
        <v>1.77</v>
      </c>
      <c r="L25" s="92">
        <v>0.43</v>
      </c>
      <c r="M25" s="92">
        <v>7.52</v>
      </c>
      <c r="N25" s="103">
        <v>0.98</v>
      </c>
      <c r="O25" s="103">
        <v>1.89</v>
      </c>
      <c r="P25" s="89">
        <v>0.63</v>
      </c>
      <c r="Q25" s="89">
        <v>2.6</v>
      </c>
      <c r="R25" s="89">
        <v>0.95</v>
      </c>
      <c r="S25" s="138">
        <v>2.6</v>
      </c>
      <c r="T25" s="107">
        <v>0.83</v>
      </c>
      <c r="U25" s="107">
        <v>5.24</v>
      </c>
      <c r="V25" s="107">
        <v>1.34</v>
      </c>
      <c r="W25" s="116"/>
      <c r="X25" s="116"/>
      <c r="Y25" s="107">
        <v>2.72</v>
      </c>
      <c r="Z25" s="107">
        <v>1.1399999999999999</v>
      </c>
      <c r="AA25" s="90">
        <v>0.12</v>
      </c>
      <c r="AB25" s="90">
        <v>1.93</v>
      </c>
      <c r="AC25" s="90">
        <v>1.54</v>
      </c>
      <c r="AD25" s="90">
        <v>2.13</v>
      </c>
      <c r="AE25" s="90">
        <v>4.0199999999999996</v>
      </c>
      <c r="AF25" s="90">
        <v>2.3199999999999998</v>
      </c>
      <c r="AG25" s="90">
        <v>1.69</v>
      </c>
      <c r="AH25" s="90">
        <v>0.67</v>
      </c>
      <c r="AI25" s="90">
        <v>5.31</v>
      </c>
      <c r="AJ25" s="90">
        <v>1.1399999999999999</v>
      </c>
      <c r="AK25" s="90">
        <v>7.68</v>
      </c>
      <c r="AL25" s="90">
        <v>0.94</v>
      </c>
      <c r="AM25" s="90"/>
      <c r="AN25" s="90"/>
      <c r="AO25" s="92"/>
      <c r="AP25" s="92"/>
      <c r="AQ25" s="92"/>
      <c r="AR25" s="92"/>
      <c r="AS25" s="92"/>
      <c r="AT25" s="92"/>
      <c r="AU25" s="39">
        <f t="shared" si="0"/>
        <v>2.3933333333333331</v>
      </c>
      <c r="AV25" s="40">
        <f t="shared" si="1"/>
        <v>0.52646239554317553</v>
      </c>
    </row>
    <row r="26" spans="1:48" s="83" customFormat="1" ht="12.75" customHeight="1">
      <c r="A26" s="127">
        <v>6700</v>
      </c>
      <c r="B26" s="128" t="s">
        <v>188</v>
      </c>
      <c r="C26" s="259">
        <f>StormStats!D32</f>
        <v>42285</v>
      </c>
      <c r="D26" s="244">
        <v>1.57</v>
      </c>
      <c r="E26" s="244">
        <v>3.46</v>
      </c>
      <c r="F26" s="244">
        <v>6.18</v>
      </c>
      <c r="G26" s="123">
        <v>0</v>
      </c>
      <c r="H26" s="244">
        <v>1.69</v>
      </c>
      <c r="I26" s="244">
        <v>2.64</v>
      </c>
      <c r="J26" s="117">
        <v>1.42</v>
      </c>
      <c r="K26" s="117">
        <v>3.86</v>
      </c>
      <c r="L26" s="92">
        <v>0.71</v>
      </c>
      <c r="M26" s="92">
        <v>6.22</v>
      </c>
      <c r="N26" s="103">
        <v>1.18</v>
      </c>
      <c r="O26" s="103">
        <v>2.88</v>
      </c>
      <c r="P26" s="89">
        <v>0.83</v>
      </c>
      <c r="Q26" s="89">
        <v>2.6</v>
      </c>
      <c r="R26" s="89">
        <v>1.38</v>
      </c>
      <c r="S26" s="138">
        <v>3.98</v>
      </c>
      <c r="T26" s="107">
        <v>2.2799999999999998</v>
      </c>
      <c r="U26" s="107">
        <v>3.78</v>
      </c>
      <c r="V26" s="107">
        <v>2.87</v>
      </c>
      <c r="W26" s="107">
        <v>1.85</v>
      </c>
      <c r="X26" s="107">
        <v>1.73</v>
      </c>
      <c r="Y26" s="107">
        <v>2.2000000000000002</v>
      </c>
      <c r="Z26" s="107">
        <v>1.57</v>
      </c>
      <c r="AA26" s="90">
        <v>0.63</v>
      </c>
      <c r="AB26" s="90">
        <v>2.44</v>
      </c>
      <c r="AC26" s="90">
        <v>3.78</v>
      </c>
      <c r="AD26" s="90">
        <v>1.81</v>
      </c>
      <c r="AE26" s="90">
        <v>3.5</v>
      </c>
      <c r="AF26" s="90">
        <v>3.39</v>
      </c>
      <c r="AG26" s="90"/>
      <c r="AH26" s="90"/>
      <c r="AI26" s="90"/>
      <c r="AJ26" s="90"/>
      <c r="AK26" s="90"/>
      <c r="AL26" s="90"/>
      <c r="AM26" s="90"/>
      <c r="AN26" s="90"/>
      <c r="AO26" s="92"/>
      <c r="AP26" s="92"/>
      <c r="AQ26" s="92"/>
      <c r="AR26" s="92"/>
      <c r="AS26" s="92"/>
      <c r="AT26" s="92"/>
      <c r="AU26" s="39">
        <f t="shared" si="0"/>
        <v>2.497586206896552</v>
      </c>
      <c r="AV26" s="40">
        <f t="shared" si="1"/>
        <v>0.6286069308297666</v>
      </c>
    </row>
    <row r="27" spans="1:48" s="83" customFormat="1" ht="12.75" customHeight="1">
      <c r="A27" s="127">
        <v>7000</v>
      </c>
      <c r="B27" s="128" t="s">
        <v>40</v>
      </c>
      <c r="C27" s="259">
        <f>StormStats!D34</f>
        <v>35257</v>
      </c>
      <c r="D27" s="244">
        <v>1.65</v>
      </c>
      <c r="E27" s="244">
        <v>3.86</v>
      </c>
      <c r="F27" s="244">
        <v>4.57</v>
      </c>
      <c r="G27" s="244">
        <v>0.43</v>
      </c>
      <c r="H27" s="244">
        <v>2.76</v>
      </c>
      <c r="I27" s="244">
        <v>3.03</v>
      </c>
      <c r="J27" s="117">
        <v>1.18</v>
      </c>
      <c r="K27" s="117">
        <v>3.54</v>
      </c>
      <c r="L27" s="92">
        <v>2.2000000000000002</v>
      </c>
      <c r="M27" s="92">
        <v>6.02</v>
      </c>
      <c r="N27" s="103">
        <v>2.68</v>
      </c>
      <c r="O27" s="103">
        <v>3.31</v>
      </c>
      <c r="P27" s="89">
        <v>0.63</v>
      </c>
      <c r="Q27" s="89">
        <v>1.19</v>
      </c>
      <c r="R27" s="89">
        <v>1.38</v>
      </c>
      <c r="S27" s="138">
        <v>5.79</v>
      </c>
      <c r="T27" s="107">
        <v>1.18</v>
      </c>
      <c r="U27" s="107">
        <v>1.69</v>
      </c>
      <c r="V27" s="107">
        <v>3.43</v>
      </c>
      <c r="W27" s="107">
        <v>2.76</v>
      </c>
      <c r="X27" s="107">
        <v>2.17</v>
      </c>
      <c r="Y27" s="107">
        <v>1.93</v>
      </c>
      <c r="Z27" s="107">
        <v>1.65</v>
      </c>
      <c r="AA27" s="90">
        <v>2.2000000000000002</v>
      </c>
      <c r="AB27" s="90">
        <v>4.0599999999999996</v>
      </c>
      <c r="AC27" s="90">
        <v>1.38</v>
      </c>
      <c r="AD27" s="90">
        <v>1.54</v>
      </c>
      <c r="AE27" s="90">
        <v>3.9</v>
      </c>
      <c r="AF27" s="90">
        <v>4.72</v>
      </c>
      <c r="AG27" s="90">
        <v>2.52</v>
      </c>
      <c r="AH27" s="90">
        <v>0.47</v>
      </c>
      <c r="AI27" s="90">
        <v>5.63</v>
      </c>
      <c r="AJ27" s="90">
        <v>1.93</v>
      </c>
      <c r="AK27" s="90"/>
      <c r="AL27" s="90"/>
      <c r="AM27" s="90"/>
      <c r="AN27" s="90"/>
      <c r="AO27" s="92"/>
      <c r="AP27" s="92"/>
      <c r="AQ27" s="92"/>
      <c r="AR27" s="92"/>
      <c r="AS27" s="92"/>
      <c r="AT27" s="92"/>
      <c r="AU27" s="39">
        <f t="shared" si="0"/>
        <v>2.6478787878787879</v>
      </c>
      <c r="AV27" s="40">
        <f t="shared" si="1"/>
        <v>0.62314030670634013</v>
      </c>
    </row>
    <row r="28" spans="1:48" ht="12.75" customHeight="1">
      <c r="A28" s="127">
        <v>7500</v>
      </c>
      <c r="B28" s="128" t="s">
        <v>96</v>
      </c>
      <c r="C28" s="259">
        <f>StormStats!D37</f>
        <v>42887</v>
      </c>
      <c r="D28" s="244">
        <v>0.28000000000000003</v>
      </c>
      <c r="E28" s="244">
        <v>3.82</v>
      </c>
      <c r="F28" s="244">
        <v>5.24</v>
      </c>
      <c r="G28" s="244">
        <v>0.16</v>
      </c>
      <c r="H28" s="244">
        <v>2.0499999999999998</v>
      </c>
      <c r="I28" s="244">
        <v>1.06</v>
      </c>
      <c r="J28" s="117">
        <v>1.77</v>
      </c>
      <c r="K28" s="117">
        <v>0.98</v>
      </c>
      <c r="L28" s="92">
        <v>0.35</v>
      </c>
      <c r="M28" s="92">
        <v>6.73</v>
      </c>
      <c r="N28" s="103">
        <v>3.11</v>
      </c>
      <c r="O28" s="103">
        <v>1.54</v>
      </c>
      <c r="P28" s="89">
        <v>1.18</v>
      </c>
      <c r="Q28" s="89">
        <v>2.4</v>
      </c>
      <c r="R28" s="89">
        <v>1.06</v>
      </c>
      <c r="S28" s="138">
        <v>3.43</v>
      </c>
      <c r="T28" s="107">
        <v>0.16</v>
      </c>
      <c r="U28" s="107">
        <v>3.54</v>
      </c>
      <c r="V28" s="107">
        <v>1.81</v>
      </c>
      <c r="W28" s="107">
        <v>2.87</v>
      </c>
      <c r="X28" s="107">
        <v>2.44</v>
      </c>
      <c r="Y28" s="107">
        <v>1.97</v>
      </c>
      <c r="Z28" s="107">
        <v>2.13</v>
      </c>
      <c r="AA28" s="90">
        <v>0.16</v>
      </c>
      <c r="AB28" s="90">
        <v>2.2000000000000002</v>
      </c>
      <c r="AC28" s="90">
        <v>2.17</v>
      </c>
      <c r="AD28" s="90">
        <v>1.02</v>
      </c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2"/>
      <c r="AP28" s="92"/>
      <c r="AQ28" s="92"/>
      <c r="AR28" s="92"/>
      <c r="AS28" s="92"/>
      <c r="AT28" s="92"/>
      <c r="AU28" s="39">
        <f t="shared" si="0"/>
        <v>2.0603703703703702</v>
      </c>
      <c r="AV28" s="40">
        <f t="shared" si="1"/>
        <v>0.13589789681826356</v>
      </c>
    </row>
    <row r="29" spans="1:48" s="85" customFormat="1" ht="12.75" customHeight="1">
      <c r="A29" s="127">
        <v>7800</v>
      </c>
      <c r="B29" s="128" t="s">
        <v>27</v>
      </c>
      <c r="C29" s="259">
        <f>StormStats!D37</f>
        <v>42887</v>
      </c>
      <c r="D29" s="244">
        <v>0.47</v>
      </c>
      <c r="E29" s="244">
        <v>3.27</v>
      </c>
      <c r="F29" s="244">
        <v>6.18</v>
      </c>
      <c r="G29" s="244">
        <v>0.35</v>
      </c>
      <c r="H29" s="244">
        <v>1.06</v>
      </c>
      <c r="I29" s="244">
        <v>3.31</v>
      </c>
      <c r="J29" s="117">
        <v>2.2799999999999998</v>
      </c>
      <c r="K29" s="117">
        <v>2.52</v>
      </c>
      <c r="L29" s="92">
        <v>0.91</v>
      </c>
      <c r="M29" s="92">
        <v>8.58</v>
      </c>
      <c r="N29" s="103">
        <v>3.7</v>
      </c>
      <c r="O29" s="103">
        <v>2.0499999999999998</v>
      </c>
      <c r="P29" s="89">
        <v>2.8</v>
      </c>
      <c r="Q29" s="89">
        <v>1.2</v>
      </c>
      <c r="R29" s="89">
        <v>0.47</v>
      </c>
      <c r="S29" s="138">
        <v>3.58</v>
      </c>
      <c r="T29" s="107">
        <v>1.38</v>
      </c>
      <c r="U29" s="107">
        <v>6.26</v>
      </c>
      <c r="V29" s="107">
        <v>3.46</v>
      </c>
      <c r="W29" s="107">
        <v>2.17</v>
      </c>
      <c r="X29" s="107">
        <v>1.85</v>
      </c>
      <c r="Y29" s="107">
        <v>3.54</v>
      </c>
      <c r="Z29" s="107">
        <v>1.1399999999999999</v>
      </c>
      <c r="AA29" s="90">
        <v>3.07</v>
      </c>
      <c r="AB29" s="90">
        <v>4.8</v>
      </c>
      <c r="AC29" s="90">
        <v>2.3199999999999998</v>
      </c>
      <c r="AD29" s="90">
        <v>1.46</v>
      </c>
      <c r="AE29" s="90">
        <v>4.17</v>
      </c>
      <c r="AF29" s="90">
        <v>2.87</v>
      </c>
      <c r="AG29" s="90">
        <v>2.56</v>
      </c>
      <c r="AH29" s="90"/>
      <c r="AI29" s="90"/>
      <c r="AJ29" s="90"/>
      <c r="AK29" s="90"/>
      <c r="AL29" s="90"/>
      <c r="AM29" s="90"/>
      <c r="AN29" s="90"/>
      <c r="AO29" s="92"/>
      <c r="AP29" s="92"/>
      <c r="AQ29" s="92"/>
      <c r="AR29" s="92"/>
      <c r="AS29" s="92"/>
      <c r="AT29" s="92"/>
      <c r="AU29" s="39">
        <f t="shared" si="0"/>
        <v>2.7926666666666664</v>
      </c>
      <c r="AV29" s="40">
        <f t="shared" si="1"/>
        <v>0.16829792313201242</v>
      </c>
    </row>
    <row r="30" spans="1:48" ht="12.75" customHeight="1">
      <c r="A30" s="127">
        <v>8200</v>
      </c>
      <c r="B30" s="128" t="s">
        <v>28</v>
      </c>
      <c r="C30" s="259">
        <f>StormStats!D39</f>
        <v>35558</v>
      </c>
      <c r="D30" s="244">
        <v>0.71</v>
      </c>
      <c r="E30" s="244">
        <v>3.98</v>
      </c>
      <c r="F30" s="244">
        <v>5.87</v>
      </c>
      <c r="G30" s="244">
        <v>0.08</v>
      </c>
      <c r="H30" s="244">
        <v>1.65</v>
      </c>
      <c r="I30" s="244">
        <v>2.72</v>
      </c>
      <c r="J30" s="117">
        <v>2.44</v>
      </c>
      <c r="K30" s="117">
        <v>2.56</v>
      </c>
      <c r="L30" s="92">
        <v>0.39</v>
      </c>
      <c r="M30" s="92">
        <v>4.84</v>
      </c>
      <c r="N30" s="103">
        <v>2.0099999999999998</v>
      </c>
      <c r="O30" s="103">
        <v>1.54</v>
      </c>
      <c r="P30" s="89">
        <v>2.4</v>
      </c>
      <c r="Q30" s="89">
        <v>1.02</v>
      </c>
      <c r="R30" s="89">
        <v>0.55000000000000004</v>
      </c>
      <c r="S30" s="138">
        <v>2.91</v>
      </c>
      <c r="T30" s="107">
        <v>0.91</v>
      </c>
      <c r="U30" s="107">
        <v>5.35</v>
      </c>
      <c r="V30" s="107">
        <v>3.31</v>
      </c>
      <c r="W30" s="107">
        <v>0.98</v>
      </c>
      <c r="X30" s="107">
        <v>1.77</v>
      </c>
      <c r="Y30" s="107">
        <v>1.81</v>
      </c>
      <c r="Z30" s="107">
        <v>1.06</v>
      </c>
      <c r="AA30" s="90">
        <v>2.4</v>
      </c>
      <c r="AB30" s="90">
        <v>5.2</v>
      </c>
      <c r="AC30" s="90">
        <v>2.0499999999999998</v>
      </c>
      <c r="AD30" s="90">
        <v>1.1399999999999999</v>
      </c>
      <c r="AE30" s="90">
        <v>2.0099999999999998</v>
      </c>
      <c r="AF30" s="90">
        <v>2.3199999999999998</v>
      </c>
      <c r="AG30" s="90">
        <v>2.2400000000000002</v>
      </c>
      <c r="AH30" s="90"/>
      <c r="AI30" s="90"/>
      <c r="AJ30" s="90"/>
      <c r="AK30" s="90"/>
      <c r="AL30" s="90"/>
      <c r="AM30" s="90"/>
      <c r="AN30" s="90"/>
      <c r="AO30" s="92"/>
      <c r="AP30" s="92"/>
      <c r="AQ30" s="92"/>
      <c r="AR30" s="92"/>
      <c r="AS30" s="92"/>
      <c r="AT30" s="92"/>
      <c r="AU30" s="39">
        <f t="shared" si="0"/>
        <v>2.274</v>
      </c>
      <c r="AV30" s="40">
        <f t="shared" si="1"/>
        <v>0.31222515391380823</v>
      </c>
    </row>
    <row r="31" spans="1:48" s="83" customFormat="1" ht="12.75" customHeight="1">
      <c r="A31" s="127">
        <v>8500</v>
      </c>
      <c r="B31" s="129" t="s">
        <v>180</v>
      </c>
      <c r="C31" s="259">
        <f>StormStats!D40</f>
        <v>34590</v>
      </c>
      <c r="D31" s="244">
        <v>0.79</v>
      </c>
      <c r="E31" s="244">
        <v>5.63</v>
      </c>
      <c r="F31" s="244">
        <v>6.93</v>
      </c>
      <c r="G31" s="244">
        <v>0.16</v>
      </c>
      <c r="H31" s="244">
        <v>2.72</v>
      </c>
      <c r="I31" s="244">
        <v>1.73</v>
      </c>
      <c r="J31" s="117">
        <v>1.57</v>
      </c>
      <c r="K31" s="117">
        <v>2.64</v>
      </c>
      <c r="L31" s="92">
        <v>0.75</v>
      </c>
      <c r="M31" s="92">
        <v>5.51</v>
      </c>
      <c r="N31" s="103">
        <v>3.19</v>
      </c>
      <c r="O31" s="103">
        <v>1.74</v>
      </c>
      <c r="P31" s="89">
        <v>1.89</v>
      </c>
      <c r="Q31" s="89">
        <v>1.58</v>
      </c>
      <c r="R31" s="89">
        <v>0.35</v>
      </c>
      <c r="S31" s="138">
        <v>3.7</v>
      </c>
      <c r="T31" s="107">
        <v>0.91</v>
      </c>
      <c r="U31" s="107">
        <v>4.84</v>
      </c>
      <c r="V31" s="107">
        <v>4.01</v>
      </c>
      <c r="W31" s="107">
        <v>2.12</v>
      </c>
      <c r="X31" s="107">
        <v>1.46</v>
      </c>
      <c r="Y31" s="107">
        <v>3.7</v>
      </c>
      <c r="Z31" s="107">
        <v>2.09</v>
      </c>
      <c r="AA31" s="90">
        <v>1.34</v>
      </c>
      <c r="AB31" s="90">
        <v>1.89</v>
      </c>
      <c r="AC31" s="91"/>
      <c r="AD31" s="90">
        <v>1.73</v>
      </c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2"/>
      <c r="AP31" s="92"/>
      <c r="AQ31" s="92"/>
      <c r="AR31" s="92"/>
      <c r="AS31" s="92"/>
      <c r="AT31" s="92"/>
      <c r="AU31" s="39">
        <f t="shared" si="0"/>
        <v>2.4988461538461539</v>
      </c>
      <c r="AV31" s="40">
        <f t="shared" si="1"/>
        <v>0.31614591349853777</v>
      </c>
    </row>
    <row r="32" spans="1:48" ht="12.75" customHeight="1">
      <c r="A32" s="127">
        <v>8700</v>
      </c>
      <c r="B32" s="128" t="s">
        <v>553</v>
      </c>
      <c r="C32" s="259">
        <f>StormStats!D41</f>
        <v>32700</v>
      </c>
      <c r="D32" s="244">
        <v>0.63</v>
      </c>
      <c r="E32" s="244">
        <v>4.96</v>
      </c>
      <c r="F32" s="244">
        <v>6.38</v>
      </c>
      <c r="G32" s="244">
        <v>0.24</v>
      </c>
      <c r="H32" s="244">
        <v>2.2000000000000002</v>
      </c>
      <c r="I32" s="244">
        <v>3.5</v>
      </c>
      <c r="J32" s="117">
        <v>2.0499999999999998</v>
      </c>
      <c r="K32" s="117">
        <v>1.57</v>
      </c>
      <c r="L32" s="92">
        <v>0.98</v>
      </c>
      <c r="M32" s="92">
        <v>5.2</v>
      </c>
      <c r="N32" s="103">
        <v>2.13</v>
      </c>
      <c r="O32" s="103">
        <v>2.88</v>
      </c>
      <c r="P32" s="89">
        <v>2.13</v>
      </c>
      <c r="Q32" s="89">
        <v>1.39</v>
      </c>
      <c r="R32" s="89">
        <v>0.67</v>
      </c>
      <c r="S32" s="138">
        <v>3.27</v>
      </c>
      <c r="T32" s="107">
        <v>0.87</v>
      </c>
      <c r="U32" s="107">
        <v>5.83</v>
      </c>
      <c r="V32" s="107">
        <v>3.94</v>
      </c>
      <c r="W32" s="107">
        <v>1.5</v>
      </c>
      <c r="X32" s="107">
        <v>1.5</v>
      </c>
      <c r="Y32" s="107">
        <v>2.2799999999999998</v>
      </c>
      <c r="Z32" s="107">
        <v>0.83</v>
      </c>
      <c r="AA32" s="90">
        <v>2.2400000000000002</v>
      </c>
      <c r="AB32" s="90">
        <v>3.94</v>
      </c>
      <c r="AC32" s="90">
        <v>2.76</v>
      </c>
      <c r="AD32" s="90">
        <v>1.34</v>
      </c>
      <c r="AE32" s="90">
        <v>3.31</v>
      </c>
      <c r="AF32" s="90">
        <v>3.9</v>
      </c>
      <c r="AG32" s="90">
        <v>0.71</v>
      </c>
      <c r="AH32" s="90"/>
      <c r="AI32" s="90"/>
      <c r="AJ32" s="90"/>
      <c r="AK32" s="90"/>
      <c r="AL32" s="90"/>
      <c r="AM32" s="90"/>
      <c r="AN32" s="90"/>
      <c r="AO32" s="92"/>
      <c r="AP32" s="92"/>
      <c r="AQ32" s="92"/>
      <c r="AR32" s="92"/>
      <c r="AS32" s="92"/>
      <c r="AT32" s="92"/>
      <c r="AU32" s="39">
        <f t="shared" si="0"/>
        <v>2.5043333333333337</v>
      </c>
      <c r="AV32" s="40">
        <f t="shared" si="1"/>
        <v>0.25156395580992941</v>
      </c>
    </row>
    <row r="33" spans="1:48" ht="12.75" customHeight="1">
      <c r="A33" s="127">
        <v>9300</v>
      </c>
      <c r="B33" s="128" t="s">
        <v>41</v>
      </c>
      <c r="C33" s="259">
        <f>StormStats!D42</f>
        <v>30705</v>
      </c>
      <c r="D33" s="244">
        <v>1.3</v>
      </c>
      <c r="E33" s="244">
        <v>4.41</v>
      </c>
      <c r="F33" s="244">
        <v>5.75</v>
      </c>
      <c r="G33" s="244">
        <v>0.63</v>
      </c>
      <c r="H33" s="244">
        <v>2.13</v>
      </c>
      <c r="I33" s="244">
        <v>2.68</v>
      </c>
      <c r="J33" s="117">
        <v>3.62</v>
      </c>
      <c r="K33" s="117">
        <v>2.64</v>
      </c>
      <c r="L33" s="92">
        <v>1.89</v>
      </c>
      <c r="M33" s="92">
        <v>6.97</v>
      </c>
      <c r="N33" s="103">
        <v>3.11</v>
      </c>
      <c r="O33" s="103">
        <v>3.5</v>
      </c>
      <c r="P33" s="89">
        <v>0.87</v>
      </c>
      <c r="Q33" s="89">
        <v>1.66</v>
      </c>
      <c r="R33" s="89">
        <v>1.73</v>
      </c>
      <c r="S33" s="138">
        <v>3.74</v>
      </c>
      <c r="T33" s="107">
        <v>1.77</v>
      </c>
      <c r="U33" s="107">
        <v>2.95</v>
      </c>
      <c r="V33" s="107">
        <v>2.95</v>
      </c>
      <c r="W33" s="107">
        <v>1.18</v>
      </c>
      <c r="X33" s="107">
        <v>1.42</v>
      </c>
      <c r="Y33" s="107">
        <v>2.4</v>
      </c>
      <c r="Z33" s="107">
        <v>1.65</v>
      </c>
      <c r="AA33" s="90">
        <v>0.98</v>
      </c>
      <c r="AB33" s="90">
        <v>4.13</v>
      </c>
      <c r="AC33" s="90">
        <v>0.67</v>
      </c>
      <c r="AD33" s="90">
        <v>1.54</v>
      </c>
      <c r="AE33" s="90">
        <v>2.2000000000000002</v>
      </c>
      <c r="AF33" s="90">
        <v>1.73</v>
      </c>
      <c r="AG33" s="90">
        <v>0.59</v>
      </c>
      <c r="AH33" s="90">
        <v>1.26</v>
      </c>
      <c r="AI33" s="90">
        <v>6.18</v>
      </c>
      <c r="AJ33" s="90">
        <v>1.77</v>
      </c>
      <c r="AK33" s="90">
        <v>4.6100000000000003</v>
      </c>
      <c r="AL33" s="90">
        <v>3.66</v>
      </c>
      <c r="AM33" s="90"/>
      <c r="AN33" s="90"/>
      <c r="AO33" s="92"/>
      <c r="AP33" s="92"/>
      <c r="AQ33" s="92"/>
      <c r="AR33" s="92"/>
      <c r="AS33" s="92"/>
      <c r="AT33" s="92"/>
      <c r="AU33" s="39">
        <f t="shared" si="0"/>
        <v>2.5791428571428576</v>
      </c>
      <c r="AV33" s="40">
        <f t="shared" si="1"/>
        <v>0.50404342527971635</v>
      </c>
    </row>
    <row r="34" spans="1:48" ht="12.75" customHeight="1">
      <c r="A34" s="127">
        <v>9800</v>
      </c>
      <c r="B34" s="128" t="s">
        <v>42</v>
      </c>
      <c r="C34" s="259">
        <f>StormStats!D43</f>
        <v>39993</v>
      </c>
      <c r="D34" s="244">
        <v>0.94</v>
      </c>
      <c r="E34" s="244">
        <v>4.37</v>
      </c>
      <c r="F34" s="244">
        <v>7.6</v>
      </c>
      <c r="G34" s="244">
        <v>0.31</v>
      </c>
      <c r="H34" s="244">
        <v>1.73</v>
      </c>
      <c r="I34" s="244">
        <v>2.2799999999999998</v>
      </c>
      <c r="J34" s="117">
        <v>1.06</v>
      </c>
      <c r="K34" s="117">
        <v>2.64</v>
      </c>
      <c r="L34" s="92">
        <v>1.18</v>
      </c>
      <c r="M34" s="92">
        <v>7.36</v>
      </c>
      <c r="N34" s="103">
        <v>2.48</v>
      </c>
      <c r="O34" s="103">
        <v>2.72</v>
      </c>
      <c r="P34" s="89">
        <v>1.57</v>
      </c>
      <c r="Q34" s="89">
        <v>0.71</v>
      </c>
      <c r="R34" s="89">
        <v>0.67</v>
      </c>
      <c r="S34" s="138">
        <v>4.0199999999999996</v>
      </c>
      <c r="T34" s="107">
        <v>0.75</v>
      </c>
      <c r="U34" s="107">
        <v>3.54</v>
      </c>
      <c r="V34" s="107">
        <v>2.48</v>
      </c>
      <c r="W34" s="107">
        <v>1.81</v>
      </c>
      <c r="X34" s="107">
        <v>1.77</v>
      </c>
      <c r="Y34" s="107">
        <v>2.95</v>
      </c>
      <c r="Z34" s="107">
        <v>1.57</v>
      </c>
      <c r="AA34" s="90">
        <v>1.81</v>
      </c>
      <c r="AB34" s="90">
        <v>2.0099999999999998</v>
      </c>
      <c r="AC34" s="90">
        <v>1.73</v>
      </c>
      <c r="AD34" s="90">
        <v>1.1399999999999999</v>
      </c>
      <c r="AE34" s="90">
        <v>2.0099999999999998</v>
      </c>
      <c r="AF34" s="90">
        <v>3.66</v>
      </c>
      <c r="AG34" s="90">
        <v>1.89</v>
      </c>
      <c r="AH34" s="90">
        <v>0.79</v>
      </c>
      <c r="AI34" s="90">
        <v>5.12</v>
      </c>
      <c r="AJ34" s="90">
        <v>1.93</v>
      </c>
      <c r="AK34" s="90">
        <v>8.58</v>
      </c>
      <c r="AL34" s="90">
        <v>4.0599999999999996</v>
      </c>
      <c r="AM34" s="91"/>
      <c r="AN34" s="90">
        <v>0.71</v>
      </c>
      <c r="AO34" s="92">
        <v>1.46</v>
      </c>
      <c r="AP34" s="92">
        <v>1.57</v>
      </c>
      <c r="AQ34" s="92">
        <v>8.5399999999999991</v>
      </c>
      <c r="AR34" s="92"/>
      <c r="AS34" s="92"/>
      <c r="AT34" s="92"/>
      <c r="AU34" s="39">
        <f t="shared" si="0"/>
        <v>2.6543589743589746</v>
      </c>
      <c r="AV34" s="40">
        <f t="shared" si="1"/>
        <v>0.35413446676970628</v>
      </c>
    </row>
    <row r="35" spans="1:48" s="88" customFormat="1" ht="12.75" customHeight="1">
      <c r="A35" s="127">
        <v>9900</v>
      </c>
      <c r="B35" s="128" t="s">
        <v>358</v>
      </c>
      <c r="C35" s="259">
        <v>39993</v>
      </c>
      <c r="D35" s="244">
        <v>0.39</v>
      </c>
      <c r="E35" s="244">
        <v>4.88</v>
      </c>
      <c r="F35" s="244">
        <v>6.22</v>
      </c>
      <c r="G35" s="244">
        <v>0.08</v>
      </c>
      <c r="H35" s="244">
        <v>4.13</v>
      </c>
      <c r="I35" s="244">
        <v>2.76</v>
      </c>
      <c r="J35" s="117">
        <v>1.97</v>
      </c>
      <c r="K35" s="117">
        <v>3.98</v>
      </c>
      <c r="L35" s="136">
        <v>1.1399999999999999</v>
      </c>
      <c r="M35" s="136">
        <v>9.02</v>
      </c>
      <c r="N35" s="137">
        <v>2.3199999999999998</v>
      </c>
      <c r="O35" s="137">
        <v>3.19</v>
      </c>
      <c r="P35" s="138">
        <v>1.93</v>
      </c>
      <c r="Q35" s="138">
        <v>1.22</v>
      </c>
      <c r="R35" s="138">
        <v>1.1399999999999999</v>
      </c>
      <c r="S35" s="138"/>
      <c r="T35" s="107"/>
      <c r="U35" s="107"/>
      <c r="V35" s="107"/>
      <c r="W35" s="107"/>
      <c r="X35" s="107"/>
      <c r="Y35" s="107"/>
      <c r="Z35" s="107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47"/>
      <c r="AN35" s="139"/>
      <c r="AO35" s="136"/>
      <c r="AP35" s="136"/>
      <c r="AQ35" s="136"/>
      <c r="AR35" s="136"/>
      <c r="AS35" s="136"/>
      <c r="AT35" s="136"/>
      <c r="AU35" s="39">
        <f t="shared" si="0"/>
        <v>2.9579999999999997</v>
      </c>
      <c r="AV35" s="40">
        <f t="shared" si="1"/>
        <v>0.13184584178498987</v>
      </c>
    </row>
    <row r="36" spans="1:48" ht="12.75" customHeight="1">
      <c r="A36" s="127">
        <v>10000</v>
      </c>
      <c r="B36" s="128" t="s">
        <v>43</v>
      </c>
      <c r="C36" s="259">
        <f>StormStats!D45</f>
        <v>34374</v>
      </c>
      <c r="D36" s="244">
        <v>0.83</v>
      </c>
      <c r="E36" s="244">
        <v>3.31</v>
      </c>
      <c r="F36" s="244">
        <v>5.83</v>
      </c>
      <c r="G36" s="244">
        <v>0.75</v>
      </c>
      <c r="H36" s="244">
        <v>2.4</v>
      </c>
      <c r="I36" s="244">
        <v>2.64</v>
      </c>
      <c r="J36" s="117">
        <v>2.3199999999999998</v>
      </c>
      <c r="K36" s="117">
        <v>2.17</v>
      </c>
      <c r="L36" s="92">
        <v>1.89</v>
      </c>
      <c r="M36" s="92">
        <v>7.2</v>
      </c>
      <c r="N36" s="103">
        <v>2.76</v>
      </c>
      <c r="O36" s="103">
        <v>3.35</v>
      </c>
      <c r="P36" s="89">
        <v>0.67</v>
      </c>
      <c r="Q36" s="89">
        <v>1.73</v>
      </c>
      <c r="R36" s="89">
        <v>1.37</v>
      </c>
      <c r="S36" s="138">
        <v>4.6900000000000004</v>
      </c>
      <c r="T36" s="107">
        <v>2.36</v>
      </c>
      <c r="U36" s="107">
        <v>1.89</v>
      </c>
      <c r="V36" s="107">
        <v>2.4</v>
      </c>
      <c r="W36" s="107">
        <v>1.77</v>
      </c>
      <c r="X36" s="107">
        <v>1.77</v>
      </c>
      <c r="Y36" s="107">
        <v>2.2799999999999998</v>
      </c>
      <c r="Z36" s="107">
        <v>1.42</v>
      </c>
      <c r="AA36" s="90">
        <v>0.75</v>
      </c>
      <c r="AB36" s="90">
        <v>2.99</v>
      </c>
      <c r="AC36" s="90">
        <v>1.3</v>
      </c>
      <c r="AD36" s="90">
        <v>1.81</v>
      </c>
      <c r="AE36" s="90">
        <v>1.77</v>
      </c>
      <c r="AF36" s="90">
        <v>2.76</v>
      </c>
      <c r="AG36" s="90">
        <v>1.22</v>
      </c>
      <c r="AH36" s="90"/>
      <c r="AI36" s="90"/>
      <c r="AJ36" s="90"/>
      <c r="AK36" s="90"/>
      <c r="AL36" s="90"/>
      <c r="AM36" s="90"/>
      <c r="AN36" s="90"/>
      <c r="AO36" s="92"/>
      <c r="AP36" s="92"/>
      <c r="AQ36" s="92"/>
      <c r="AR36" s="92"/>
      <c r="AS36" s="92"/>
      <c r="AT36" s="92"/>
      <c r="AU36" s="39">
        <f t="shared" si="0"/>
        <v>2.3466666666666667</v>
      </c>
      <c r="AV36" s="40">
        <f t="shared" si="1"/>
        <v>0.35369318181818182</v>
      </c>
    </row>
    <row r="37" spans="1:48" ht="12.75" customHeight="1">
      <c r="A37" s="127">
        <v>10500</v>
      </c>
      <c r="B37" s="128" t="s">
        <v>44</v>
      </c>
      <c r="C37" s="259">
        <f>StormStats!D46</f>
        <v>35361</v>
      </c>
      <c r="D37" s="309">
        <v>2.0499999999999998</v>
      </c>
      <c r="E37" s="309">
        <v>4.0199999999999996</v>
      </c>
      <c r="F37" s="263">
        <v>6.14</v>
      </c>
      <c r="G37" s="244">
        <v>0.08</v>
      </c>
      <c r="H37" s="244">
        <v>1.57</v>
      </c>
      <c r="I37" s="244">
        <v>2.68</v>
      </c>
      <c r="J37" s="117">
        <v>1.3</v>
      </c>
      <c r="K37" s="117">
        <v>1.61</v>
      </c>
      <c r="L37" s="92">
        <v>1.1399999999999999</v>
      </c>
      <c r="M37" s="92">
        <v>5.31</v>
      </c>
      <c r="N37" s="103">
        <v>2.4</v>
      </c>
      <c r="O37" s="103">
        <v>3.46</v>
      </c>
      <c r="P37" s="89">
        <v>1.1399999999999999</v>
      </c>
      <c r="Q37" s="89">
        <v>1.97</v>
      </c>
      <c r="R37" s="89">
        <v>0.71</v>
      </c>
      <c r="S37" s="138">
        <v>5.35</v>
      </c>
      <c r="T37" s="107">
        <v>0.91</v>
      </c>
      <c r="U37" s="107">
        <v>1.97</v>
      </c>
      <c r="V37" s="107">
        <v>3.27</v>
      </c>
      <c r="W37" s="107">
        <v>2.4</v>
      </c>
      <c r="X37" s="107">
        <v>1.3</v>
      </c>
      <c r="Y37" s="107">
        <v>2.56</v>
      </c>
      <c r="Z37" s="107">
        <v>2.13</v>
      </c>
      <c r="AA37" s="90">
        <v>1.46</v>
      </c>
      <c r="AB37" s="90">
        <v>2.09</v>
      </c>
      <c r="AC37" s="90">
        <v>3.27</v>
      </c>
      <c r="AD37" s="90">
        <v>1.42</v>
      </c>
      <c r="AE37" s="90">
        <v>3.31</v>
      </c>
      <c r="AF37" s="90">
        <v>4.37</v>
      </c>
      <c r="AG37" s="90">
        <v>1.97</v>
      </c>
      <c r="AH37" s="90"/>
      <c r="AI37" s="90"/>
      <c r="AJ37" s="90"/>
      <c r="AK37" s="90"/>
      <c r="AL37" s="90"/>
      <c r="AM37" s="90"/>
      <c r="AN37" s="90"/>
      <c r="AO37" s="92"/>
      <c r="AP37" s="92"/>
      <c r="AQ37" s="92"/>
      <c r="AR37" s="92"/>
      <c r="AS37" s="92"/>
      <c r="AT37" s="92"/>
      <c r="AU37" s="39">
        <f t="shared" si="0"/>
        <v>2.4453333333333331</v>
      </c>
      <c r="AV37" s="40">
        <f t="shared" si="1"/>
        <v>0.83833151581243182</v>
      </c>
    </row>
    <row r="38" spans="1:48" ht="12.75" customHeight="1">
      <c r="A38" s="127">
        <v>11000</v>
      </c>
      <c r="B38" s="128" t="s">
        <v>45</v>
      </c>
      <c r="C38" s="259">
        <f>StormStats!D47</f>
        <v>33191</v>
      </c>
      <c r="D38" s="244">
        <v>0.59</v>
      </c>
      <c r="E38" s="244">
        <v>4.49</v>
      </c>
      <c r="F38" s="244">
        <v>5.16</v>
      </c>
      <c r="G38" s="123">
        <v>0</v>
      </c>
      <c r="H38" s="244">
        <v>1.46</v>
      </c>
      <c r="I38" s="244">
        <v>2.2799999999999998</v>
      </c>
      <c r="J38" s="117">
        <v>1.69</v>
      </c>
      <c r="K38" s="117">
        <v>2.36</v>
      </c>
      <c r="L38" s="92">
        <v>0.28000000000000003</v>
      </c>
      <c r="M38" s="92">
        <v>7.2</v>
      </c>
      <c r="N38" s="103">
        <v>1.89</v>
      </c>
      <c r="O38" s="103">
        <v>3.19</v>
      </c>
      <c r="P38" s="89">
        <v>1.18</v>
      </c>
      <c r="Q38" s="89">
        <v>1.27</v>
      </c>
      <c r="R38" s="89">
        <v>0.95</v>
      </c>
      <c r="S38" s="138">
        <v>3.66</v>
      </c>
      <c r="T38" s="107">
        <v>0.75</v>
      </c>
      <c r="U38" s="107">
        <v>2.4</v>
      </c>
      <c r="V38" s="107">
        <v>1.93</v>
      </c>
      <c r="W38" s="107">
        <v>2.0099999999999998</v>
      </c>
      <c r="X38" s="107">
        <v>1.93</v>
      </c>
      <c r="Y38" s="107">
        <v>3.27</v>
      </c>
      <c r="Z38" s="107">
        <v>0.59</v>
      </c>
      <c r="AA38" s="90">
        <v>1.73</v>
      </c>
      <c r="AB38" s="90">
        <v>6.3</v>
      </c>
      <c r="AC38" s="90">
        <v>2.52</v>
      </c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2"/>
      <c r="AP38" s="92"/>
      <c r="AQ38" s="92"/>
      <c r="AR38" s="92"/>
      <c r="AS38" s="92"/>
      <c r="AT38" s="92"/>
      <c r="AU38" s="39">
        <f t="shared" si="0"/>
        <v>2.3492307692307692</v>
      </c>
      <c r="AV38" s="40">
        <f t="shared" si="1"/>
        <v>0.25114603798297314</v>
      </c>
    </row>
    <row r="39" spans="1:48" ht="12.75" customHeight="1">
      <c r="A39" s="127">
        <v>11300</v>
      </c>
      <c r="B39" s="128" t="s">
        <v>46</v>
      </c>
      <c r="C39" s="259">
        <f>StormStats!D48</f>
        <v>37243</v>
      </c>
      <c r="D39" s="244">
        <v>0.35599999999999998</v>
      </c>
      <c r="E39" s="244">
        <v>3.03</v>
      </c>
      <c r="F39" s="244">
        <v>5.08</v>
      </c>
      <c r="G39" s="244">
        <v>0.12</v>
      </c>
      <c r="H39" s="244">
        <v>2.56</v>
      </c>
      <c r="I39" s="244">
        <v>2.36</v>
      </c>
      <c r="J39" s="117">
        <v>0.87</v>
      </c>
      <c r="K39" s="117">
        <v>1.69</v>
      </c>
      <c r="L39" s="92">
        <v>0.51</v>
      </c>
      <c r="M39" s="92">
        <v>7.87</v>
      </c>
      <c r="N39" s="103">
        <v>2.0499999999999998</v>
      </c>
      <c r="O39" s="103">
        <v>2.0499999999999998</v>
      </c>
      <c r="P39" s="89">
        <v>0.75</v>
      </c>
      <c r="Q39" s="89">
        <v>1.18</v>
      </c>
      <c r="R39" s="89">
        <v>0.67</v>
      </c>
      <c r="S39" s="138">
        <v>4.0199999999999996</v>
      </c>
      <c r="T39" s="107">
        <v>1.22</v>
      </c>
      <c r="U39" s="107">
        <v>4.13</v>
      </c>
      <c r="V39" s="107">
        <v>1.93</v>
      </c>
      <c r="W39" s="107">
        <v>1.57</v>
      </c>
      <c r="X39" s="107">
        <v>2.17</v>
      </c>
      <c r="Y39" s="107">
        <v>3.03</v>
      </c>
      <c r="Z39" s="107">
        <v>2.36</v>
      </c>
      <c r="AA39" s="90">
        <v>0.51</v>
      </c>
      <c r="AB39" s="90">
        <v>2.36</v>
      </c>
      <c r="AC39" s="90">
        <v>1.85</v>
      </c>
      <c r="AD39" s="90">
        <v>1.89</v>
      </c>
      <c r="AE39" s="90">
        <v>4.6900000000000004</v>
      </c>
      <c r="AF39" s="90">
        <v>2.52</v>
      </c>
      <c r="AG39" s="90">
        <v>1.5</v>
      </c>
      <c r="AH39" s="90">
        <v>0.94</v>
      </c>
      <c r="AI39" s="90">
        <v>3.27</v>
      </c>
      <c r="AJ39" s="90">
        <v>0.71</v>
      </c>
      <c r="AK39" s="90"/>
      <c r="AL39" s="90"/>
      <c r="AM39" s="90"/>
      <c r="AN39" s="90"/>
      <c r="AO39" s="92"/>
      <c r="AP39" s="92"/>
      <c r="AQ39" s="92"/>
      <c r="AR39" s="92"/>
      <c r="AS39" s="92"/>
      <c r="AT39" s="92"/>
      <c r="AU39" s="39">
        <f t="shared" si="0"/>
        <v>2.1762424242424241</v>
      </c>
      <c r="AV39" s="40">
        <f t="shared" si="1"/>
        <v>0.16358471649771639</v>
      </c>
    </row>
    <row r="40" spans="1:48" s="83" customFormat="1" ht="12.75" customHeight="1">
      <c r="A40" s="127">
        <v>11500</v>
      </c>
      <c r="B40" s="128" t="s">
        <v>254</v>
      </c>
      <c r="C40" s="259">
        <f>StormStats!D49</f>
        <v>33432</v>
      </c>
      <c r="D40" s="244">
        <v>0.71</v>
      </c>
      <c r="E40" s="244">
        <v>4.17</v>
      </c>
      <c r="F40" s="244">
        <v>4.6900000000000004</v>
      </c>
      <c r="G40" s="244">
        <v>0.08</v>
      </c>
      <c r="H40" s="244">
        <v>2.48</v>
      </c>
      <c r="I40" s="244">
        <v>3.82</v>
      </c>
      <c r="J40" s="117">
        <v>1.81</v>
      </c>
      <c r="K40" s="117">
        <v>2.8</v>
      </c>
      <c r="L40" s="92">
        <v>0.55000000000000004</v>
      </c>
      <c r="M40" s="92">
        <v>8.94</v>
      </c>
      <c r="N40" s="103">
        <v>1.85</v>
      </c>
      <c r="O40" s="103">
        <v>2.76</v>
      </c>
      <c r="P40" s="89">
        <v>1.34</v>
      </c>
      <c r="Q40" s="89">
        <v>1.81</v>
      </c>
      <c r="R40" s="89">
        <v>1.1399999999999999</v>
      </c>
      <c r="S40" s="138">
        <v>4.8099999999999996</v>
      </c>
      <c r="T40" s="107">
        <v>0.79</v>
      </c>
      <c r="U40" s="107">
        <v>2.72</v>
      </c>
      <c r="V40" s="107">
        <v>1.65</v>
      </c>
      <c r="W40" s="107">
        <v>1.18</v>
      </c>
      <c r="X40" s="107">
        <v>1.73</v>
      </c>
      <c r="Y40" s="107">
        <v>2.8</v>
      </c>
      <c r="Z40" s="107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2"/>
      <c r="AP40" s="92"/>
      <c r="AQ40" s="92"/>
      <c r="AR40" s="92"/>
      <c r="AS40" s="92"/>
      <c r="AT40" s="92"/>
      <c r="AU40" s="39">
        <f t="shared" si="0"/>
        <v>2.4831818181818184</v>
      </c>
      <c r="AV40" s="40">
        <f t="shared" si="1"/>
        <v>0.28592348526450667</v>
      </c>
    </row>
    <row r="41" spans="1:48" ht="12.75" customHeight="1">
      <c r="A41" s="127">
        <v>11800</v>
      </c>
      <c r="B41" s="128" t="s">
        <v>47</v>
      </c>
      <c r="C41" s="259">
        <f>StormStats!D50</f>
        <v>35500</v>
      </c>
      <c r="D41" s="244">
        <v>0.55000000000000004</v>
      </c>
      <c r="E41" s="244">
        <v>4.0199999999999996</v>
      </c>
      <c r="F41" s="244">
        <v>4.8</v>
      </c>
      <c r="G41" s="244">
        <v>0.24</v>
      </c>
      <c r="H41" s="244">
        <v>2.52</v>
      </c>
      <c r="I41" s="244">
        <v>1.65</v>
      </c>
      <c r="J41" s="117">
        <v>0.67</v>
      </c>
      <c r="K41" s="117">
        <v>1.5</v>
      </c>
      <c r="L41" s="92">
        <v>1.18</v>
      </c>
      <c r="M41" s="92">
        <v>6.22</v>
      </c>
      <c r="N41" s="103">
        <v>2.2000000000000002</v>
      </c>
      <c r="O41" s="103">
        <v>1.81</v>
      </c>
      <c r="P41" s="89">
        <v>1.5</v>
      </c>
      <c r="Q41" s="89">
        <v>1.73</v>
      </c>
      <c r="R41" s="89">
        <v>0.59</v>
      </c>
      <c r="S41" s="138">
        <v>3.5</v>
      </c>
      <c r="T41" s="107">
        <v>1.06</v>
      </c>
      <c r="U41" s="107">
        <v>4.37</v>
      </c>
      <c r="V41" s="107">
        <v>2.6</v>
      </c>
      <c r="W41" s="107">
        <v>1.57</v>
      </c>
      <c r="X41" s="107">
        <v>1.26</v>
      </c>
      <c r="Y41" s="107">
        <v>2.4</v>
      </c>
      <c r="Z41" s="107">
        <v>1.02</v>
      </c>
      <c r="AA41" s="90">
        <v>0.91</v>
      </c>
      <c r="AB41" s="90">
        <v>3.7</v>
      </c>
      <c r="AC41" s="90">
        <v>2.68</v>
      </c>
      <c r="AD41" s="90">
        <v>1.34</v>
      </c>
      <c r="AE41" s="90">
        <v>2.83</v>
      </c>
      <c r="AF41" s="90">
        <v>3.03</v>
      </c>
      <c r="AG41" s="90">
        <v>3.07</v>
      </c>
      <c r="AH41" s="90">
        <v>0.79</v>
      </c>
      <c r="AI41" s="90">
        <v>5.2</v>
      </c>
      <c r="AJ41" s="90"/>
      <c r="AK41" s="90"/>
      <c r="AL41" s="90"/>
      <c r="AM41" s="90"/>
      <c r="AN41" s="90"/>
      <c r="AO41" s="92"/>
      <c r="AP41" s="92"/>
      <c r="AQ41" s="92"/>
      <c r="AR41" s="92"/>
      <c r="AS41" s="92"/>
      <c r="AT41" s="92"/>
      <c r="AU41" s="39">
        <f t="shared" si="0"/>
        <v>2.2659375000000002</v>
      </c>
      <c r="AV41" s="40">
        <f t="shared" si="1"/>
        <v>0.24272514135981244</v>
      </c>
    </row>
    <row r="42" spans="1:48" s="83" customFormat="1" ht="12.75" customHeight="1">
      <c r="A42" s="127">
        <v>12000</v>
      </c>
      <c r="B42" s="128" t="s">
        <v>48</v>
      </c>
      <c r="C42" s="259">
        <f>StormStats!D51</f>
        <v>33269</v>
      </c>
      <c r="D42" s="244">
        <v>0.47</v>
      </c>
      <c r="E42" s="244">
        <v>4.13</v>
      </c>
      <c r="F42" s="244">
        <v>4.57</v>
      </c>
      <c r="G42" s="244">
        <v>0.04</v>
      </c>
      <c r="H42" s="244">
        <v>2.68</v>
      </c>
      <c r="I42" s="244">
        <v>1.81</v>
      </c>
      <c r="J42" s="117">
        <v>1.18</v>
      </c>
      <c r="K42" s="117">
        <v>2.0499999999999998</v>
      </c>
      <c r="L42" s="92">
        <v>0.35</v>
      </c>
      <c r="M42" s="92">
        <v>7.48</v>
      </c>
      <c r="N42" s="103">
        <v>2.87</v>
      </c>
      <c r="O42" s="103">
        <v>2.21</v>
      </c>
      <c r="P42" s="89">
        <v>1.1399999999999999</v>
      </c>
      <c r="Q42" s="89">
        <v>1.34</v>
      </c>
      <c r="R42" s="89">
        <v>0.43</v>
      </c>
      <c r="S42" s="138">
        <v>3.82</v>
      </c>
      <c r="T42" s="107">
        <v>0.91</v>
      </c>
      <c r="U42" s="107">
        <v>4.6100000000000003</v>
      </c>
      <c r="V42" s="107">
        <v>2.09</v>
      </c>
      <c r="W42" s="107">
        <v>1.3</v>
      </c>
      <c r="X42" s="107">
        <v>2.2000000000000002</v>
      </c>
      <c r="Y42" s="107">
        <v>4.21</v>
      </c>
      <c r="Z42" s="107">
        <v>1.54</v>
      </c>
      <c r="AA42" s="90">
        <v>0.91</v>
      </c>
      <c r="AB42" s="90">
        <v>2.83</v>
      </c>
      <c r="AC42" s="90">
        <v>2.99</v>
      </c>
      <c r="AD42" s="90">
        <v>1.77</v>
      </c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2"/>
      <c r="AP42" s="92"/>
      <c r="AQ42" s="92"/>
      <c r="AR42" s="92"/>
      <c r="AS42" s="92"/>
      <c r="AT42" s="92"/>
      <c r="AU42" s="39">
        <f t="shared" si="0"/>
        <v>2.293703703703704</v>
      </c>
      <c r="AV42" s="40">
        <f t="shared" si="1"/>
        <v>0.20490876796383009</v>
      </c>
    </row>
    <row r="43" spans="1:48" ht="12.75" customHeight="1">
      <c r="A43" s="127">
        <v>12500</v>
      </c>
      <c r="B43" s="128" t="s">
        <v>49</v>
      </c>
      <c r="C43" s="259">
        <f>StormStats!D52</f>
        <v>40001</v>
      </c>
      <c r="D43" s="244">
        <v>0.67</v>
      </c>
      <c r="E43" s="244">
        <v>3.39</v>
      </c>
      <c r="F43" s="244">
        <v>6.1</v>
      </c>
      <c r="G43" s="244">
        <v>0.31</v>
      </c>
      <c r="H43" s="244">
        <v>1.65</v>
      </c>
      <c r="I43" s="244">
        <v>1.46</v>
      </c>
      <c r="J43" s="117">
        <v>0.83</v>
      </c>
      <c r="K43" s="117">
        <v>1.22</v>
      </c>
      <c r="L43" s="92">
        <v>0.35</v>
      </c>
      <c r="M43" s="92">
        <v>6.89</v>
      </c>
      <c r="N43" s="103">
        <v>4.13</v>
      </c>
      <c r="O43" s="103">
        <v>2.0499999999999998</v>
      </c>
      <c r="P43" s="89">
        <v>0.87</v>
      </c>
      <c r="Q43" s="89">
        <v>1.58</v>
      </c>
      <c r="R43" s="89">
        <v>0.43</v>
      </c>
      <c r="S43" s="138">
        <v>3.43</v>
      </c>
      <c r="T43" s="107">
        <v>0.75</v>
      </c>
      <c r="U43" s="107">
        <v>3.11</v>
      </c>
      <c r="V43" s="107">
        <v>4.09</v>
      </c>
      <c r="W43" s="107">
        <v>2.87</v>
      </c>
      <c r="X43" s="107">
        <v>1.3</v>
      </c>
      <c r="Y43" s="107">
        <v>2.64</v>
      </c>
      <c r="Z43" s="107">
        <v>1.61</v>
      </c>
      <c r="AA43" s="90">
        <v>1.06</v>
      </c>
      <c r="AB43" s="90">
        <v>4.0599999999999996</v>
      </c>
      <c r="AC43" s="90">
        <v>3.46</v>
      </c>
      <c r="AD43" s="90">
        <v>1.38</v>
      </c>
      <c r="AE43" s="90">
        <v>4.45</v>
      </c>
      <c r="AF43" s="90">
        <v>2.44</v>
      </c>
      <c r="AG43" s="90">
        <v>2.48</v>
      </c>
      <c r="AH43" s="90">
        <v>0.83</v>
      </c>
      <c r="AI43" s="90">
        <v>4.33</v>
      </c>
      <c r="AJ43" s="90">
        <v>0.94</v>
      </c>
      <c r="AK43" s="90"/>
      <c r="AL43" s="90"/>
      <c r="AM43" s="90"/>
      <c r="AN43" s="90"/>
      <c r="AO43" s="92"/>
      <c r="AP43" s="92"/>
      <c r="AQ43" s="92"/>
      <c r="AR43" s="92"/>
      <c r="AS43" s="92"/>
      <c r="AT43" s="92"/>
      <c r="AU43" s="39">
        <f t="shared" si="0"/>
        <v>2.3381818181818179</v>
      </c>
      <c r="AV43" s="40">
        <f t="shared" si="1"/>
        <v>0.28654743390357701</v>
      </c>
    </row>
    <row r="44" spans="1:48" s="88" customFormat="1" ht="12.75" customHeight="1">
      <c r="A44" s="127">
        <v>12700</v>
      </c>
      <c r="B44" s="128" t="s">
        <v>359</v>
      </c>
      <c r="C44" s="259">
        <v>40001</v>
      </c>
      <c r="D44" s="244">
        <v>0.51</v>
      </c>
      <c r="E44" s="244">
        <v>4.29</v>
      </c>
      <c r="F44" s="244">
        <v>6.1</v>
      </c>
      <c r="G44" s="244">
        <v>0.98</v>
      </c>
      <c r="H44" s="244">
        <v>1.73</v>
      </c>
      <c r="I44" s="244">
        <v>2.56</v>
      </c>
      <c r="J44" s="117">
        <v>1.89</v>
      </c>
      <c r="K44" s="117">
        <v>2.0099999999999998</v>
      </c>
      <c r="L44" s="136">
        <v>0.94</v>
      </c>
      <c r="M44" s="136">
        <v>7.01</v>
      </c>
      <c r="N44" s="137">
        <v>2.64</v>
      </c>
      <c r="O44" s="137">
        <v>2.56</v>
      </c>
      <c r="P44" s="138">
        <v>1.54</v>
      </c>
      <c r="Q44" s="138">
        <v>0.79</v>
      </c>
      <c r="R44" s="138">
        <v>0.91</v>
      </c>
      <c r="S44" s="138"/>
      <c r="T44" s="107"/>
      <c r="U44" s="107"/>
      <c r="V44" s="107"/>
      <c r="W44" s="107"/>
      <c r="X44" s="107"/>
      <c r="Y44" s="107"/>
      <c r="Z44" s="107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6"/>
      <c r="AP44" s="136"/>
      <c r="AQ44" s="136"/>
      <c r="AR44" s="136"/>
      <c r="AS44" s="136"/>
      <c r="AT44" s="136"/>
      <c r="AU44" s="39">
        <f t="shared" si="0"/>
        <v>2.4306666666666668</v>
      </c>
      <c r="AV44" s="40">
        <f t="shared" si="1"/>
        <v>0.20981897970378496</v>
      </c>
    </row>
    <row r="45" spans="1:48" s="83" customFormat="1" ht="12.75" customHeight="1">
      <c r="A45" s="127">
        <v>13300</v>
      </c>
      <c r="B45" s="128" t="s">
        <v>220</v>
      </c>
      <c r="C45" s="259">
        <f>StormStats!D54</f>
        <v>37224</v>
      </c>
      <c r="D45" s="244">
        <v>0.47</v>
      </c>
      <c r="E45" s="244">
        <v>5.08</v>
      </c>
      <c r="F45" s="244">
        <v>5.98</v>
      </c>
      <c r="G45" s="244">
        <v>0.08</v>
      </c>
      <c r="H45" s="244">
        <v>3.82</v>
      </c>
      <c r="I45" s="244">
        <v>2.09</v>
      </c>
      <c r="J45" s="117">
        <v>1.54</v>
      </c>
      <c r="K45" s="117">
        <v>2.83</v>
      </c>
      <c r="L45" s="92">
        <v>1.06</v>
      </c>
      <c r="M45" s="92">
        <v>8.19</v>
      </c>
      <c r="N45" s="103">
        <v>2.52</v>
      </c>
      <c r="O45" s="103">
        <v>2.36</v>
      </c>
      <c r="P45" s="89">
        <v>1.42</v>
      </c>
      <c r="Q45" s="89">
        <v>1.66</v>
      </c>
      <c r="R45" s="89">
        <v>1.07</v>
      </c>
      <c r="S45" s="138">
        <v>3.19</v>
      </c>
      <c r="T45" s="107">
        <v>0.75</v>
      </c>
      <c r="U45" s="107">
        <v>2.83</v>
      </c>
      <c r="V45" s="107">
        <v>2.91</v>
      </c>
      <c r="W45" s="107">
        <v>1.26</v>
      </c>
      <c r="X45" s="107">
        <v>1.5</v>
      </c>
      <c r="Y45" s="107">
        <v>3.7</v>
      </c>
      <c r="Z45" s="107">
        <v>1.06</v>
      </c>
      <c r="AA45" s="90">
        <v>2.0099999999999998</v>
      </c>
      <c r="AB45" s="90">
        <v>4.72</v>
      </c>
      <c r="AC45" s="90">
        <v>2.68</v>
      </c>
      <c r="AD45" s="90">
        <v>1.61</v>
      </c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2"/>
      <c r="AP45" s="92"/>
      <c r="AQ45" s="92"/>
      <c r="AR45" s="92"/>
      <c r="AS45" s="92"/>
      <c r="AT45" s="92"/>
      <c r="AU45" s="39">
        <f t="shared" si="0"/>
        <v>2.5329629629629631</v>
      </c>
      <c r="AV45" s="40">
        <f t="shared" si="1"/>
        <v>0.18555344348588973</v>
      </c>
    </row>
    <row r="46" spans="1:48" s="83" customFormat="1" ht="12.75" customHeight="1">
      <c r="A46" s="127">
        <v>13500</v>
      </c>
      <c r="B46" s="128" t="s">
        <v>255</v>
      </c>
      <c r="C46" s="259">
        <f>StormStats!D55</f>
        <v>42289</v>
      </c>
      <c r="D46" s="244">
        <v>0.35</v>
      </c>
      <c r="E46" s="244">
        <v>5.16</v>
      </c>
      <c r="F46" s="244">
        <v>4.6500000000000004</v>
      </c>
      <c r="G46" s="244">
        <v>0.08</v>
      </c>
      <c r="H46" s="244">
        <v>2.91</v>
      </c>
      <c r="I46" s="244">
        <v>1.73</v>
      </c>
      <c r="J46" s="117">
        <v>1.06</v>
      </c>
      <c r="K46" s="117">
        <v>2.64</v>
      </c>
      <c r="L46" s="92">
        <v>0.55000000000000004</v>
      </c>
      <c r="M46" s="92">
        <v>7.36</v>
      </c>
      <c r="N46" s="103">
        <v>2.52</v>
      </c>
      <c r="O46" s="103">
        <v>1.93</v>
      </c>
      <c r="P46" s="89">
        <v>0.91</v>
      </c>
      <c r="Q46" s="89">
        <v>1.54</v>
      </c>
      <c r="R46" s="89">
        <v>0.75</v>
      </c>
      <c r="S46" s="138">
        <v>3.46</v>
      </c>
      <c r="T46" s="107">
        <v>0.47</v>
      </c>
      <c r="U46" s="107">
        <v>3.15</v>
      </c>
      <c r="V46" s="107">
        <v>2.68</v>
      </c>
      <c r="W46" s="107">
        <v>1.54</v>
      </c>
      <c r="X46" s="107">
        <v>2.0099999999999998</v>
      </c>
      <c r="Y46" s="107">
        <v>2.96</v>
      </c>
      <c r="Z46" s="107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2"/>
      <c r="AP46" s="92"/>
      <c r="AQ46" s="92"/>
      <c r="AR46" s="92"/>
      <c r="AS46" s="92"/>
      <c r="AT46" s="92"/>
      <c r="AU46" s="39">
        <f t="shared" si="0"/>
        <v>2.291363636363636</v>
      </c>
      <c r="AV46" s="40">
        <f t="shared" si="1"/>
        <v>0.15274747073993256</v>
      </c>
    </row>
    <row r="47" spans="1:48" s="83" customFormat="1" ht="12.75" customHeight="1">
      <c r="A47" s="127">
        <v>13800</v>
      </c>
      <c r="B47" s="128" t="s">
        <v>95</v>
      </c>
      <c r="C47" s="259">
        <f>StormStats!D57</f>
        <v>33261</v>
      </c>
      <c r="D47" s="244">
        <v>0.43</v>
      </c>
      <c r="E47" s="244">
        <v>3.23</v>
      </c>
      <c r="F47" s="244">
        <v>5</v>
      </c>
      <c r="G47" s="244">
        <v>0.28000000000000003</v>
      </c>
      <c r="H47" s="244">
        <v>2.6</v>
      </c>
      <c r="I47" s="244">
        <v>1.1000000000000001</v>
      </c>
      <c r="J47" s="117">
        <v>1.02</v>
      </c>
      <c r="K47" s="117">
        <v>1.46</v>
      </c>
      <c r="L47" s="92">
        <v>0.63</v>
      </c>
      <c r="M47" s="92">
        <v>7.32</v>
      </c>
      <c r="N47" s="103">
        <v>3.54</v>
      </c>
      <c r="O47" s="103">
        <v>1.69</v>
      </c>
      <c r="P47" s="89">
        <v>0.91</v>
      </c>
      <c r="Q47" s="89">
        <v>1.93</v>
      </c>
      <c r="R47" s="89">
        <v>0.63</v>
      </c>
      <c r="S47" s="138">
        <v>4.09</v>
      </c>
      <c r="T47" s="107">
        <v>0.51</v>
      </c>
      <c r="U47" s="107">
        <v>3.15</v>
      </c>
      <c r="V47" s="107">
        <v>2.56</v>
      </c>
      <c r="W47" s="107">
        <v>2.48</v>
      </c>
      <c r="X47" s="107">
        <v>2.2799999999999998</v>
      </c>
      <c r="Y47" s="107">
        <v>1.89</v>
      </c>
      <c r="Z47" s="107">
        <v>1.93</v>
      </c>
      <c r="AA47" s="90">
        <v>0.63</v>
      </c>
      <c r="AB47" s="90">
        <v>2.8</v>
      </c>
      <c r="AC47" s="90">
        <v>1.73</v>
      </c>
      <c r="AD47" s="90">
        <v>1.34</v>
      </c>
      <c r="AE47" s="90">
        <v>5.16</v>
      </c>
      <c r="AF47" s="90">
        <v>1.97</v>
      </c>
      <c r="AG47" s="90">
        <v>1.69</v>
      </c>
      <c r="AH47" s="90">
        <v>0.87</v>
      </c>
      <c r="AI47" s="90">
        <v>2.87</v>
      </c>
      <c r="AJ47" s="90">
        <v>0.91</v>
      </c>
      <c r="AK47" s="90">
        <v>8.86</v>
      </c>
      <c r="AL47" s="90"/>
      <c r="AM47" s="90"/>
      <c r="AN47" s="90"/>
      <c r="AO47" s="92"/>
      <c r="AP47" s="92"/>
      <c r="AQ47" s="92"/>
      <c r="AR47" s="92"/>
      <c r="AS47" s="92"/>
      <c r="AT47" s="92"/>
      <c r="AU47" s="39">
        <f t="shared" si="0"/>
        <v>2.3379411764705882</v>
      </c>
      <c r="AV47" s="40">
        <f t="shared" si="1"/>
        <v>0.18392250597559442</v>
      </c>
    </row>
    <row r="48" spans="1:48" ht="12.75" customHeight="1">
      <c r="A48" s="127">
        <v>14200</v>
      </c>
      <c r="B48" s="128" t="s">
        <v>98</v>
      </c>
      <c r="C48" s="259">
        <f>StormStats!D58</f>
        <v>38764</v>
      </c>
      <c r="D48" s="244">
        <v>0.35</v>
      </c>
      <c r="E48" s="244">
        <v>3.39</v>
      </c>
      <c r="F48" s="244">
        <v>7.17</v>
      </c>
      <c r="G48" s="244">
        <v>0.2</v>
      </c>
      <c r="H48" s="244">
        <v>1.3</v>
      </c>
      <c r="I48" s="244">
        <v>2.44</v>
      </c>
      <c r="J48" s="117">
        <v>1.42</v>
      </c>
      <c r="K48" s="117">
        <v>1.57</v>
      </c>
      <c r="L48" s="92">
        <v>0.39</v>
      </c>
      <c r="M48" s="92">
        <v>6.85</v>
      </c>
      <c r="N48" s="103">
        <v>4.9660000000000002</v>
      </c>
      <c r="O48" s="103">
        <v>3.82</v>
      </c>
      <c r="P48" s="89">
        <v>2.13</v>
      </c>
      <c r="Q48" s="89">
        <v>3.14</v>
      </c>
      <c r="R48" s="89">
        <v>0.67</v>
      </c>
      <c r="S48" s="138">
        <v>2.87</v>
      </c>
      <c r="T48" s="107">
        <v>0.83</v>
      </c>
      <c r="U48" s="107">
        <v>5.16</v>
      </c>
      <c r="V48" s="107">
        <v>4.33</v>
      </c>
      <c r="W48" s="107">
        <v>1.81</v>
      </c>
      <c r="X48" s="107">
        <v>1.81</v>
      </c>
      <c r="Y48" s="107">
        <v>2.76</v>
      </c>
      <c r="Z48" s="107">
        <v>1.46</v>
      </c>
      <c r="AA48" s="90">
        <v>0.71</v>
      </c>
      <c r="AB48" s="90">
        <v>4.13</v>
      </c>
      <c r="AC48" s="90">
        <v>4.0599999999999996</v>
      </c>
      <c r="AD48" s="90">
        <v>2.3199999999999998</v>
      </c>
      <c r="AE48" s="90">
        <v>5.12</v>
      </c>
      <c r="AF48" s="90">
        <v>4.17</v>
      </c>
      <c r="AG48" s="90">
        <v>0.43</v>
      </c>
      <c r="AH48" s="90">
        <v>0.83</v>
      </c>
      <c r="AI48" s="90">
        <v>5.24</v>
      </c>
      <c r="AJ48" s="90">
        <v>1.26</v>
      </c>
      <c r="AK48" s="90"/>
      <c r="AL48" s="90"/>
      <c r="AM48" s="90"/>
      <c r="AN48" s="90"/>
      <c r="AO48" s="92"/>
      <c r="AP48" s="92"/>
      <c r="AQ48" s="92"/>
      <c r="AR48" s="92"/>
      <c r="AS48" s="92"/>
      <c r="AT48" s="92"/>
      <c r="AU48" s="39">
        <f t="shared" si="0"/>
        <v>2.7001818181818185</v>
      </c>
      <c r="AV48" s="40">
        <f t="shared" si="1"/>
        <v>0.12962090094943099</v>
      </c>
    </row>
    <row r="49" spans="1:48" ht="12.75" customHeight="1">
      <c r="A49" s="127">
        <v>14500</v>
      </c>
      <c r="B49" s="128" t="s">
        <v>326</v>
      </c>
      <c r="C49" s="259">
        <f>StormStats!D59</f>
        <v>34451</v>
      </c>
      <c r="D49" s="244">
        <v>0.31</v>
      </c>
      <c r="E49" s="244">
        <v>3.66</v>
      </c>
      <c r="F49" s="244">
        <v>6.3</v>
      </c>
      <c r="G49" s="244">
        <v>0.67</v>
      </c>
      <c r="H49" s="244">
        <v>3.66</v>
      </c>
      <c r="I49" s="244">
        <v>1.46</v>
      </c>
      <c r="J49" s="117">
        <v>1.85</v>
      </c>
      <c r="K49" s="117">
        <v>1.77</v>
      </c>
      <c r="L49" s="92">
        <v>0.87</v>
      </c>
      <c r="M49" s="92">
        <v>6.57</v>
      </c>
      <c r="N49" s="103">
        <v>1.34</v>
      </c>
      <c r="O49" s="103">
        <v>2.52</v>
      </c>
      <c r="P49" s="89">
        <v>0.59</v>
      </c>
      <c r="Q49" s="89">
        <v>3.31</v>
      </c>
      <c r="R49" s="89">
        <v>0.71</v>
      </c>
      <c r="S49" s="138">
        <v>2.09</v>
      </c>
      <c r="T49" s="107">
        <v>0.98</v>
      </c>
      <c r="U49" s="107">
        <v>3.74</v>
      </c>
      <c r="V49" s="107"/>
      <c r="W49" s="107"/>
      <c r="X49" s="107"/>
      <c r="Y49" s="107"/>
      <c r="Z49" s="107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2"/>
      <c r="AP49" s="92"/>
      <c r="AQ49" s="92"/>
      <c r="AR49" s="92"/>
      <c r="AS49" s="92"/>
      <c r="AT49" s="92"/>
      <c r="AU49" s="39">
        <f t="shared" si="0"/>
        <v>2.3555555555555561</v>
      </c>
      <c r="AV49" s="40">
        <f t="shared" si="1"/>
        <v>0.13160377358490563</v>
      </c>
    </row>
    <row r="50" spans="1:48" ht="12.75" customHeight="1">
      <c r="A50" s="127">
        <v>14700</v>
      </c>
      <c r="B50" s="128" t="s">
        <v>91</v>
      </c>
      <c r="C50" s="259">
        <f>StormStats!D60</f>
        <v>39765</v>
      </c>
      <c r="D50" s="244">
        <v>0.39</v>
      </c>
      <c r="E50" s="244">
        <v>4.84</v>
      </c>
      <c r="F50" s="244">
        <v>1.81</v>
      </c>
      <c r="G50" s="244">
        <v>0.2</v>
      </c>
      <c r="H50" s="244">
        <v>0.87</v>
      </c>
      <c r="I50" s="244">
        <v>3.27</v>
      </c>
      <c r="J50" s="117">
        <v>2.2400000000000002</v>
      </c>
      <c r="K50" s="117">
        <v>1.3</v>
      </c>
      <c r="L50" s="92">
        <v>0.94</v>
      </c>
      <c r="M50" s="92">
        <v>4.76</v>
      </c>
      <c r="N50" s="103">
        <v>1.81</v>
      </c>
      <c r="O50" s="103">
        <v>1.85</v>
      </c>
      <c r="P50" s="89">
        <v>1.02</v>
      </c>
      <c r="Q50" s="89">
        <v>2.0099999999999998</v>
      </c>
      <c r="R50" s="89">
        <v>2.0099999999999998</v>
      </c>
      <c r="S50" s="138">
        <v>3.23</v>
      </c>
      <c r="T50" s="107">
        <v>1.1399999999999999</v>
      </c>
      <c r="U50" s="107">
        <v>3.43</v>
      </c>
      <c r="V50" s="107">
        <v>3.35</v>
      </c>
      <c r="W50" s="107">
        <v>1.46</v>
      </c>
      <c r="X50" s="107">
        <v>1.57</v>
      </c>
      <c r="Y50" s="107">
        <v>1.73</v>
      </c>
      <c r="Z50" s="107">
        <v>1.34</v>
      </c>
      <c r="AA50" s="90">
        <v>0.12</v>
      </c>
      <c r="AB50" s="90">
        <v>0.71</v>
      </c>
      <c r="AC50" s="90">
        <v>0.63</v>
      </c>
      <c r="AD50" s="90">
        <v>1.1000000000000001</v>
      </c>
      <c r="AE50" s="90">
        <v>3.23</v>
      </c>
      <c r="AF50" s="90">
        <v>0.31</v>
      </c>
      <c r="AG50" s="90">
        <v>0.83</v>
      </c>
      <c r="AH50" s="90"/>
      <c r="AI50" s="90"/>
      <c r="AJ50" s="90"/>
      <c r="AK50" s="90"/>
      <c r="AL50" s="90"/>
      <c r="AM50" s="90"/>
      <c r="AN50" s="90"/>
      <c r="AO50" s="92"/>
      <c r="AP50" s="92"/>
      <c r="AQ50" s="92"/>
      <c r="AR50" s="92"/>
      <c r="AS50" s="92"/>
      <c r="AT50" s="92"/>
      <c r="AU50" s="39">
        <f t="shared" si="0"/>
        <v>1.783333333333333</v>
      </c>
      <c r="AV50" s="40">
        <f t="shared" si="1"/>
        <v>0.21869158878504677</v>
      </c>
    </row>
    <row r="51" spans="1:48" s="88" customFormat="1" ht="12.75" customHeight="1">
      <c r="A51" s="127">
        <v>15000</v>
      </c>
      <c r="B51" s="128" t="s">
        <v>363</v>
      </c>
      <c r="C51" s="259">
        <v>39765</v>
      </c>
      <c r="D51" s="244">
        <v>0.75</v>
      </c>
      <c r="E51" s="244">
        <v>5.71</v>
      </c>
      <c r="F51" s="244">
        <v>8.39</v>
      </c>
      <c r="G51" s="244">
        <v>0.71</v>
      </c>
      <c r="H51" s="244">
        <v>3.31</v>
      </c>
      <c r="I51" s="244">
        <v>3.19</v>
      </c>
      <c r="J51" s="117">
        <v>1.02</v>
      </c>
      <c r="K51" s="117">
        <v>2.87</v>
      </c>
      <c r="L51" s="136">
        <v>0.83</v>
      </c>
      <c r="M51" s="136">
        <v>7.76</v>
      </c>
      <c r="N51" s="137">
        <v>3.19</v>
      </c>
      <c r="O51" s="137">
        <v>3.27</v>
      </c>
      <c r="P51" s="138">
        <v>0.71</v>
      </c>
      <c r="Q51" s="138">
        <v>2.91</v>
      </c>
      <c r="R51" s="138">
        <v>0.75</v>
      </c>
      <c r="S51" s="138"/>
      <c r="T51" s="107"/>
      <c r="U51" s="107"/>
      <c r="V51" s="107"/>
      <c r="W51" s="107"/>
      <c r="X51" s="107"/>
      <c r="Y51" s="107"/>
      <c r="Z51" s="107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6"/>
      <c r="AP51" s="136"/>
      <c r="AQ51" s="136"/>
      <c r="AR51" s="136"/>
      <c r="AS51" s="136"/>
      <c r="AT51" s="136"/>
      <c r="AU51" s="39">
        <f t="shared" si="0"/>
        <v>3.0246666666666671</v>
      </c>
      <c r="AV51" s="40">
        <f t="shared" si="1"/>
        <v>0.24796120784659464</v>
      </c>
    </row>
    <row r="52" spans="1:48" ht="12.75" customHeight="1">
      <c r="A52" s="127">
        <v>15300</v>
      </c>
      <c r="B52" s="129" t="s">
        <v>232</v>
      </c>
      <c r="C52" s="259">
        <f>StormStats!D62</f>
        <v>29690</v>
      </c>
      <c r="D52" s="244">
        <v>1.18</v>
      </c>
      <c r="E52" s="244">
        <v>5.39</v>
      </c>
      <c r="F52" s="244">
        <v>5</v>
      </c>
      <c r="G52" s="244">
        <v>1.34</v>
      </c>
      <c r="H52" s="244">
        <v>3.35</v>
      </c>
      <c r="I52" s="244">
        <v>4.13</v>
      </c>
      <c r="J52" s="117">
        <v>1.77</v>
      </c>
      <c r="K52" s="117">
        <v>3.43</v>
      </c>
      <c r="L52" s="92">
        <v>0.35</v>
      </c>
      <c r="M52" s="92">
        <v>7.2</v>
      </c>
      <c r="N52" s="103">
        <v>2.2000000000000002</v>
      </c>
      <c r="O52" s="103">
        <v>3.19</v>
      </c>
      <c r="P52" s="89">
        <v>0.47</v>
      </c>
      <c r="Q52" s="89">
        <v>2.78</v>
      </c>
      <c r="R52" s="89">
        <v>1.1000000000000001</v>
      </c>
      <c r="S52" s="138">
        <v>3.54</v>
      </c>
      <c r="T52" s="107">
        <v>0.63</v>
      </c>
      <c r="U52" s="107">
        <v>3.62</v>
      </c>
      <c r="V52" s="107">
        <v>1.69</v>
      </c>
      <c r="W52" s="107">
        <v>1.77</v>
      </c>
      <c r="X52" s="107">
        <v>3.19</v>
      </c>
      <c r="Y52" s="107">
        <v>2.2799999999999998</v>
      </c>
      <c r="Z52" s="107">
        <v>3.35</v>
      </c>
      <c r="AA52" s="90"/>
      <c r="AB52" s="90"/>
      <c r="AC52" s="90"/>
      <c r="AD52" s="90"/>
      <c r="AE52" s="90"/>
      <c r="AF52" s="90"/>
      <c r="AG52" s="90"/>
      <c r="AH52" s="90"/>
      <c r="AI52" s="90"/>
      <c r="AJ52" s="91"/>
      <c r="AK52" s="90"/>
      <c r="AL52" s="91"/>
      <c r="AM52" s="91"/>
      <c r="AN52" s="90"/>
      <c r="AO52" s="92"/>
      <c r="AP52" s="92"/>
      <c r="AQ52" s="92"/>
      <c r="AR52" s="92"/>
      <c r="AS52" s="92"/>
      <c r="AT52" s="92"/>
      <c r="AU52" s="39">
        <f t="shared" si="0"/>
        <v>2.7369565217391307</v>
      </c>
      <c r="AV52" s="40">
        <f t="shared" si="1"/>
        <v>0.43113582208101658</v>
      </c>
    </row>
    <row r="53" spans="1:48" s="88" customFormat="1" ht="12.75" customHeight="1">
      <c r="A53" s="127">
        <v>15500</v>
      </c>
      <c r="B53" s="128" t="s">
        <v>238</v>
      </c>
      <c r="C53" s="259">
        <f>StormStats!D63</f>
        <v>29794</v>
      </c>
      <c r="D53" s="244">
        <v>0.55000000000000004</v>
      </c>
      <c r="E53" s="244">
        <v>6.02</v>
      </c>
      <c r="F53" s="244">
        <v>4.84</v>
      </c>
      <c r="G53" s="244">
        <v>0.2</v>
      </c>
      <c r="H53" s="244">
        <v>4.41</v>
      </c>
      <c r="I53" s="244">
        <v>4.17</v>
      </c>
      <c r="J53" s="117">
        <v>4.17</v>
      </c>
      <c r="K53" s="117">
        <v>5.75</v>
      </c>
      <c r="L53" s="108">
        <v>2.2799999999999998</v>
      </c>
      <c r="M53" s="108">
        <v>9.2100000000000009</v>
      </c>
      <c r="N53" s="104">
        <v>5</v>
      </c>
      <c r="O53" s="104">
        <v>5.55</v>
      </c>
      <c r="P53" s="105">
        <v>1.02</v>
      </c>
      <c r="Q53" s="105">
        <v>4.37</v>
      </c>
      <c r="R53" s="105">
        <v>0.47</v>
      </c>
      <c r="S53" s="138">
        <v>3.62</v>
      </c>
      <c r="T53" s="107">
        <v>2.44</v>
      </c>
      <c r="U53" s="107">
        <v>3.7</v>
      </c>
      <c r="V53" s="107">
        <v>2.36</v>
      </c>
      <c r="W53" s="107">
        <v>4.49</v>
      </c>
      <c r="X53" s="107">
        <v>5.35</v>
      </c>
      <c r="Y53" s="107">
        <v>3.07</v>
      </c>
      <c r="Z53" s="107">
        <v>5.31</v>
      </c>
      <c r="AA53" s="106">
        <v>2.68</v>
      </c>
      <c r="AB53" s="106">
        <v>5.08</v>
      </c>
      <c r="AC53" s="106">
        <v>4.96</v>
      </c>
      <c r="AD53" s="106">
        <v>2.91</v>
      </c>
      <c r="AE53" s="106">
        <v>3.03</v>
      </c>
      <c r="AF53" s="106">
        <v>6.1</v>
      </c>
      <c r="AG53" s="106">
        <v>6.18</v>
      </c>
      <c r="AH53" s="106">
        <v>2.09</v>
      </c>
      <c r="AI53" s="106">
        <v>6.85</v>
      </c>
      <c r="AJ53" s="106">
        <v>4.8</v>
      </c>
      <c r="AK53" s="106">
        <v>9.65</v>
      </c>
      <c r="AL53" s="106">
        <v>3.7</v>
      </c>
      <c r="AM53" s="106">
        <v>3.98</v>
      </c>
      <c r="AN53" s="106">
        <v>2.8</v>
      </c>
      <c r="AO53" s="115"/>
      <c r="AP53" s="108">
        <v>2.52</v>
      </c>
      <c r="AQ53" s="108">
        <v>6.18</v>
      </c>
      <c r="AR53" s="108">
        <v>8.11</v>
      </c>
      <c r="AS53" s="115"/>
      <c r="AT53" s="115"/>
      <c r="AU53" s="39">
        <f t="shared" si="0"/>
        <v>4.2492499999999991</v>
      </c>
      <c r="AV53" s="40">
        <f t="shared" si="1"/>
        <v>0.12943460610696009</v>
      </c>
    </row>
    <row r="54" spans="1:48" ht="12.75" customHeight="1">
      <c r="A54" s="127">
        <v>15800</v>
      </c>
      <c r="B54" s="128" t="s">
        <v>105</v>
      </c>
      <c r="C54" s="259">
        <f>StormStats!D64</f>
        <v>31740</v>
      </c>
      <c r="D54" s="244">
        <v>1.06</v>
      </c>
      <c r="E54" s="244">
        <v>6.14</v>
      </c>
      <c r="F54" s="244">
        <v>6.85</v>
      </c>
      <c r="G54" s="244">
        <v>0.2</v>
      </c>
      <c r="H54" s="244">
        <v>4.37</v>
      </c>
      <c r="I54" s="244">
        <v>5.08</v>
      </c>
      <c r="J54" s="117">
        <v>5.47</v>
      </c>
      <c r="K54" s="117">
        <v>4.41</v>
      </c>
      <c r="L54" s="92">
        <v>2.91</v>
      </c>
      <c r="M54" s="92">
        <v>8.11</v>
      </c>
      <c r="N54" s="103">
        <v>3.43</v>
      </c>
      <c r="O54" s="103">
        <v>3.9</v>
      </c>
      <c r="P54" s="89">
        <v>1.26</v>
      </c>
      <c r="Q54" s="89">
        <v>1.85</v>
      </c>
      <c r="R54" s="89">
        <v>2.99</v>
      </c>
      <c r="S54" s="138">
        <v>3.54</v>
      </c>
      <c r="T54" s="107">
        <v>5.71</v>
      </c>
      <c r="U54" s="107">
        <v>6.89</v>
      </c>
      <c r="V54" s="107">
        <v>3.66</v>
      </c>
      <c r="W54" s="107">
        <v>3.9</v>
      </c>
      <c r="X54" s="107">
        <v>4.84</v>
      </c>
      <c r="Y54" s="107">
        <v>3.31</v>
      </c>
      <c r="Z54" s="107">
        <v>4.25</v>
      </c>
      <c r="AA54" s="90">
        <v>2.76</v>
      </c>
      <c r="AB54" s="90">
        <v>9.02</v>
      </c>
      <c r="AC54" s="90">
        <v>4.96</v>
      </c>
      <c r="AD54" s="90">
        <v>5.55</v>
      </c>
      <c r="AE54" s="90">
        <v>5.39</v>
      </c>
      <c r="AF54" s="90">
        <v>4.6100000000000003</v>
      </c>
      <c r="AG54" s="90">
        <v>6.5</v>
      </c>
      <c r="AH54" s="90">
        <v>2.68</v>
      </c>
      <c r="AI54" s="90">
        <v>5.75</v>
      </c>
      <c r="AJ54" s="90">
        <v>2.8</v>
      </c>
      <c r="AK54" s="90">
        <v>7.32</v>
      </c>
      <c r="AL54" s="90">
        <v>2.87</v>
      </c>
      <c r="AM54" s="90">
        <v>3.78</v>
      </c>
      <c r="AN54" s="90">
        <v>2.64</v>
      </c>
      <c r="AO54" s="92">
        <v>7.05</v>
      </c>
      <c r="AP54" s="92">
        <v>3.15</v>
      </c>
      <c r="AQ54" s="92">
        <v>6.1</v>
      </c>
      <c r="AR54" s="92">
        <v>5.51</v>
      </c>
      <c r="AS54" s="91"/>
      <c r="AT54" s="92"/>
      <c r="AU54" s="39">
        <f t="shared" si="0"/>
        <v>4.4529268292682929</v>
      </c>
      <c r="AV54" s="40">
        <f t="shared" si="1"/>
        <v>0.23804568110861588</v>
      </c>
    </row>
    <row r="55" spans="1:48" ht="12.75" customHeight="1">
      <c r="A55" s="127">
        <v>16000</v>
      </c>
      <c r="B55" s="128" t="s">
        <v>106</v>
      </c>
      <c r="C55" s="259">
        <f>StormStats!D65</f>
        <v>29778</v>
      </c>
      <c r="D55" s="244">
        <v>2.6</v>
      </c>
      <c r="E55" s="244">
        <v>9.7200000000000006</v>
      </c>
      <c r="F55" s="115"/>
      <c r="G55" s="244">
        <v>3.74</v>
      </c>
      <c r="H55" s="244">
        <v>7.52</v>
      </c>
      <c r="I55" s="244">
        <v>9.61</v>
      </c>
      <c r="J55" s="117">
        <v>4.37</v>
      </c>
      <c r="K55" s="117">
        <v>9.33</v>
      </c>
      <c r="L55" s="92">
        <v>6.5</v>
      </c>
      <c r="M55" s="92">
        <v>11.26</v>
      </c>
      <c r="N55" s="103">
        <v>9.41</v>
      </c>
      <c r="O55" s="103">
        <v>12.2</v>
      </c>
      <c r="P55" s="89">
        <v>4.96</v>
      </c>
      <c r="Q55" s="89">
        <v>6.35</v>
      </c>
      <c r="R55" s="89">
        <v>3.5</v>
      </c>
      <c r="S55" s="138">
        <v>7.24</v>
      </c>
      <c r="T55" s="107">
        <v>6.57</v>
      </c>
      <c r="U55" s="107">
        <v>7.76</v>
      </c>
      <c r="V55" s="107">
        <v>9.4499999999999993</v>
      </c>
      <c r="W55" s="107">
        <v>9.41</v>
      </c>
      <c r="X55" s="107">
        <v>5.83</v>
      </c>
      <c r="Y55" s="107">
        <v>9.4499999999999993</v>
      </c>
      <c r="Z55" s="107">
        <v>3.03</v>
      </c>
      <c r="AA55" s="90">
        <v>5.24</v>
      </c>
      <c r="AB55" s="90">
        <v>16.54</v>
      </c>
      <c r="AC55" s="90">
        <v>9.5299999999999994</v>
      </c>
      <c r="AD55" s="90">
        <v>9.49</v>
      </c>
      <c r="AE55" s="90">
        <v>11.06</v>
      </c>
      <c r="AF55" s="90">
        <v>5.47</v>
      </c>
      <c r="AG55" s="90">
        <v>8.5</v>
      </c>
      <c r="AH55" s="90">
        <v>3.94</v>
      </c>
      <c r="AI55" s="90">
        <v>11.1</v>
      </c>
      <c r="AJ55" s="90">
        <v>2.8</v>
      </c>
      <c r="AK55" s="90">
        <v>8.43</v>
      </c>
      <c r="AL55" s="90">
        <v>2.83</v>
      </c>
      <c r="AM55" s="90">
        <v>5.43</v>
      </c>
      <c r="AN55" s="90">
        <v>4.53</v>
      </c>
      <c r="AO55" s="92"/>
      <c r="AP55" s="92"/>
      <c r="AQ55" s="92"/>
      <c r="AR55" s="92"/>
      <c r="AS55" s="92"/>
      <c r="AT55" s="92"/>
      <c r="AU55" s="39">
        <f t="shared" si="0"/>
        <v>7.3527777777777779</v>
      </c>
      <c r="AV55" s="40">
        <f t="shared" si="1"/>
        <v>0.35360785795239896</v>
      </c>
    </row>
    <row r="56" spans="1:48" ht="12.75" customHeight="1">
      <c r="A56" s="127">
        <v>16500</v>
      </c>
      <c r="B56" s="128" t="s">
        <v>107</v>
      </c>
      <c r="C56" s="259">
        <f>StormStats!D66</f>
        <v>29707</v>
      </c>
      <c r="D56" s="244">
        <v>2.2400000000000002</v>
      </c>
      <c r="E56" s="244">
        <v>3.78</v>
      </c>
      <c r="F56" s="244">
        <v>6.1</v>
      </c>
      <c r="G56" s="244">
        <v>1.57</v>
      </c>
      <c r="H56" s="244">
        <v>5</v>
      </c>
      <c r="I56" s="244">
        <v>5.79</v>
      </c>
      <c r="J56" s="117">
        <v>2.4</v>
      </c>
      <c r="K56" s="117">
        <v>3.58</v>
      </c>
      <c r="L56" s="92">
        <v>1.5</v>
      </c>
      <c r="M56" s="92">
        <v>9.02</v>
      </c>
      <c r="N56" s="103">
        <v>6.69</v>
      </c>
      <c r="O56" s="103">
        <v>4.6900000000000004</v>
      </c>
      <c r="P56" s="89">
        <v>1.22</v>
      </c>
      <c r="Q56" s="89">
        <v>2.2400000000000002</v>
      </c>
      <c r="R56" s="89">
        <v>1.61</v>
      </c>
      <c r="S56" s="138">
        <v>4.13</v>
      </c>
      <c r="T56" s="107">
        <v>3.31</v>
      </c>
      <c r="U56" s="107">
        <v>3.39</v>
      </c>
      <c r="V56" s="107">
        <v>2.56</v>
      </c>
      <c r="W56" s="107">
        <v>3.82</v>
      </c>
      <c r="X56" s="107">
        <v>3.74</v>
      </c>
      <c r="Y56" s="107">
        <v>2.99</v>
      </c>
      <c r="Z56" s="107">
        <v>1.1399999999999999</v>
      </c>
      <c r="AA56" s="90">
        <v>2.4</v>
      </c>
      <c r="AB56" s="90">
        <v>11.42</v>
      </c>
      <c r="AC56" s="90">
        <v>4.45</v>
      </c>
      <c r="AD56" s="90">
        <v>6.38</v>
      </c>
      <c r="AE56" s="90">
        <v>6.22</v>
      </c>
      <c r="AF56" s="90">
        <v>3.66</v>
      </c>
      <c r="AG56" s="90">
        <v>6.77</v>
      </c>
      <c r="AH56" s="90">
        <v>2.91</v>
      </c>
      <c r="AI56" s="90">
        <v>6.89</v>
      </c>
      <c r="AJ56" s="90">
        <v>2.6</v>
      </c>
      <c r="AK56" s="90">
        <v>3.82</v>
      </c>
      <c r="AL56" s="90">
        <v>2.2000000000000002</v>
      </c>
      <c r="AM56" s="90">
        <v>5.98</v>
      </c>
      <c r="AN56" s="90">
        <v>5.04</v>
      </c>
      <c r="AO56" s="92">
        <v>5.75</v>
      </c>
      <c r="AP56" s="92">
        <v>3.62</v>
      </c>
      <c r="AQ56" s="92">
        <v>7.48</v>
      </c>
      <c r="AR56" s="92">
        <v>7.48</v>
      </c>
      <c r="AS56" s="92">
        <v>3.43</v>
      </c>
      <c r="AT56" s="92"/>
      <c r="AU56" s="39">
        <f t="shared" si="0"/>
        <v>4.3097619047619027</v>
      </c>
      <c r="AV56" s="40">
        <f t="shared" si="1"/>
        <v>0.51975029003922468</v>
      </c>
    </row>
    <row r="57" spans="1:48" ht="12.75" customHeight="1">
      <c r="A57" s="127">
        <v>16700</v>
      </c>
      <c r="B57" s="128" t="s">
        <v>108</v>
      </c>
      <c r="C57" s="259">
        <f>StormStats!D67</f>
        <v>29677</v>
      </c>
      <c r="D57" s="244">
        <v>2.99</v>
      </c>
      <c r="E57" s="244">
        <v>5</v>
      </c>
      <c r="F57" s="244">
        <v>5.83</v>
      </c>
      <c r="G57" s="244">
        <v>1.06</v>
      </c>
      <c r="H57" s="244">
        <v>4.21</v>
      </c>
      <c r="I57" s="244">
        <v>4.72</v>
      </c>
      <c r="J57" s="117">
        <v>3.98</v>
      </c>
      <c r="K57" s="117">
        <v>4.17</v>
      </c>
      <c r="L57" s="92">
        <v>1.85</v>
      </c>
      <c r="M57" s="92">
        <v>9.84</v>
      </c>
      <c r="N57" s="103">
        <v>6.1</v>
      </c>
      <c r="O57" s="103">
        <v>5</v>
      </c>
      <c r="P57" s="89">
        <v>2.4</v>
      </c>
      <c r="Q57" s="89">
        <v>2.13</v>
      </c>
      <c r="R57" s="89">
        <v>0.87</v>
      </c>
      <c r="S57" s="138">
        <v>3.78</v>
      </c>
      <c r="T57" s="107">
        <v>3.27</v>
      </c>
      <c r="U57" s="107">
        <v>3.66</v>
      </c>
      <c r="V57" s="107">
        <v>6.26</v>
      </c>
      <c r="W57" s="107">
        <v>3.7</v>
      </c>
      <c r="X57" s="107">
        <v>4.41</v>
      </c>
      <c r="Y57" s="107">
        <v>4.76</v>
      </c>
      <c r="Z57" s="107">
        <v>4.09</v>
      </c>
      <c r="AA57" s="90">
        <v>3.11</v>
      </c>
      <c r="AB57" s="90">
        <v>8.82</v>
      </c>
      <c r="AC57" s="90">
        <v>3.7</v>
      </c>
      <c r="AD57" s="90">
        <v>4.37</v>
      </c>
      <c r="AE57" s="90">
        <v>7.24</v>
      </c>
      <c r="AF57" s="90">
        <v>6.34</v>
      </c>
      <c r="AG57" s="90">
        <v>5.12</v>
      </c>
      <c r="AH57" s="90">
        <v>3.11</v>
      </c>
      <c r="AI57" s="90">
        <v>6.85</v>
      </c>
      <c r="AJ57" s="90">
        <v>4.53</v>
      </c>
      <c r="AK57" s="90">
        <v>6.89</v>
      </c>
      <c r="AL57" s="90">
        <v>3.62</v>
      </c>
      <c r="AM57" s="90">
        <v>4.0199999999999996</v>
      </c>
      <c r="AN57" s="90">
        <v>2.2400000000000002</v>
      </c>
      <c r="AO57" s="92">
        <v>5.12</v>
      </c>
      <c r="AP57" s="91"/>
      <c r="AQ57" s="92">
        <v>6.69</v>
      </c>
      <c r="AR57" s="92">
        <v>4.37</v>
      </c>
      <c r="AS57" s="92">
        <v>4.0199999999999996</v>
      </c>
      <c r="AT57" s="92">
        <v>4.25</v>
      </c>
      <c r="AU57" s="39">
        <f t="shared" si="0"/>
        <v>4.4878571428571448</v>
      </c>
      <c r="AV57" s="40">
        <f t="shared" si="1"/>
        <v>0.66624224096769036</v>
      </c>
    </row>
    <row r="58" spans="1:48" s="83" customFormat="1" ht="12.75" customHeight="1">
      <c r="A58" s="127">
        <v>17000</v>
      </c>
      <c r="B58" s="128" t="s">
        <v>109</v>
      </c>
      <c r="C58" s="259">
        <f>StormStats!D68</f>
        <v>29680</v>
      </c>
      <c r="D58" s="244">
        <v>3.07</v>
      </c>
      <c r="E58" s="244">
        <v>7.36</v>
      </c>
      <c r="F58" s="244">
        <v>7.56</v>
      </c>
      <c r="G58" s="244">
        <v>1.02</v>
      </c>
      <c r="H58" s="244">
        <v>3.94</v>
      </c>
      <c r="I58" s="244">
        <v>8.11</v>
      </c>
      <c r="J58" s="117">
        <v>5.47</v>
      </c>
      <c r="K58" s="117">
        <v>5.71</v>
      </c>
      <c r="L58" s="92">
        <v>2.76</v>
      </c>
      <c r="M58" s="92">
        <v>10.28</v>
      </c>
      <c r="N58" s="103">
        <v>6.34</v>
      </c>
      <c r="O58" s="103">
        <v>8.7100000000000009</v>
      </c>
      <c r="P58" s="89">
        <v>3.95</v>
      </c>
      <c r="Q58" s="89">
        <v>3.66</v>
      </c>
      <c r="R58" s="89">
        <v>5.98</v>
      </c>
      <c r="S58" s="138">
        <v>2.91</v>
      </c>
      <c r="T58" s="107">
        <v>8.5</v>
      </c>
      <c r="U58" s="107">
        <v>7.36</v>
      </c>
      <c r="V58" s="107">
        <v>3.39</v>
      </c>
      <c r="W58" s="107">
        <v>3.15</v>
      </c>
      <c r="X58" s="107">
        <v>3.46</v>
      </c>
      <c r="Y58" s="107">
        <v>6.06</v>
      </c>
      <c r="Z58" s="107">
        <v>1.57</v>
      </c>
      <c r="AA58" s="90">
        <v>3.31</v>
      </c>
      <c r="AB58" s="90">
        <v>9.49</v>
      </c>
      <c r="AC58" s="90">
        <v>5.51</v>
      </c>
      <c r="AD58" s="90">
        <v>4.6500000000000004</v>
      </c>
      <c r="AE58" s="90">
        <v>3.5</v>
      </c>
      <c r="AF58" s="90">
        <v>4.6900000000000004</v>
      </c>
      <c r="AG58" s="90">
        <v>2.44</v>
      </c>
      <c r="AH58" s="90">
        <v>3.86</v>
      </c>
      <c r="AI58" s="90">
        <v>6.65</v>
      </c>
      <c r="AJ58" s="90">
        <v>5.08</v>
      </c>
      <c r="AK58" s="90">
        <v>7.87</v>
      </c>
      <c r="AL58" s="90">
        <v>4.84</v>
      </c>
      <c r="AM58" s="90">
        <v>7.95</v>
      </c>
      <c r="AN58" s="90">
        <v>3.46</v>
      </c>
      <c r="AO58" s="92">
        <v>5.67</v>
      </c>
      <c r="AP58" s="92">
        <v>5.47</v>
      </c>
      <c r="AQ58" s="92">
        <v>9.9600000000000009</v>
      </c>
      <c r="AR58" s="92">
        <v>8.9</v>
      </c>
      <c r="AS58" s="92">
        <v>5.55</v>
      </c>
      <c r="AT58" s="92">
        <v>3.07</v>
      </c>
      <c r="AU58" s="39">
        <f t="shared" si="0"/>
        <v>5.4009302325581405</v>
      </c>
      <c r="AV58" s="40">
        <f t="shared" si="1"/>
        <v>0.5684205993799516</v>
      </c>
    </row>
    <row r="59" spans="1:48" ht="12.75" customHeight="1">
      <c r="A59" s="127">
        <v>17300</v>
      </c>
      <c r="B59" s="128" t="s">
        <v>110</v>
      </c>
      <c r="C59" s="259">
        <f>StormStats!D69</f>
        <v>32092</v>
      </c>
      <c r="D59" s="244">
        <v>0.94</v>
      </c>
      <c r="E59" s="244">
        <v>5.31</v>
      </c>
      <c r="F59" s="244">
        <v>9.5299999999999994</v>
      </c>
      <c r="G59" s="244">
        <v>1.38</v>
      </c>
      <c r="H59" s="244">
        <v>3.39</v>
      </c>
      <c r="I59" s="244">
        <v>5.79</v>
      </c>
      <c r="J59" s="117">
        <v>5.2</v>
      </c>
      <c r="K59" s="117">
        <v>6.22</v>
      </c>
      <c r="L59" s="92">
        <v>3.07</v>
      </c>
      <c r="M59" s="92">
        <v>6.38</v>
      </c>
      <c r="N59" s="103">
        <v>6.38</v>
      </c>
      <c r="O59" s="103">
        <v>5.28</v>
      </c>
      <c r="P59" s="89">
        <v>2.1800000000000002</v>
      </c>
      <c r="Q59" s="89">
        <v>5.45</v>
      </c>
      <c r="R59" s="89">
        <v>2.36</v>
      </c>
      <c r="S59" s="138">
        <v>6.26</v>
      </c>
      <c r="T59" s="107">
        <v>2.2000000000000002</v>
      </c>
      <c r="U59" s="107">
        <v>5.94</v>
      </c>
      <c r="V59" s="107">
        <v>2.95</v>
      </c>
      <c r="W59" s="107">
        <v>3.19</v>
      </c>
      <c r="X59" s="107">
        <v>3.5</v>
      </c>
      <c r="Y59" s="107">
        <v>5.2</v>
      </c>
      <c r="Z59" s="107">
        <v>2.68</v>
      </c>
      <c r="AA59" s="90">
        <v>3.7</v>
      </c>
      <c r="AB59" s="90">
        <v>7.8</v>
      </c>
      <c r="AC59" s="90">
        <v>5.87</v>
      </c>
      <c r="AD59" s="90">
        <v>6.85</v>
      </c>
      <c r="AE59" s="90">
        <v>5.98</v>
      </c>
      <c r="AF59" s="90">
        <v>5.79</v>
      </c>
      <c r="AG59" s="90">
        <v>3.98</v>
      </c>
      <c r="AH59" s="90">
        <v>3.62</v>
      </c>
      <c r="AI59" s="90">
        <v>4.76</v>
      </c>
      <c r="AJ59" s="90">
        <v>3.82</v>
      </c>
      <c r="AK59" s="90">
        <v>6.3</v>
      </c>
      <c r="AL59" s="90">
        <v>2.13</v>
      </c>
      <c r="AM59" s="90">
        <v>8.6199999999999992</v>
      </c>
      <c r="AN59" s="90">
        <v>4.49</v>
      </c>
      <c r="AO59" s="92">
        <v>7.28</v>
      </c>
      <c r="AP59" s="92">
        <v>3.86</v>
      </c>
      <c r="AQ59" s="92">
        <v>9.5299999999999994</v>
      </c>
      <c r="AR59" s="92">
        <v>8.11</v>
      </c>
      <c r="AS59" s="91"/>
      <c r="AT59" s="92">
        <v>3.9</v>
      </c>
      <c r="AU59" s="39">
        <f t="shared" si="0"/>
        <v>4.932619047619049</v>
      </c>
      <c r="AV59" s="40">
        <f t="shared" si="1"/>
        <v>0.19056813245160972</v>
      </c>
    </row>
    <row r="60" spans="1:48" ht="12.75" customHeight="1">
      <c r="A60" s="127">
        <v>17500</v>
      </c>
      <c r="B60" s="128" t="s">
        <v>231</v>
      </c>
      <c r="C60" s="259">
        <f>StormStats!D70</f>
        <v>29891</v>
      </c>
      <c r="D60" s="244">
        <v>2.2799999999999998</v>
      </c>
      <c r="E60" s="244">
        <v>8.5399999999999991</v>
      </c>
      <c r="F60" s="244">
        <v>8.27</v>
      </c>
      <c r="G60" s="244">
        <v>1.65</v>
      </c>
      <c r="H60" s="244">
        <v>2.8</v>
      </c>
      <c r="I60" s="244">
        <v>8.43</v>
      </c>
      <c r="J60" s="117">
        <v>3.9</v>
      </c>
      <c r="K60" s="117">
        <v>4.6500000000000004</v>
      </c>
      <c r="L60" s="92">
        <v>4.0599999999999996</v>
      </c>
      <c r="M60" s="92">
        <v>8.74</v>
      </c>
      <c r="N60" s="103">
        <v>10.35</v>
      </c>
      <c r="O60" s="103">
        <v>5.79</v>
      </c>
      <c r="P60" s="89">
        <v>5.08</v>
      </c>
      <c r="Q60" s="89">
        <v>4.49</v>
      </c>
      <c r="R60" s="89">
        <v>3.07</v>
      </c>
      <c r="S60" s="138">
        <v>4.8</v>
      </c>
      <c r="T60" s="107">
        <v>4.13</v>
      </c>
      <c r="U60" s="107">
        <v>7.52</v>
      </c>
      <c r="V60" s="107">
        <v>5.63</v>
      </c>
      <c r="W60" s="107">
        <v>4.8</v>
      </c>
      <c r="X60" s="116"/>
      <c r="Y60" s="107">
        <v>4.76</v>
      </c>
      <c r="Z60" s="107">
        <v>4.6100000000000003</v>
      </c>
      <c r="AA60" s="90">
        <v>4.25</v>
      </c>
      <c r="AB60" s="90">
        <v>7.8</v>
      </c>
      <c r="AC60" s="90">
        <v>4.25</v>
      </c>
      <c r="AD60" s="90">
        <v>4.49</v>
      </c>
      <c r="AE60" s="90">
        <v>3.43</v>
      </c>
      <c r="AF60" s="90">
        <v>4.8</v>
      </c>
      <c r="AG60" s="90">
        <v>4.88</v>
      </c>
      <c r="AH60" s="90">
        <v>3.58</v>
      </c>
      <c r="AI60" s="90">
        <v>5.16</v>
      </c>
      <c r="AJ60" s="90">
        <v>4.6900000000000004</v>
      </c>
      <c r="AK60" s="90">
        <v>9.49</v>
      </c>
      <c r="AL60" s="90">
        <v>4.84</v>
      </c>
      <c r="AM60" s="90">
        <v>6.18</v>
      </c>
      <c r="AN60" s="90"/>
      <c r="AO60" s="92"/>
      <c r="AP60" s="92"/>
      <c r="AQ60" s="92"/>
      <c r="AR60" s="92"/>
      <c r="AS60" s="92"/>
      <c r="AT60" s="92"/>
      <c r="AU60" s="39">
        <f t="shared" si="0"/>
        <v>5.3197142857142863</v>
      </c>
      <c r="AV60" s="40">
        <f t="shared" si="1"/>
        <v>0.42859444653311124</v>
      </c>
    </row>
    <row r="61" spans="1:48" ht="12.75" customHeight="1">
      <c r="A61" s="127">
        <v>17800</v>
      </c>
      <c r="B61" s="128" t="s">
        <v>112</v>
      </c>
      <c r="C61" s="259">
        <f>StormStats!D71</f>
        <v>37141</v>
      </c>
      <c r="D61" s="244">
        <v>3.19</v>
      </c>
      <c r="E61" s="244">
        <v>10.55</v>
      </c>
      <c r="F61" s="244">
        <v>7.95</v>
      </c>
      <c r="G61" s="244">
        <v>1.06</v>
      </c>
      <c r="H61" s="244">
        <v>2.8</v>
      </c>
      <c r="I61" s="244">
        <v>5.2</v>
      </c>
      <c r="J61" s="116"/>
      <c r="K61" s="117">
        <v>3.86</v>
      </c>
      <c r="L61" s="92">
        <v>3.43</v>
      </c>
      <c r="M61" s="92">
        <v>7.24</v>
      </c>
      <c r="N61" s="103">
        <v>6.14</v>
      </c>
      <c r="O61" s="103">
        <v>7.28</v>
      </c>
      <c r="P61" s="89">
        <v>1.89</v>
      </c>
      <c r="Q61" s="89">
        <v>4.7699999999999996</v>
      </c>
      <c r="R61" s="89">
        <v>3.78</v>
      </c>
      <c r="S61" s="138">
        <v>3.62</v>
      </c>
      <c r="T61" s="107">
        <v>5</v>
      </c>
      <c r="U61" s="107">
        <v>7.83</v>
      </c>
      <c r="V61" s="107">
        <v>4.37</v>
      </c>
      <c r="W61" s="107">
        <v>3.78</v>
      </c>
      <c r="X61" s="107">
        <v>3.27</v>
      </c>
      <c r="Y61" s="107">
        <v>5.04</v>
      </c>
      <c r="Z61" s="107">
        <v>3.31</v>
      </c>
      <c r="AA61" s="90">
        <v>2.36</v>
      </c>
      <c r="AB61" s="90">
        <v>9.2899999999999991</v>
      </c>
      <c r="AC61" s="90">
        <v>5.55</v>
      </c>
      <c r="AD61" s="90">
        <v>4.57</v>
      </c>
      <c r="AE61" s="90">
        <v>3.07</v>
      </c>
      <c r="AF61" s="91"/>
      <c r="AG61" s="90">
        <v>5.55</v>
      </c>
      <c r="AH61" s="90">
        <v>3.39</v>
      </c>
      <c r="AI61" s="90">
        <v>7.6</v>
      </c>
      <c r="AJ61" s="90">
        <v>4.57</v>
      </c>
      <c r="AK61" s="90">
        <v>7.68</v>
      </c>
      <c r="AL61" s="90">
        <v>4.41</v>
      </c>
      <c r="AM61" s="90">
        <v>5.47</v>
      </c>
      <c r="AN61" s="90">
        <v>4.29</v>
      </c>
      <c r="AO61" s="92">
        <v>7.2</v>
      </c>
      <c r="AP61" s="92">
        <v>3.66</v>
      </c>
      <c r="AQ61" s="92">
        <v>8.74</v>
      </c>
      <c r="AR61" s="92">
        <v>8.23</v>
      </c>
      <c r="AS61" s="92"/>
      <c r="AT61" s="92"/>
      <c r="AU61" s="39">
        <f t="shared" si="0"/>
        <v>5.1535897435897429</v>
      </c>
      <c r="AV61" s="40">
        <f t="shared" si="1"/>
        <v>0.61898601920493568</v>
      </c>
    </row>
    <row r="62" spans="1:48" ht="12.75" customHeight="1">
      <c r="A62" s="127">
        <v>18200</v>
      </c>
      <c r="B62" s="129" t="s">
        <v>251</v>
      </c>
      <c r="C62" s="259">
        <f>StormStats!D72</f>
        <v>36789</v>
      </c>
      <c r="D62" s="244">
        <v>0.16</v>
      </c>
      <c r="E62" s="244">
        <v>5.04</v>
      </c>
      <c r="F62" s="244">
        <v>2.56</v>
      </c>
      <c r="G62" s="244">
        <v>0.47</v>
      </c>
      <c r="H62" s="244">
        <v>2.0099999999999998</v>
      </c>
      <c r="I62" s="244">
        <v>2.2000000000000002</v>
      </c>
      <c r="J62" s="117">
        <v>2.13</v>
      </c>
      <c r="K62" s="117">
        <v>1.54</v>
      </c>
      <c r="L62" s="92">
        <v>0.94</v>
      </c>
      <c r="M62" s="92">
        <v>3.74</v>
      </c>
      <c r="N62" s="103">
        <v>1.54</v>
      </c>
      <c r="O62" s="103">
        <v>4.25</v>
      </c>
      <c r="P62" s="89">
        <v>0.63</v>
      </c>
      <c r="Q62" s="89">
        <v>2.2400000000000002</v>
      </c>
      <c r="R62" s="89">
        <v>1.58</v>
      </c>
      <c r="S62" s="138">
        <v>2.84</v>
      </c>
      <c r="T62" s="107">
        <v>1.85</v>
      </c>
      <c r="U62" s="107">
        <v>2.84</v>
      </c>
      <c r="V62" s="107">
        <v>3.31</v>
      </c>
      <c r="W62" s="107">
        <v>0.75</v>
      </c>
      <c r="X62" s="107">
        <v>3.35</v>
      </c>
      <c r="Y62" s="107">
        <v>1.22</v>
      </c>
      <c r="Z62" s="107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2"/>
      <c r="AP62" s="92"/>
      <c r="AQ62" s="92"/>
      <c r="AR62" s="92"/>
      <c r="AS62" s="92"/>
      <c r="AT62" s="92"/>
      <c r="AU62" s="39">
        <f t="shared" si="0"/>
        <v>2.1449999999999996</v>
      </c>
      <c r="AV62" s="40">
        <f t="shared" si="1"/>
        <v>7.4592074592074606E-2</v>
      </c>
    </row>
    <row r="63" spans="1:48" ht="12.75" customHeight="1">
      <c r="A63" s="127">
        <v>18500</v>
      </c>
      <c r="B63" s="129" t="s">
        <v>229</v>
      </c>
      <c r="C63" s="259">
        <f>StormStats!D73</f>
        <v>38917</v>
      </c>
      <c r="D63" s="244">
        <v>0.28000000000000003</v>
      </c>
      <c r="E63" s="244">
        <v>3.66</v>
      </c>
      <c r="F63" s="244">
        <v>3.98</v>
      </c>
      <c r="G63" s="244">
        <v>0.91</v>
      </c>
      <c r="H63" s="244">
        <v>3.03</v>
      </c>
      <c r="I63" s="244">
        <v>0.98</v>
      </c>
      <c r="J63" s="117">
        <v>3.07</v>
      </c>
      <c r="K63" s="117">
        <v>1.26</v>
      </c>
      <c r="L63" s="92">
        <v>0.87</v>
      </c>
      <c r="M63" s="92">
        <v>7.48</v>
      </c>
      <c r="N63" s="103">
        <v>2.8</v>
      </c>
      <c r="O63" s="103">
        <v>1.93</v>
      </c>
      <c r="P63" s="89">
        <v>0.47</v>
      </c>
      <c r="Q63" s="89">
        <v>1.42</v>
      </c>
      <c r="R63" s="89">
        <v>2.13</v>
      </c>
      <c r="S63" s="138">
        <v>2.0499999999999998</v>
      </c>
      <c r="T63" s="107">
        <v>0.47</v>
      </c>
      <c r="U63" s="107">
        <v>0.87</v>
      </c>
      <c r="V63" s="107">
        <v>2.36</v>
      </c>
      <c r="W63" s="107">
        <v>1.1399999999999999</v>
      </c>
      <c r="X63" s="107">
        <v>2.2799999999999998</v>
      </c>
      <c r="Y63" s="107">
        <v>2.68</v>
      </c>
      <c r="Z63" s="107">
        <v>1.97</v>
      </c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2"/>
      <c r="AP63" s="92"/>
      <c r="AQ63" s="92"/>
      <c r="AR63" s="92"/>
      <c r="AS63" s="92"/>
      <c r="AT63" s="92"/>
      <c r="AU63" s="39">
        <f t="shared" si="0"/>
        <v>2.0908695652173912</v>
      </c>
      <c r="AV63" s="40">
        <f t="shared" si="1"/>
        <v>0.13391557496360992</v>
      </c>
    </row>
    <row r="64" spans="1:48" ht="12.75" customHeight="1">
      <c r="A64" s="127">
        <v>18700</v>
      </c>
      <c r="B64" s="128" t="s">
        <v>331</v>
      </c>
      <c r="C64" s="259">
        <f>StormStats!D74</f>
        <v>37770</v>
      </c>
      <c r="D64" s="244">
        <v>1.61</v>
      </c>
      <c r="E64" s="244">
        <v>3.86</v>
      </c>
      <c r="F64" s="244">
        <v>7.01</v>
      </c>
      <c r="G64" s="244">
        <v>2.2799999999999998</v>
      </c>
      <c r="H64" s="244">
        <v>2.44</v>
      </c>
      <c r="I64" s="244">
        <v>1.5</v>
      </c>
      <c r="J64" s="117">
        <v>1.5</v>
      </c>
      <c r="K64" s="117">
        <v>3.54</v>
      </c>
      <c r="L64" s="92">
        <v>0.35</v>
      </c>
      <c r="M64" s="92">
        <v>4.13</v>
      </c>
      <c r="N64" s="103">
        <v>2.0099999999999998</v>
      </c>
      <c r="O64" s="103">
        <v>2.6</v>
      </c>
      <c r="P64" s="89">
        <v>1.06</v>
      </c>
      <c r="Q64" s="89">
        <v>1.65</v>
      </c>
      <c r="R64" s="89">
        <v>0.31</v>
      </c>
      <c r="S64" s="138">
        <v>3.5</v>
      </c>
      <c r="T64" s="107">
        <v>1.42</v>
      </c>
      <c r="U64" s="107"/>
      <c r="V64" s="107"/>
      <c r="W64" s="107"/>
      <c r="X64" s="107"/>
      <c r="Y64" s="107"/>
      <c r="Z64" s="107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2"/>
      <c r="AP64" s="92"/>
      <c r="AQ64" s="92"/>
      <c r="AR64" s="92"/>
      <c r="AS64" s="92"/>
      <c r="AT64" s="92"/>
      <c r="AU64" s="39">
        <f t="shared" si="0"/>
        <v>2.3982352941176472</v>
      </c>
      <c r="AV64" s="40">
        <f t="shared" si="1"/>
        <v>0.67132695609516801</v>
      </c>
    </row>
    <row r="65" spans="1:48" ht="12.75" customHeight="1">
      <c r="A65" s="127">
        <v>19000</v>
      </c>
      <c r="B65" s="128" t="s">
        <v>290</v>
      </c>
      <c r="C65" s="259">
        <f>StormStats!D75</f>
        <v>38778</v>
      </c>
      <c r="D65" s="244">
        <v>2.2799999999999998</v>
      </c>
      <c r="E65" s="244">
        <v>6.26</v>
      </c>
      <c r="F65" s="244">
        <v>7.24</v>
      </c>
      <c r="G65" s="244">
        <v>0.75</v>
      </c>
      <c r="H65" s="244">
        <v>2.2000000000000002</v>
      </c>
      <c r="I65" s="244">
        <v>1.89</v>
      </c>
      <c r="J65" s="135">
        <v>1.42</v>
      </c>
      <c r="K65" s="135">
        <v>2.48</v>
      </c>
      <c r="L65" s="103">
        <v>1.42</v>
      </c>
      <c r="M65" s="95"/>
      <c r="N65" s="103">
        <v>5.12</v>
      </c>
      <c r="O65" s="103">
        <v>4.33</v>
      </c>
      <c r="P65" s="89">
        <v>1.54</v>
      </c>
      <c r="Q65" s="89">
        <v>1.97</v>
      </c>
      <c r="R65" s="89">
        <v>0.71</v>
      </c>
      <c r="S65" s="138">
        <v>3.54</v>
      </c>
      <c r="T65" s="107">
        <v>3.5</v>
      </c>
      <c r="U65" s="107">
        <v>3.15</v>
      </c>
      <c r="V65" s="107">
        <v>7.01</v>
      </c>
      <c r="W65" s="107">
        <v>3.9</v>
      </c>
      <c r="X65" s="107">
        <v>3.46</v>
      </c>
      <c r="Y65" s="107"/>
      <c r="Z65" s="107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2"/>
      <c r="AP65" s="92"/>
      <c r="AQ65" s="92"/>
      <c r="AR65" s="92"/>
      <c r="AS65" s="92"/>
      <c r="AT65" s="92"/>
      <c r="AU65" s="39">
        <f t="shared" si="0"/>
        <v>3.2084999999999995</v>
      </c>
      <c r="AV65" s="40">
        <f t="shared" si="1"/>
        <v>0.71061243571762511</v>
      </c>
    </row>
    <row r="66" spans="1:48" ht="12.75" customHeight="1">
      <c r="A66" s="127">
        <v>19300</v>
      </c>
      <c r="B66" s="128" t="s">
        <v>327</v>
      </c>
      <c r="C66" s="259">
        <f>StormStats!D76</f>
        <v>30706</v>
      </c>
      <c r="D66" s="244">
        <v>3.62</v>
      </c>
      <c r="E66" s="244">
        <v>4.76</v>
      </c>
      <c r="F66" s="244">
        <v>10.51</v>
      </c>
      <c r="G66" s="244">
        <v>1.3</v>
      </c>
      <c r="H66" s="244">
        <v>2.72</v>
      </c>
      <c r="I66" s="244">
        <v>2.44</v>
      </c>
      <c r="J66" s="135">
        <v>1.61</v>
      </c>
      <c r="K66" s="135">
        <v>3.82</v>
      </c>
      <c r="L66" s="103">
        <v>0.87</v>
      </c>
      <c r="M66" s="103">
        <v>6.46</v>
      </c>
      <c r="N66" s="103">
        <v>3.27</v>
      </c>
      <c r="O66" s="103">
        <v>3.78</v>
      </c>
      <c r="P66" s="89">
        <v>2.4</v>
      </c>
      <c r="Q66" s="89">
        <v>1.57</v>
      </c>
      <c r="R66" s="89">
        <v>0.75</v>
      </c>
      <c r="S66" s="138">
        <v>3.11</v>
      </c>
      <c r="T66" s="107">
        <v>0.55000000000000004</v>
      </c>
      <c r="U66" s="107">
        <v>3.23</v>
      </c>
      <c r="V66" s="107"/>
      <c r="W66" s="107"/>
      <c r="X66" s="107"/>
      <c r="Y66" s="107"/>
      <c r="Z66" s="107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2"/>
      <c r="AP66" s="92"/>
      <c r="AQ66" s="92"/>
      <c r="AR66" s="92"/>
      <c r="AS66" s="92"/>
      <c r="AT66" s="92"/>
      <c r="AU66" s="39">
        <f t="shared" si="0"/>
        <v>3.1538888888888885</v>
      </c>
      <c r="AV66" s="40">
        <f t="shared" si="1"/>
        <v>1.1477893253478952</v>
      </c>
    </row>
    <row r="67" spans="1:48" s="88" customFormat="1" ht="12.75" customHeight="1">
      <c r="A67" s="127">
        <v>19500</v>
      </c>
      <c r="B67" s="128" t="s">
        <v>50</v>
      </c>
      <c r="C67" s="259">
        <v>30706</v>
      </c>
      <c r="D67" s="244">
        <v>0.35</v>
      </c>
      <c r="E67" s="244">
        <v>1.89</v>
      </c>
      <c r="F67" s="244">
        <v>5.35</v>
      </c>
      <c r="G67" s="244">
        <v>0.43</v>
      </c>
      <c r="H67" s="244">
        <v>1.54</v>
      </c>
      <c r="I67" s="244">
        <v>2.2000000000000002</v>
      </c>
      <c r="J67" s="135">
        <v>1.46</v>
      </c>
      <c r="K67" s="135">
        <v>2.17</v>
      </c>
      <c r="L67" s="137">
        <v>0.43</v>
      </c>
      <c r="M67" s="137">
        <v>5.98</v>
      </c>
      <c r="N67" s="137">
        <v>5.24</v>
      </c>
      <c r="O67" s="137">
        <v>2.3199999999999998</v>
      </c>
      <c r="P67" s="138">
        <v>0.79</v>
      </c>
      <c r="Q67" s="138">
        <v>1.1399999999999999</v>
      </c>
      <c r="R67" s="138"/>
      <c r="S67" s="138"/>
      <c r="T67" s="107"/>
      <c r="U67" s="107"/>
      <c r="V67" s="107"/>
      <c r="W67" s="107"/>
      <c r="X67" s="107"/>
      <c r="Y67" s="107"/>
      <c r="Z67" s="107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36"/>
      <c r="AP67" s="136"/>
      <c r="AQ67" s="136"/>
      <c r="AR67" s="136"/>
      <c r="AS67" s="136"/>
      <c r="AT67" s="136"/>
      <c r="AU67" s="39">
        <f t="shared" si="0"/>
        <v>2.2349999999999999</v>
      </c>
      <c r="AV67" s="40">
        <f t="shared" si="1"/>
        <v>0.15659955257270694</v>
      </c>
    </row>
    <row r="68" spans="1:48" ht="12.75" customHeight="1">
      <c r="A68" s="127">
        <v>20000</v>
      </c>
      <c r="B68" s="129" t="s">
        <v>244</v>
      </c>
      <c r="C68" s="259">
        <f>StormStats!D78</f>
        <v>34081</v>
      </c>
      <c r="D68" s="244">
        <v>2.2000000000000002</v>
      </c>
      <c r="E68" s="244">
        <v>4.33</v>
      </c>
      <c r="F68" s="244">
        <v>8.82</v>
      </c>
      <c r="G68" s="244">
        <v>0.91</v>
      </c>
      <c r="H68" s="244">
        <v>3.23</v>
      </c>
      <c r="I68" s="244">
        <v>2.3199999999999998</v>
      </c>
      <c r="J68" s="117">
        <v>1.5</v>
      </c>
      <c r="K68" s="117">
        <v>2.2400000000000002</v>
      </c>
      <c r="L68" s="92">
        <v>1.1399999999999999</v>
      </c>
      <c r="M68" s="92">
        <v>7.72</v>
      </c>
      <c r="N68" s="103">
        <v>4.6500000000000004</v>
      </c>
      <c r="O68" s="103">
        <v>4.0199999999999996</v>
      </c>
      <c r="P68" s="89">
        <v>3.43</v>
      </c>
      <c r="Q68" s="89">
        <v>1.46</v>
      </c>
      <c r="R68" s="89">
        <v>0.87</v>
      </c>
      <c r="S68" s="138">
        <v>4.37</v>
      </c>
      <c r="T68" s="107">
        <v>5.39</v>
      </c>
      <c r="U68" s="107">
        <v>3.5</v>
      </c>
      <c r="V68" s="107">
        <v>2.2400000000000002</v>
      </c>
      <c r="W68" s="107">
        <v>1.69</v>
      </c>
      <c r="X68" s="107">
        <v>3.78</v>
      </c>
      <c r="Y68" s="107">
        <v>2.2000000000000002</v>
      </c>
      <c r="Z68" s="107">
        <v>1.54</v>
      </c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2"/>
      <c r="AP68" s="92"/>
      <c r="AQ68" s="92"/>
      <c r="AR68" s="92"/>
      <c r="AS68" s="92"/>
      <c r="AT68" s="92"/>
      <c r="AU68" s="39">
        <f t="shared" si="0"/>
        <v>3.1978260869565216</v>
      </c>
      <c r="AV68" s="40">
        <f t="shared" si="1"/>
        <v>0.6879673691366418</v>
      </c>
    </row>
    <row r="69" spans="1:48" ht="12.75" customHeight="1">
      <c r="A69" s="127">
        <v>20200</v>
      </c>
      <c r="B69" s="128" t="s">
        <v>51</v>
      </c>
      <c r="C69" s="259">
        <f>StormStats!D79</f>
        <v>42598</v>
      </c>
      <c r="D69" s="244">
        <v>1.38</v>
      </c>
      <c r="E69" s="244">
        <v>4.21</v>
      </c>
      <c r="F69" s="244">
        <v>5.31</v>
      </c>
      <c r="G69" s="244">
        <v>1.22</v>
      </c>
      <c r="H69" s="244">
        <v>2.56</v>
      </c>
      <c r="I69" s="244">
        <v>2.68</v>
      </c>
      <c r="J69" s="117">
        <v>1.38</v>
      </c>
      <c r="K69" s="117">
        <v>2.0099999999999998</v>
      </c>
      <c r="L69" s="92">
        <v>0.98</v>
      </c>
      <c r="M69" s="92">
        <v>6.46</v>
      </c>
      <c r="N69" s="92">
        <v>5.2</v>
      </c>
      <c r="O69" s="91"/>
      <c r="P69" s="89">
        <v>2.2400000000000002</v>
      </c>
      <c r="Q69" s="89">
        <v>0.67</v>
      </c>
      <c r="R69" s="89">
        <v>0.86</v>
      </c>
      <c r="S69" s="138">
        <v>2.36</v>
      </c>
      <c r="T69" s="107">
        <v>1.93</v>
      </c>
      <c r="U69" s="107">
        <v>2.6</v>
      </c>
      <c r="V69" s="107">
        <v>3.15</v>
      </c>
      <c r="W69" s="107">
        <v>1.81</v>
      </c>
      <c r="X69" s="107">
        <v>1.89</v>
      </c>
      <c r="Y69" s="107">
        <v>1.3</v>
      </c>
      <c r="Z69" s="107">
        <v>1.61</v>
      </c>
      <c r="AA69" s="90">
        <v>0.63</v>
      </c>
      <c r="AB69" s="90">
        <v>4.76</v>
      </c>
      <c r="AC69" s="90">
        <v>0.87</v>
      </c>
      <c r="AD69" s="90">
        <v>1.54</v>
      </c>
      <c r="AE69" s="90">
        <v>4.96</v>
      </c>
      <c r="AF69" s="90">
        <v>3.15</v>
      </c>
      <c r="AG69" s="90">
        <v>0.87</v>
      </c>
      <c r="AH69" s="90">
        <v>1.02</v>
      </c>
      <c r="AI69" s="90"/>
      <c r="AJ69" s="90"/>
      <c r="AK69" s="90"/>
      <c r="AL69" s="90"/>
      <c r="AM69" s="90"/>
      <c r="AN69" s="90"/>
      <c r="AO69" s="92"/>
      <c r="AP69" s="92"/>
      <c r="AQ69" s="92"/>
      <c r="AR69" s="92"/>
      <c r="AS69" s="92"/>
      <c r="AT69" s="92"/>
      <c r="AU69" s="39">
        <f t="shared" si="0"/>
        <v>2.387</v>
      </c>
      <c r="AV69" s="40">
        <f t="shared" si="1"/>
        <v>0.57813154587348126</v>
      </c>
    </row>
    <row r="70" spans="1:48" ht="12.75" customHeight="1">
      <c r="A70" s="127">
        <v>20700</v>
      </c>
      <c r="B70" s="128" t="s">
        <v>52</v>
      </c>
      <c r="C70" s="259">
        <f>StormStats!D81</f>
        <v>31243</v>
      </c>
      <c r="D70" s="244">
        <v>1.81</v>
      </c>
      <c r="E70" s="244">
        <v>6.22</v>
      </c>
      <c r="F70" s="244">
        <v>6.65</v>
      </c>
      <c r="G70" s="244">
        <v>1.34</v>
      </c>
      <c r="H70" s="244">
        <v>3.78</v>
      </c>
      <c r="I70" s="244">
        <v>4.84</v>
      </c>
      <c r="J70" s="117">
        <v>0.94</v>
      </c>
      <c r="K70" s="117">
        <v>2.83</v>
      </c>
      <c r="L70" s="92">
        <v>1.34</v>
      </c>
      <c r="M70" s="92">
        <v>9.61</v>
      </c>
      <c r="N70" s="103">
        <v>3.66</v>
      </c>
      <c r="O70" s="103">
        <v>5</v>
      </c>
      <c r="P70" s="89">
        <v>2.2799999999999998</v>
      </c>
      <c r="Q70" s="89">
        <v>1.83</v>
      </c>
      <c r="R70" s="89">
        <v>0.94</v>
      </c>
      <c r="S70" s="138">
        <v>5.39</v>
      </c>
      <c r="T70" s="107">
        <v>3.31</v>
      </c>
      <c r="U70" s="107">
        <v>4.76</v>
      </c>
      <c r="V70" s="107">
        <v>2.2000000000000002</v>
      </c>
      <c r="W70" s="107">
        <v>2.48</v>
      </c>
      <c r="X70" s="107">
        <v>3.11</v>
      </c>
      <c r="Y70" s="107">
        <v>1.38</v>
      </c>
      <c r="Z70" s="107">
        <v>1.97</v>
      </c>
      <c r="AA70" s="90">
        <v>1.69</v>
      </c>
      <c r="AB70" s="90">
        <v>4.21</v>
      </c>
      <c r="AC70" s="90">
        <v>2.68</v>
      </c>
      <c r="AD70" s="90">
        <v>0.94</v>
      </c>
      <c r="AE70" s="90">
        <v>3.98</v>
      </c>
      <c r="AF70" s="90">
        <v>4.6100000000000003</v>
      </c>
      <c r="AG70" s="90">
        <v>0.83</v>
      </c>
      <c r="AH70" s="90">
        <v>1.93</v>
      </c>
      <c r="AI70" s="90"/>
      <c r="AJ70" s="90"/>
      <c r="AK70" s="90"/>
      <c r="AL70" s="90"/>
      <c r="AM70" s="90"/>
      <c r="AN70" s="90"/>
      <c r="AO70" s="92"/>
      <c r="AP70" s="92"/>
      <c r="AQ70" s="92"/>
      <c r="AR70" s="92"/>
      <c r="AS70" s="92"/>
      <c r="AT70" s="92"/>
      <c r="AU70" s="39">
        <f t="shared" si="0"/>
        <v>3.1787096774193548</v>
      </c>
      <c r="AV70" s="40">
        <f t="shared" si="1"/>
        <v>0.56941343616805362</v>
      </c>
    </row>
    <row r="71" spans="1:48" s="88" customFormat="1" ht="12.75" customHeight="1">
      <c r="A71" s="127">
        <v>21000</v>
      </c>
      <c r="B71" s="128" t="s">
        <v>53</v>
      </c>
      <c r="C71" s="259">
        <f>StormStats!D82</f>
        <v>29902</v>
      </c>
      <c r="D71" s="244">
        <v>2.87</v>
      </c>
      <c r="E71" s="244">
        <v>5.75</v>
      </c>
      <c r="F71" s="244">
        <v>10.67</v>
      </c>
      <c r="G71" s="244">
        <v>1.38</v>
      </c>
      <c r="H71" s="244">
        <v>3.07</v>
      </c>
      <c r="I71" s="244">
        <v>4.6900000000000004</v>
      </c>
      <c r="J71" s="117">
        <v>3.46</v>
      </c>
      <c r="K71" s="117">
        <v>3.46</v>
      </c>
      <c r="L71" s="92">
        <v>0.83</v>
      </c>
      <c r="M71" s="92">
        <v>11.54</v>
      </c>
      <c r="N71" s="104">
        <v>1.85</v>
      </c>
      <c r="O71" s="104">
        <v>4.13</v>
      </c>
      <c r="P71" s="105">
        <v>3.31</v>
      </c>
      <c r="Q71" s="105">
        <v>1.18</v>
      </c>
      <c r="R71" s="105">
        <v>1.69</v>
      </c>
      <c r="S71" s="138">
        <v>3.78</v>
      </c>
      <c r="T71" s="107">
        <v>5.2</v>
      </c>
      <c r="U71" s="107">
        <v>5.31</v>
      </c>
      <c r="V71" s="107">
        <v>2.2000000000000002</v>
      </c>
      <c r="W71" s="107">
        <v>1.93</v>
      </c>
      <c r="X71" s="107">
        <v>2.17</v>
      </c>
      <c r="Y71" s="107">
        <v>1.89</v>
      </c>
      <c r="Z71" s="107">
        <v>1.97</v>
      </c>
      <c r="AA71" s="106">
        <v>2.56</v>
      </c>
      <c r="AB71" s="106">
        <v>5.12</v>
      </c>
      <c r="AC71" s="106">
        <v>2.13</v>
      </c>
      <c r="AD71" s="106">
        <v>1.81</v>
      </c>
      <c r="AE71" s="106">
        <v>6.65</v>
      </c>
      <c r="AF71" s="106">
        <v>6.38</v>
      </c>
      <c r="AG71" s="106">
        <v>0.16</v>
      </c>
      <c r="AH71" s="106">
        <v>0.94</v>
      </c>
      <c r="AI71" s="106">
        <v>4.8</v>
      </c>
      <c r="AJ71" s="106">
        <v>0.79</v>
      </c>
      <c r="AK71" s="106">
        <v>2.95</v>
      </c>
      <c r="AL71" s="106">
        <v>2.95</v>
      </c>
      <c r="AM71" s="106">
        <v>4.49</v>
      </c>
      <c r="AN71" s="106"/>
      <c r="AO71" s="108"/>
      <c r="AP71" s="108"/>
      <c r="AQ71" s="108"/>
      <c r="AR71" s="108"/>
      <c r="AS71" s="108"/>
      <c r="AT71" s="108"/>
      <c r="AU71" s="39">
        <f t="shared" ref="AU71:AU134" si="2">AVERAGE(D71:AT71)</f>
        <v>3.5016666666666669</v>
      </c>
      <c r="AV71" s="40">
        <f t="shared" ref="AV71:AV134" si="3">D71/AU71</f>
        <v>0.8196097096620657</v>
      </c>
    </row>
    <row r="72" spans="1:48" ht="12.75" customHeight="1">
      <c r="A72" s="127">
        <v>21500</v>
      </c>
      <c r="B72" s="128" t="s">
        <v>56</v>
      </c>
      <c r="C72" s="259">
        <f>StormStats!D83</f>
        <v>37327</v>
      </c>
      <c r="D72" s="244">
        <v>3.19</v>
      </c>
      <c r="E72" s="244">
        <v>11.54</v>
      </c>
      <c r="F72" s="244">
        <v>14.21</v>
      </c>
      <c r="G72" s="244">
        <v>3.9</v>
      </c>
      <c r="H72" s="244">
        <v>4.96</v>
      </c>
      <c r="I72" s="244">
        <v>8.15</v>
      </c>
      <c r="J72" s="117">
        <v>4.6100000000000003</v>
      </c>
      <c r="K72" s="117">
        <v>4.37</v>
      </c>
      <c r="L72" s="92">
        <v>2.0499999999999998</v>
      </c>
      <c r="M72" s="92">
        <v>12.17</v>
      </c>
      <c r="N72" s="103">
        <v>8.31</v>
      </c>
      <c r="O72" s="103">
        <v>5.94</v>
      </c>
      <c r="P72" s="89">
        <v>3.43</v>
      </c>
      <c r="Q72" s="89">
        <v>2.41</v>
      </c>
      <c r="R72" s="89">
        <v>2.16</v>
      </c>
      <c r="S72" s="138">
        <v>5.51</v>
      </c>
      <c r="T72" s="107">
        <v>5.98</v>
      </c>
      <c r="U72" s="107">
        <v>6.85</v>
      </c>
      <c r="V72" s="107">
        <v>8.31</v>
      </c>
      <c r="W72" s="107">
        <v>6.73</v>
      </c>
      <c r="X72" s="107">
        <v>6.02</v>
      </c>
      <c r="Y72" s="107">
        <v>2.83</v>
      </c>
      <c r="Z72" s="107">
        <v>6.06</v>
      </c>
      <c r="AA72" s="90">
        <v>3.78</v>
      </c>
      <c r="AB72" s="90">
        <v>11.89</v>
      </c>
      <c r="AC72" s="90">
        <v>3.98</v>
      </c>
      <c r="AD72" s="90">
        <v>5.75</v>
      </c>
      <c r="AE72" s="90">
        <v>6.18</v>
      </c>
      <c r="AF72" s="90">
        <v>4.13</v>
      </c>
      <c r="AG72" s="90">
        <v>3.78</v>
      </c>
      <c r="AH72" s="90">
        <v>3.9</v>
      </c>
      <c r="AI72" s="90">
        <v>6.77</v>
      </c>
      <c r="AJ72" s="90">
        <v>3.54</v>
      </c>
      <c r="AK72" s="90">
        <v>9.2899999999999991</v>
      </c>
      <c r="AL72" s="90">
        <v>4.33</v>
      </c>
      <c r="AM72" s="90">
        <v>2.91</v>
      </c>
      <c r="AN72" s="90">
        <v>2.72</v>
      </c>
      <c r="AO72" s="92">
        <v>4.6500000000000004</v>
      </c>
      <c r="AP72" s="92">
        <v>3.86</v>
      </c>
      <c r="AQ72" s="91"/>
      <c r="AR72" s="92">
        <v>2.72</v>
      </c>
      <c r="AS72" s="92">
        <v>3.31</v>
      </c>
      <c r="AT72" s="92"/>
      <c r="AU72" s="39">
        <f t="shared" si="2"/>
        <v>5.5409756097560985</v>
      </c>
      <c r="AV72" s="40">
        <f t="shared" si="3"/>
        <v>0.57571089004313747</v>
      </c>
    </row>
    <row r="73" spans="1:48" ht="12.75" customHeight="1">
      <c r="A73" s="127">
        <v>21800</v>
      </c>
      <c r="B73" s="128" t="s">
        <v>256</v>
      </c>
      <c r="C73" s="259">
        <f>StormStats!D84</f>
        <v>39875</v>
      </c>
      <c r="D73" s="244">
        <v>2.6</v>
      </c>
      <c r="E73" s="244">
        <v>5.98</v>
      </c>
      <c r="F73" s="244">
        <v>10.16</v>
      </c>
      <c r="G73" s="244">
        <v>0.63</v>
      </c>
      <c r="H73" s="244">
        <v>3.98</v>
      </c>
      <c r="I73" s="244">
        <v>6.93</v>
      </c>
      <c r="J73" s="117">
        <v>5.43</v>
      </c>
      <c r="K73" s="117">
        <v>2.2000000000000002</v>
      </c>
      <c r="L73" s="92">
        <v>2.83</v>
      </c>
      <c r="M73" s="92">
        <v>10.79</v>
      </c>
      <c r="N73" s="103">
        <v>6.06</v>
      </c>
      <c r="O73" s="103">
        <v>4.6100000000000003</v>
      </c>
      <c r="P73" s="89">
        <v>3.35</v>
      </c>
      <c r="Q73" s="89">
        <v>2.88</v>
      </c>
      <c r="R73" s="89">
        <v>2.3199999999999998</v>
      </c>
      <c r="S73" s="138">
        <v>6.26</v>
      </c>
      <c r="T73" s="107">
        <v>2.48</v>
      </c>
      <c r="U73" s="107">
        <v>7.92</v>
      </c>
      <c r="V73" s="107">
        <v>6.41</v>
      </c>
      <c r="W73" s="107">
        <v>6.96</v>
      </c>
      <c r="X73" s="107">
        <v>3.31</v>
      </c>
      <c r="Y73" s="107">
        <v>2.4</v>
      </c>
      <c r="Z73" s="107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2"/>
      <c r="AP73" s="92"/>
      <c r="AQ73" s="91"/>
      <c r="AR73" s="92"/>
      <c r="AS73" s="92"/>
      <c r="AT73" s="92"/>
      <c r="AU73" s="39">
        <f t="shared" si="2"/>
        <v>4.8404545454545449</v>
      </c>
      <c r="AV73" s="40">
        <f t="shared" si="3"/>
        <v>0.53713963752465033</v>
      </c>
    </row>
    <row r="74" spans="1:48" s="88" customFormat="1" ht="12.75" customHeight="1">
      <c r="A74" s="127">
        <v>22000</v>
      </c>
      <c r="B74" s="128" t="s">
        <v>360</v>
      </c>
      <c r="C74" s="259">
        <v>39875</v>
      </c>
      <c r="D74" s="244">
        <v>3.82</v>
      </c>
      <c r="E74" s="244">
        <v>7.4</v>
      </c>
      <c r="F74" s="244">
        <v>12.09</v>
      </c>
      <c r="G74" s="244">
        <v>1.57</v>
      </c>
      <c r="H74" s="244">
        <v>5.08</v>
      </c>
      <c r="I74" s="244">
        <v>4.17</v>
      </c>
      <c r="J74" s="117">
        <v>3.98</v>
      </c>
      <c r="K74" s="117">
        <v>3.9</v>
      </c>
      <c r="L74" s="136">
        <v>3.03</v>
      </c>
      <c r="M74" s="136">
        <v>11.54</v>
      </c>
      <c r="N74" s="137">
        <v>3.31</v>
      </c>
      <c r="O74" s="137">
        <v>2.0499999999999998</v>
      </c>
      <c r="P74" s="138">
        <v>4.33</v>
      </c>
      <c r="Q74" s="138">
        <v>2.6</v>
      </c>
      <c r="R74" s="138">
        <v>1.57</v>
      </c>
      <c r="S74" s="138"/>
      <c r="T74" s="107"/>
      <c r="U74" s="107"/>
      <c r="V74" s="107"/>
      <c r="W74" s="107"/>
      <c r="X74" s="107"/>
      <c r="Y74" s="107"/>
      <c r="Z74" s="107"/>
      <c r="AA74" s="139"/>
      <c r="AB74" s="139"/>
      <c r="AC74" s="139"/>
      <c r="AD74" s="139"/>
      <c r="AE74" s="139"/>
      <c r="AF74" s="139"/>
      <c r="AG74" s="139"/>
      <c r="AH74" s="139"/>
      <c r="AI74" s="139"/>
      <c r="AJ74" s="139"/>
      <c r="AK74" s="139"/>
      <c r="AL74" s="139"/>
      <c r="AM74" s="139"/>
      <c r="AN74" s="139"/>
      <c r="AO74" s="136"/>
      <c r="AP74" s="136"/>
      <c r="AQ74" s="147"/>
      <c r="AR74" s="136"/>
      <c r="AS74" s="136"/>
      <c r="AT74" s="136"/>
      <c r="AU74" s="39">
        <f t="shared" si="2"/>
        <v>4.6959999999999988</v>
      </c>
      <c r="AV74" s="40">
        <f t="shared" si="3"/>
        <v>0.8134582623509371</v>
      </c>
    </row>
    <row r="75" spans="1:48" s="88" customFormat="1" ht="12.75" customHeight="1">
      <c r="A75" s="127">
        <v>22800</v>
      </c>
      <c r="B75" s="128" t="s">
        <v>554</v>
      </c>
      <c r="C75" s="259">
        <v>41183</v>
      </c>
      <c r="D75" s="244">
        <v>1.02</v>
      </c>
      <c r="E75" s="244">
        <v>4.88</v>
      </c>
      <c r="F75" s="244">
        <v>2.87</v>
      </c>
      <c r="G75" s="244">
        <v>0.12</v>
      </c>
      <c r="H75" s="244">
        <v>1.22</v>
      </c>
      <c r="I75" s="244">
        <v>2.3199999999999998</v>
      </c>
      <c r="J75" s="117">
        <v>0.87</v>
      </c>
      <c r="K75" s="117">
        <v>0.79</v>
      </c>
      <c r="L75" s="136">
        <v>0.75</v>
      </c>
      <c r="M75" s="136">
        <v>2.13</v>
      </c>
      <c r="N75" s="137">
        <v>4.0199999999999996</v>
      </c>
      <c r="O75" s="137"/>
      <c r="P75" s="138"/>
      <c r="Q75" s="138"/>
      <c r="R75" s="138"/>
      <c r="S75" s="138"/>
      <c r="T75" s="107"/>
      <c r="U75" s="107"/>
      <c r="V75" s="107"/>
      <c r="W75" s="107"/>
      <c r="X75" s="107"/>
      <c r="Y75" s="107"/>
      <c r="Z75" s="107"/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  <c r="AK75" s="139"/>
      <c r="AL75" s="139"/>
      <c r="AM75" s="139"/>
      <c r="AN75" s="139"/>
      <c r="AO75" s="136"/>
      <c r="AP75" s="136"/>
      <c r="AQ75" s="147"/>
      <c r="AR75" s="136"/>
      <c r="AS75" s="136"/>
      <c r="AT75" s="136"/>
      <c r="AU75" s="39">
        <f t="shared" si="2"/>
        <v>1.908181818181818</v>
      </c>
      <c r="AV75" s="40">
        <f t="shared" si="3"/>
        <v>0.53454025726536447</v>
      </c>
    </row>
    <row r="76" spans="1:48" ht="12.75" customHeight="1">
      <c r="A76" s="127">
        <v>23000</v>
      </c>
      <c r="B76" s="130" t="s">
        <v>394</v>
      </c>
      <c r="C76" s="259">
        <f>StormStats!D87</f>
        <v>37797</v>
      </c>
      <c r="D76" s="244">
        <v>1.77</v>
      </c>
      <c r="E76" s="244">
        <v>7.13</v>
      </c>
      <c r="F76" s="244">
        <v>1.81</v>
      </c>
      <c r="G76" s="244">
        <v>1.5</v>
      </c>
      <c r="H76" s="244">
        <v>1.61</v>
      </c>
      <c r="I76" s="244">
        <v>1.81</v>
      </c>
      <c r="J76" s="117">
        <v>1.93</v>
      </c>
      <c r="K76" s="117">
        <v>2.09</v>
      </c>
      <c r="L76" s="92">
        <v>1.77</v>
      </c>
      <c r="M76" s="92">
        <v>4.09</v>
      </c>
      <c r="N76" s="103">
        <v>3.86</v>
      </c>
      <c r="O76" s="103">
        <v>3.27</v>
      </c>
      <c r="P76" s="89">
        <v>0.43</v>
      </c>
      <c r="Q76" s="89">
        <v>1.1399999999999999</v>
      </c>
      <c r="R76" s="89">
        <v>0.51</v>
      </c>
      <c r="S76" s="138">
        <v>2.6</v>
      </c>
      <c r="T76" s="107">
        <v>2.2400000000000002</v>
      </c>
      <c r="U76" s="107">
        <v>4.0199999999999996</v>
      </c>
      <c r="V76" s="107">
        <v>2.44</v>
      </c>
      <c r="W76" s="107">
        <v>1.1399999999999999</v>
      </c>
      <c r="X76" s="107"/>
      <c r="Y76" s="107"/>
      <c r="Z76" s="107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2"/>
      <c r="AP76" s="92"/>
      <c r="AQ76" s="92"/>
      <c r="AR76" s="92"/>
      <c r="AS76" s="92"/>
      <c r="AT76" s="92"/>
      <c r="AU76" s="39">
        <f t="shared" si="2"/>
        <v>2.3579999999999997</v>
      </c>
      <c r="AV76" s="40">
        <f t="shared" si="3"/>
        <v>0.75063613231552173</v>
      </c>
    </row>
    <row r="77" spans="1:48" ht="12.75" customHeight="1">
      <c r="A77" s="127">
        <v>23200</v>
      </c>
      <c r="B77" s="130" t="s">
        <v>291</v>
      </c>
      <c r="C77" s="259">
        <f>StormStats!D88</f>
        <v>37789</v>
      </c>
      <c r="D77" s="244">
        <v>1.1399999999999999</v>
      </c>
      <c r="E77" s="244">
        <v>6.73</v>
      </c>
      <c r="F77" s="244">
        <v>3.98</v>
      </c>
      <c r="G77" s="244">
        <v>0.35</v>
      </c>
      <c r="H77" s="244">
        <v>2.2400000000000002</v>
      </c>
      <c r="I77" s="244">
        <v>2.2000000000000002</v>
      </c>
      <c r="J77" s="117">
        <v>4.0599999999999996</v>
      </c>
      <c r="K77" s="117">
        <v>2.95</v>
      </c>
      <c r="L77" s="92">
        <v>1.3</v>
      </c>
      <c r="M77" s="92">
        <v>3.43</v>
      </c>
      <c r="N77" s="103">
        <v>2.2799999999999998</v>
      </c>
      <c r="O77" s="103">
        <v>3.9</v>
      </c>
      <c r="P77" s="89">
        <v>1.77</v>
      </c>
      <c r="Q77" s="89">
        <v>0.67</v>
      </c>
      <c r="R77" s="89">
        <v>1.1000000000000001</v>
      </c>
      <c r="S77" s="138">
        <v>1.65</v>
      </c>
      <c r="T77" s="107">
        <v>4.33</v>
      </c>
      <c r="U77" s="107">
        <v>5.08</v>
      </c>
      <c r="V77" s="107">
        <v>3.03</v>
      </c>
      <c r="W77" s="107">
        <v>0.63</v>
      </c>
      <c r="X77" s="107">
        <v>2.2799999999999998</v>
      </c>
      <c r="Y77" s="107"/>
      <c r="Z77" s="107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2"/>
      <c r="AP77" s="92"/>
      <c r="AQ77" s="92"/>
      <c r="AR77" s="92"/>
      <c r="AS77" s="92"/>
      <c r="AT77" s="92"/>
      <c r="AU77" s="39">
        <f t="shared" si="2"/>
        <v>2.6238095238095243</v>
      </c>
      <c r="AV77" s="40">
        <f t="shared" si="3"/>
        <v>0.43448275862068952</v>
      </c>
    </row>
    <row r="78" spans="1:48" s="88" customFormat="1" ht="12.75" customHeight="1">
      <c r="A78" s="127">
        <v>23500</v>
      </c>
      <c r="B78" s="130" t="s">
        <v>292</v>
      </c>
      <c r="C78" s="259">
        <f>StormStats!D89</f>
        <v>37390</v>
      </c>
      <c r="D78" s="244">
        <v>3.03</v>
      </c>
      <c r="E78" s="244">
        <v>5.2</v>
      </c>
      <c r="F78" s="244">
        <v>2.09</v>
      </c>
      <c r="G78" s="244">
        <v>0.59</v>
      </c>
      <c r="H78" s="244">
        <v>3.23</v>
      </c>
      <c r="I78" s="244">
        <v>1.97</v>
      </c>
      <c r="J78" s="117">
        <v>1.1399999999999999</v>
      </c>
      <c r="K78" s="117">
        <v>1.02</v>
      </c>
      <c r="L78" s="92">
        <v>2.0099999999999998</v>
      </c>
      <c r="M78" s="92">
        <v>1.77</v>
      </c>
      <c r="N78" s="104">
        <v>2.87</v>
      </c>
      <c r="O78" s="104">
        <v>2.99</v>
      </c>
      <c r="P78" s="105">
        <v>1.18</v>
      </c>
      <c r="Q78" s="105">
        <v>0.94</v>
      </c>
      <c r="R78" s="105">
        <v>0.91</v>
      </c>
      <c r="S78" s="138">
        <v>2.09</v>
      </c>
      <c r="T78" s="107">
        <v>0.79</v>
      </c>
      <c r="U78" s="107">
        <v>3.86</v>
      </c>
      <c r="V78" s="107">
        <v>2.8</v>
      </c>
      <c r="W78" s="107">
        <v>2.2400000000000002</v>
      </c>
      <c r="X78" s="107">
        <v>2.76</v>
      </c>
      <c r="Y78" s="107"/>
      <c r="Z78" s="107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8"/>
      <c r="AP78" s="108"/>
      <c r="AQ78" s="108"/>
      <c r="AR78" s="108"/>
      <c r="AS78" s="108"/>
      <c r="AT78" s="108"/>
      <c r="AU78" s="39">
        <f t="shared" si="2"/>
        <v>2.1657142857142855</v>
      </c>
      <c r="AV78" s="40">
        <f t="shared" si="3"/>
        <v>1.3990765171503958</v>
      </c>
    </row>
    <row r="79" spans="1:48" s="83" customFormat="1" ht="12.75" customHeight="1">
      <c r="A79" s="127">
        <v>23700</v>
      </c>
      <c r="B79" s="128" t="s">
        <v>258</v>
      </c>
      <c r="C79" s="259">
        <f>StormStats!D90</f>
        <v>36690</v>
      </c>
      <c r="D79" s="244">
        <v>0.55000000000000004</v>
      </c>
      <c r="E79" s="244">
        <v>4.8</v>
      </c>
      <c r="F79" s="244">
        <v>5.83</v>
      </c>
      <c r="G79" s="244">
        <v>0.2</v>
      </c>
      <c r="H79" s="244">
        <v>1.89</v>
      </c>
      <c r="I79" s="244">
        <v>1.69</v>
      </c>
      <c r="J79" s="117">
        <v>2.56</v>
      </c>
      <c r="K79" s="117">
        <v>1.61</v>
      </c>
      <c r="L79" s="92">
        <v>0.75</v>
      </c>
      <c r="M79" s="92">
        <v>5.91</v>
      </c>
      <c r="N79" s="103">
        <v>3.98</v>
      </c>
      <c r="O79" s="103">
        <v>5.79</v>
      </c>
      <c r="P79" s="89">
        <v>0.87</v>
      </c>
      <c r="Q79" s="89">
        <v>0.71</v>
      </c>
      <c r="R79" s="89">
        <v>2.04</v>
      </c>
      <c r="S79" s="138">
        <v>1.18</v>
      </c>
      <c r="T79" s="107">
        <v>3.97</v>
      </c>
      <c r="U79" s="107">
        <v>6.65</v>
      </c>
      <c r="V79" s="107">
        <v>2.2000000000000002</v>
      </c>
      <c r="W79" s="107">
        <v>0.55000000000000004</v>
      </c>
      <c r="X79" s="107">
        <v>2.56</v>
      </c>
      <c r="Y79" s="107">
        <v>1.81</v>
      </c>
      <c r="Z79" s="107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2"/>
      <c r="AP79" s="92"/>
      <c r="AQ79" s="92"/>
      <c r="AR79" s="92"/>
      <c r="AS79" s="92"/>
      <c r="AT79" s="92"/>
      <c r="AU79" s="39">
        <f t="shared" si="2"/>
        <v>2.6409090909090911</v>
      </c>
      <c r="AV79" s="40">
        <f t="shared" si="3"/>
        <v>0.20826161790017211</v>
      </c>
    </row>
    <row r="80" spans="1:48" s="88" customFormat="1" ht="12.75" customHeight="1">
      <c r="A80" s="127">
        <v>24000</v>
      </c>
      <c r="B80" s="130" t="s">
        <v>226</v>
      </c>
      <c r="C80" s="259">
        <f>StormStats!D91</f>
        <v>36670</v>
      </c>
      <c r="D80" s="244">
        <v>0.63</v>
      </c>
      <c r="E80" s="244">
        <v>6.5</v>
      </c>
      <c r="F80" s="244">
        <v>2.8</v>
      </c>
      <c r="G80" s="244">
        <v>1.02</v>
      </c>
      <c r="H80" s="244">
        <v>4.72</v>
      </c>
      <c r="I80" s="244">
        <v>1.46</v>
      </c>
      <c r="J80" s="117">
        <v>0.98</v>
      </c>
      <c r="K80" s="117">
        <v>0.2</v>
      </c>
      <c r="L80" s="108">
        <v>1.22</v>
      </c>
      <c r="M80" s="108">
        <v>3.39</v>
      </c>
      <c r="N80" s="104">
        <v>2.44</v>
      </c>
      <c r="O80" s="104">
        <v>3.98</v>
      </c>
      <c r="P80" s="105">
        <v>0.87</v>
      </c>
      <c r="Q80" s="105">
        <v>0.45</v>
      </c>
      <c r="R80" s="105">
        <v>1.22</v>
      </c>
      <c r="S80" s="138">
        <v>1.87</v>
      </c>
      <c r="T80" s="107">
        <v>0.98</v>
      </c>
      <c r="U80" s="107">
        <v>4.6100000000000003</v>
      </c>
      <c r="V80" s="107">
        <v>2.52</v>
      </c>
      <c r="W80" s="107">
        <v>2.21</v>
      </c>
      <c r="X80" s="107">
        <v>6.18</v>
      </c>
      <c r="Y80" s="107">
        <v>0.79</v>
      </c>
      <c r="Z80" s="107">
        <v>1.65</v>
      </c>
      <c r="AA80" s="106">
        <v>1.73</v>
      </c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8"/>
      <c r="AP80" s="108"/>
      <c r="AQ80" s="108"/>
      <c r="AR80" s="108"/>
      <c r="AS80" s="108"/>
      <c r="AT80" s="108"/>
      <c r="AU80" s="39">
        <f t="shared" si="2"/>
        <v>2.2674999999999996</v>
      </c>
      <c r="AV80" s="40">
        <f t="shared" si="3"/>
        <v>0.27783902976846753</v>
      </c>
    </row>
    <row r="81" spans="1:48" s="88" customFormat="1" ht="12.75" customHeight="1">
      <c r="A81" s="127">
        <v>24300</v>
      </c>
      <c r="B81" s="129" t="s">
        <v>225</v>
      </c>
      <c r="C81" s="259">
        <f>StormStats!D92</f>
        <v>37398</v>
      </c>
      <c r="D81" s="244">
        <v>1.81</v>
      </c>
      <c r="E81" s="244">
        <v>7.52</v>
      </c>
      <c r="F81" s="244">
        <v>4.09</v>
      </c>
      <c r="G81" s="244">
        <v>1.1399999999999999</v>
      </c>
      <c r="H81" s="244">
        <v>3.7</v>
      </c>
      <c r="I81" s="244">
        <v>0.98</v>
      </c>
      <c r="J81" s="135">
        <v>1.38</v>
      </c>
      <c r="K81" s="135">
        <v>0.39</v>
      </c>
      <c r="L81" s="104">
        <v>1.06</v>
      </c>
      <c r="M81" s="144"/>
      <c r="N81" s="104">
        <v>3.43</v>
      </c>
      <c r="O81" s="104">
        <v>6.77</v>
      </c>
      <c r="P81" s="105">
        <v>2.0499999999999998</v>
      </c>
      <c r="Q81" s="105">
        <v>1.07</v>
      </c>
      <c r="R81" s="105">
        <v>1.3</v>
      </c>
      <c r="S81" s="138">
        <v>1.77</v>
      </c>
      <c r="T81" s="107">
        <v>2.52</v>
      </c>
      <c r="U81" s="107">
        <v>4.72</v>
      </c>
      <c r="V81" s="107">
        <v>2.13</v>
      </c>
      <c r="W81" s="107">
        <v>1.37</v>
      </c>
      <c r="X81" s="107">
        <v>5.82</v>
      </c>
      <c r="Y81" s="107">
        <v>1.03</v>
      </c>
      <c r="Z81" s="107">
        <v>1.03</v>
      </c>
      <c r="AA81" s="106">
        <v>2.09</v>
      </c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8"/>
      <c r="AP81" s="108"/>
      <c r="AQ81" s="108"/>
      <c r="AR81" s="108"/>
      <c r="AS81" s="108"/>
      <c r="AT81" s="108"/>
      <c r="AU81" s="39">
        <f t="shared" si="2"/>
        <v>2.5726086956521739</v>
      </c>
      <c r="AV81" s="40">
        <f t="shared" si="3"/>
        <v>0.70356599628189964</v>
      </c>
    </row>
    <row r="82" spans="1:48" s="88" customFormat="1" ht="12.75" customHeight="1">
      <c r="A82" s="127">
        <v>24500</v>
      </c>
      <c r="B82" s="130" t="s">
        <v>259</v>
      </c>
      <c r="C82" s="259">
        <f>StormStats!D93</f>
        <v>32913</v>
      </c>
      <c r="D82" s="244">
        <v>1.02</v>
      </c>
      <c r="E82" s="244">
        <v>6.97</v>
      </c>
      <c r="F82" s="244">
        <v>5.2</v>
      </c>
      <c r="G82" s="244">
        <v>0.12</v>
      </c>
      <c r="H82" s="244">
        <v>2.0499999999999998</v>
      </c>
      <c r="I82" s="244">
        <v>1.69</v>
      </c>
      <c r="J82" s="117">
        <v>2.99</v>
      </c>
      <c r="K82" s="117">
        <v>2.0499999999999998</v>
      </c>
      <c r="L82" s="92">
        <v>0.79</v>
      </c>
      <c r="M82" s="92">
        <v>5.31</v>
      </c>
      <c r="N82" s="104">
        <v>4.09</v>
      </c>
      <c r="O82" s="104">
        <v>5.79</v>
      </c>
      <c r="P82" s="105">
        <v>1.34</v>
      </c>
      <c r="Q82" s="105">
        <v>1.06</v>
      </c>
      <c r="R82" s="105">
        <v>2.6</v>
      </c>
      <c r="S82" s="138">
        <v>0.94</v>
      </c>
      <c r="T82" s="107">
        <v>4.2</v>
      </c>
      <c r="U82" s="107">
        <v>6.5</v>
      </c>
      <c r="V82" s="107">
        <v>1.65</v>
      </c>
      <c r="W82" s="107">
        <v>0.59</v>
      </c>
      <c r="X82" s="107">
        <v>2.2799999999999998</v>
      </c>
      <c r="Y82" s="107">
        <v>0.83</v>
      </c>
      <c r="Z82" s="107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8"/>
      <c r="AP82" s="108"/>
      <c r="AQ82" s="108"/>
      <c r="AR82" s="108"/>
      <c r="AS82" s="108"/>
      <c r="AT82" s="108"/>
      <c r="AU82" s="39">
        <f t="shared" si="2"/>
        <v>2.7300000000000004</v>
      </c>
      <c r="AV82" s="40">
        <f t="shared" si="3"/>
        <v>0.37362637362637358</v>
      </c>
    </row>
    <row r="83" spans="1:48" s="88" customFormat="1" ht="12.75" customHeight="1">
      <c r="A83" s="127">
        <v>24700</v>
      </c>
      <c r="B83" s="128" t="s">
        <v>59</v>
      </c>
      <c r="C83" s="259">
        <f>StormStats!D94</f>
        <v>36514</v>
      </c>
      <c r="D83" s="244">
        <v>0.75</v>
      </c>
      <c r="E83" s="244">
        <v>3.94</v>
      </c>
      <c r="F83" s="244">
        <v>3.74</v>
      </c>
      <c r="G83" s="244">
        <v>0.63</v>
      </c>
      <c r="H83" s="244">
        <v>2.0499999999999998</v>
      </c>
      <c r="I83" s="244">
        <v>1.85</v>
      </c>
      <c r="J83" s="117">
        <v>1.97</v>
      </c>
      <c r="K83" s="117">
        <v>1.46</v>
      </c>
      <c r="L83" s="108">
        <v>0.35</v>
      </c>
      <c r="M83" s="108">
        <v>3.7</v>
      </c>
      <c r="N83" s="104">
        <v>2.87</v>
      </c>
      <c r="O83" s="104">
        <v>5.71</v>
      </c>
      <c r="P83" s="105">
        <v>0.83</v>
      </c>
      <c r="Q83" s="105">
        <v>1.82</v>
      </c>
      <c r="R83" s="105">
        <v>0.94</v>
      </c>
      <c r="S83" s="138">
        <v>0.35</v>
      </c>
      <c r="T83" s="107">
        <v>1.85</v>
      </c>
      <c r="U83" s="107">
        <v>3.15</v>
      </c>
      <c r="V83" s="107">
        <v>2.0499999999999998</v>
      </c>
      <c r="W83" s="107">
        <v>0.28000000000000003</v>
      </c>
      <c r="X83" s="107">
        <v>2.68</v>
      </c>
      <c r="Y83" s="107">
        <v>1.1399999999999999</v>
      </c>
      <c r="Z83" s="107">
        <v>2.0099999999999998</v>
      </c>
      <c r="AA83" s="106">
        <v>1.5</v>
      </c>
      <c r="AB83" s="106">
        <v>2.91</v>
      </c>
      <c r="AC83" s="106">
        <v>2.3199999999999998</v>
      </c>
      <c r="AD83" s="106">
        <v>2.64</v>
      </c>
      <c r="AE83" s="106">
        <v>1.61</v>
      </c>
      <c r="AF83" s="106">
        <v>1.46</v>
      </c>
      <c r="AG83" s="106">
        <v>1.38</v>
      </c>
      <c r="AH83" s="106">
        <v>0.51</v>
      </c>
      <c r="AI83" s="106">
        <v>1.93</v>
      </c>
      <c r="AJ83" s="106">
        <v>0.75</v>
      </c>
      <c r="AK83" s="106">
        <v>2.3199999999999998</v>
      </c>
      <c r="AL83" s="106"/>
      <c r="AM83" s="106"/>
      <c r="AN83" s="106"/>
      <c r="AO83" s="108"/>
      <c r="AP83" s="108"/>
      <c r="AQ83" s="108"/>
      <c r="AR83" s="108"/>
      <c r="AS83" s="108"/>
      <c r="AT83" s="108"/>
      <c r="AU83" s="39">
        <f t="shared" si="2"/>
        <v>1.925</v>
      </c>
      <c r="AV83" s="40">
        <f t="shared" si="3"/>
        <v>0.38961038961038963</v>
      </c>
    </row>
    <row r="84" spans="1:48" s="83" customFormat="1" ht="12.75" customHeight="1">
      <c r="A84" s="127">
        <v>25000</v>
      </c>
      <c r="B84" s="129" t="s">
        <v>223</v>
      </c>
      <c r="C84" s="259">
        <f>StormStats!D95</f>
        <v>32493</v>
      </c>
      <c r="D84" s="244">
        <v>0.51</v>
      </c>
      <c r="E84" s="244">
        <v>2.56</v>
      </c>
      <c r="F84" s="244">
        <v>2.87</v>
      </c>
      <c r="G84" s="244">
        <v>0.39</v>
      </c>
      <c r="H84" s="244">
        <v>3.46</v>
      </c>
      <c r="I84" s="244">
        <v>1.89</v>
      </c>
      <c r="J84" s="117">
        <v>2.95</v>
      </c>
      <c r="K84" s="117">
        <v>1.57</v>
      </c>
      <c r="L84" s="92">
        <v>1.69</v>
      </c>
      <c r="M84" s="92">
        <v>3.94</v>
      </c>
      <c r="N84" s="103">
        <v>3.23</v>
      </c>
      <c r="O84" s="103">
        <v>3.35</v>
      </c>
      <c r="P84" s="89">
        <v>1.06</v>
      </c>
      <c r="Q84" s="89">
        <v>1.69</v>
      </c>
      <c r="R84" s="89">
        <v>2.0099999999999998</v>
      </c>
      <c r="S84" s="138">
        <v>2.13</v>
      </c>
      <c r="T84" s="107">
        <v>3.86</v>
      </c>
      <c r="U84" s="107">
        <v>3.5</v>
      </c>
      <c r="V84" s="107">
        <v>2.91</v>
      </c>
      <c r="W84" s="107">
        <v>1.3</v>
      </c>
      <c r="X84" s="107">
        <v>3.82</v>
      </c>
      <c r="Y84" s="107">
        <v>1.3</v>
      </c>
      <c r="Z84" s="107">
        <v>2.36</v>
      </c>
      <c r="AA84" s="90">
        <v>1.18</v>
      </c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2"/>
      <c r="AP84" s="92"/>
      <c r="AQ84" s="92"/>
      <c r="AR84" s="92"/>
      <c r="AS84" s="92"/>
      <c r="AT84" s="92"/>
      <c r="AU84" s="39">
        <f t="shared" si="2"/>
        <v>2.3137500000000002</v>
      </c>
      <c r="AV84" s="40">
        <f t="shared" si="3"/>
        <v>0.22042139384116693</v>
      </c>
    </row>
    <row r="85" spans="1:48" ht="12.75" customHeight="1">
      <c r="A85" s="127">
        <v>25200</v>
      </c>
      <c r="B85" s="130" t="s">
        <v>60</v>
      </c>
      <c r="C85" s="259">
        <f>StormStats!D96</f>
        <v>36718</v>
      </c>
      <c r="D85" s="244">
        <v>1.34</v>
      </c>
      <c r="E85" s="244">
        <v>4.96</v>
      </c>
      <c r="F85" s="244">
        <v>2.17</v>
      </c>
      <c r="G85" s="244">
        <v>0.24</v>
      </c>
      <c r="H85" s="244">
        <v>3.78</v>
      </c>
      <c r="I85" s="244">
        <v>1.77</v>
      </c>
      <c r="J85" s="117">
        <v>1.61</v>
      </c>
      <c r="K85" s="117">
        <v>0.67</v>
      </c>
      <c r="L85" s="92">
        <v>0.16</v>
      </c>
      <c r="M85" s="92">
        <v>2.13</v>
      </c>
      <c r="N85" s="103">
        <v>1.54</v>
      </c>
      <c r="O85" s="103">
        <v>1.81</v>
      </c>
      <c r="P85" s="89">
        <v>0.51</v>
      </c>
      <c r="Q85" s="89">
        <v>0.83</v>
      </c>
      <c r="R85" s="89">
        <v>1.5</v>
      </c>
      <c r="S85" s="138">
        <v>3.19</v>
      </c>
      <c r="T85" s="107">
        <v>1.1399999999999999</v>
      </c>
      <c r="U85" s="107">
        <v>2.48</v>
      </c>
      <c r="V85" s="107">
        <v>3.54</v>
      </c>
      <c r="W85" s="107">
        <v>0.94</v>
      </c>
      <c r="X85" s="107">
        <v>3.74</v>
      </c>
      <c r="Y85" s="107">
        <v>1.46</v>
      </c>
      <c r="Z85" s="107">
        <v>0.75</v>
      </c>
      <c r="AA85" s="90">
        <v>1.02</v>
      </c>
      <c r="AB85" s="90">
        <v>1.89</v>
      </c>
      <c r="AC85" s="90">
        <v>3.74</v>
      </c>
      <c r="AD85" s="90">
        <v>3.98</v>
      </c>
      <c r="AE85" s="90">
        <v>1.46</v>
      </c>
      <c r="AF85" s="90">
        <v>0.31</v>
      </c>
      <c r="AG85" s="90">
        <v>2.83</v>
      </c>
      <c r="AH85" s="90">
        <v>0.47</v>
      </c>
      <c r="AI85" s="90">
        <v>0.75</v>
      </c>
      <c r="AJ85" s="90">
        <v>1.89</v>
      </c>
      <c r="AK85" s="90">
        <v>2.2400000000000002</v>
      </c>
      <c r="AL85" s="90"/>
      <c r="AM85" s="90"/>
      <c r="AN85" s="90"/>
      <c r="AO85" s="92"/>
      <c r="AP85" s="92"/>
      <c r="AQ85" s="92"/>
      <c r="AR85" s="92"/>
      <c r="AS85" s="92"/>
      <c r="AT85" s="92"/>
      <c r="AU85" s="39">
        <f t="shared" si="2"/>
        <v>1.8482352941176472</v>
      </c>
      <c r="AV85" s="40">
        <f t="shared" si="3"/>
        <v>0.72501591343093574</v>
      </c>
    </row>
    <row r="86" spans="1:48" ht="12.75" customHeight="1">
      <c r="A86" s="127">
        <v>25500</v>
      </c>
      <c r="B86" s="130" t="s">
        <v>214</v>
      </c>
      <c r="C86" s="259">
        <f>StormStats!D97</f>
        <v>30748</v>
      </c>
      <c r="D86" s="244">
        <v>0.47</v>
      </c>
      <c r="E86" s="244">
        <v>4.6100000000000003</v>
      </c>
      <c r="F86" s="244">
        <v>2.3199999999999998</v>
      </c>
      <c r="G86" s="244">
        <v>1.26</v>
      </c>
      <c r="H86" s="244">
        <v>3.11</v>
      </c>
      <c r="I86" s="244">
        <v>2.36</v>
      </c>
      <c r="J86" s="117">
        <v>3.19</v>
      </c>
      <c r="K86" s="117">
        <v>1.69</v>
      </c>
      <c r="L86" s="92">
        <v>2.0099999999999998</v>
      </c>
      <c r="M86" s="92">
        <v>5.71</v>
      </c>
      <c r="N86" s="103">
        <v>4.6900000000000004</v>
      </c>
      <c r="O86" s="103">
        <v>2.44</v>
      </c>
      <c r="P86" s="89">
        <v>0.87</v>
      </c>
      <c r="Q86" s="89">
        <v>1.22</v>
      </c>
      <c r="R86" s="89">
        <v>0.94</v>
      </c>
      <c r="S86" s="138">
        <v>2.0099999999999998</v>
      </c>
      <c r="T86" s="107">
        <v>1.85</v>
      </c>
      <c r="U86" s="107">
        <v>2.95</v>
      </c>
      <c r="V86" s="107">
        <v>2.52</v>
      </c>
      <c r="W86" s="107">
        <v>0.94</v>
      </c>
      <c r="X86" s="107">
        <v>3.66</v>
      </c>
      <c r="Y86" s="107">
        <v>1.69</v>
      </c>
      <c r="Z86" s="107">
        <v>2.76</v>
      </c>
      <c r="AA86" s="90">
        <v>1.73</v>
      </c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2"/>
      <c r="AP86" s="92"/>
      <c r="AQ86" s="92"/>
      <c r="AR86" s="92"/>
      <c r="AS86" s="92"/>
      <c r="AT86" s="92"/>
      <c r="AU86" s="39">
        <f t="shared" si="2"/>
        <v>2.375</v>
      </c>
      <c r="AV86" s="40">
        <f t="shared" si="3"/>
        <v>0.19789473684210526</v>
      </c>
    </row>
    <row r="87" spans="1:48" ht="12.75" customHeight="1">
      <c r="A87" s="127">
        <v>25700</v>
      </c>
      <c r="B87" s="128" t="s">
        <v>61</v>
      </c>
      <c r="C87" s="259">
        <f>StormStats!D99</f>
        <v>34227</v>
      </c>
      <c r="D87" s="244">
        <v>1.97</v>
      </c>
      <c r="E87" s="244">
        <v>5.79</v>
      </c>
      <c r="F87" s="244">
        <v>1.61</v>
      </c>
      <c r="G87" s="244">
        <v>1.42</v>
      </c>
      <c r="H87" s="244">
        <v>6.42</v>
      </c>
      <c r="I87" s="244">
        <v>2.2000000000000002</v>
      </c>
      <c r="J87" s="117">
        <v>2.13</v>
      </c>
      <c r="K87" s="117">
        <v>1.3</v>
      </c>
      <c r="L87" s="92">
        <v>4.92</v>
      </c>
      <c r="M87" s="92">
        <v>2.8</v>
      </c>
      <c r="N87" s="103">
        <v>4.57</v>
      </c>
      <c r="O87" s="103">
        <v>3.15</v>
      </c>
      <c r="P87" s="89">
        <v>1.1399999999999999</v>
      </c>
      <c r="Q87" s="89">
        <v>0.94</v>
      </c>
      <c r="R87" s="89">
        <v>0.83</v>
      </c>
      <c r="S87" s="138">
        <v>1.1000000000000001</v>
      </c>
      <c r="T87" s="107">
        <v>0.43</v>
      </c>
      <c r="U87" s="107">
        <v>3.11</v>
      </c>
      <c r="V87" s="107">
        <v>3.74</v>
      </c>
      <c r="W87" s="107">
        <v>2.0099999999999998</v>
      </c>
      <c r="X87" s="107">
        <v>3.46</v>
      </c>
      <c r="Y87" s="107">
        <v>1.06</v>
      </c>
      <c r="Z87" s="107">
        <v>0.67</v>
      </c>
      <c r="AA87" s="90">
        <v>4.53</v>
      </c>
      <c r="AB87" s="90">
        <v>3.43</v>
      </c>
      <c r="AC87" s="90">
        <v>2.13</v>
      </c>
      <c r="AD87" s="90">
        <v>5.04</v>
      </c>
      <c r="AE87" s="90">
        <v>1.22</v>
      </c>
      <c r="AF87" s="90">
        <v>0.35</v>
      </c>
      <c r="AG87" s="90">
        <v>2.2799999999999998</v>
      </c>
      <c r="AH87" s="90">
        <v>0.12</v>
      </c>
      <c r="AI87" s="90">
        <v>0.28000000000000003</v>
      </c>
      <c r="AJ87" s="90">
        <v>1.54</v>
      </c>
      <c r="AK87" s="90">
        <v>4.0599999999999996</v>
      </c>
      <c r="AL87" s="90">
        <v>0.31</v>
      </c>
      <c r="AM87" s="90">
        <v>2.68</v>
      </c>
      <c r="AN87" s="90">
        <v>1.5</v>
      </c>
      <c r="AO87" s="92">
        <v>2.09</v>
      </c>
      <c r="AP87" s="92">
        <v>1.69</v>
      </c>
      <c r="AQ87" s="92">
        <v>4.41</v>
      </c>
      <c r="AR87" s="92"/>
      <c r="AS87" s="92"/>
      <c r="AT87" s="92"/>
      <c r="AU87" s="39">
        <f t="shared" si="2"/>
        <v>2.3607500000000003</v>
      </c>
      <c r="AV87" s="40">
        <f t="shared" si="3"/>
        <v>0.83448056761622358</v>
      </c>
    </row>
    <row r="88" spans="1:48" ht="12.75" customHeight="1">
      <c r="A88" s="127">
        <v>26000</v>
      </c>
      <c r="B88" s="130" t="s">
        <v>62</v>
      </c>
      <c r="C88" s="259">
        <f>StormStats!D100</f>
        <v>29891</v>
      </c>
      <c r="D88" s="244">
        <v>1.06</v>
      </c>
      <c r="E88" s="244">
        <v>4.25</v>
      </c>
      <c r="F88" s="244">
        <v>1.73</v>
      </c>
      <c r="G88" s="244">
        <v>1.06</v>
      </c>
      <c r="H88" s="244">
        <v>2.09</v>
      </c>
      <c r="I88" s="244">
        <v>0.59</v>
      </c>
      <c r="J88" s="117">
        <v>0.79</v>
      </c>
      <c r="K88" s="117">
        <v>0.98</v>
      </c>
      <c r="L88" s="92">
        <v>0.87</v>
      </c>
      <c r="M88" s="92">
        <v>3.03</v>
      </c>
      <c r="N88" s="103">
        <v>2.6</v>
      </c>
      <c r="O88" s="103">
        <v>3.19</v>
      </c>
      <c r="P88" s="89">
        <v>0.47</v>
      </c>
      <c r="Q88" s="89">
        <v>0.04</v>
      </c>
      <c r="R88" s="89">
        <v>0.43</v>
      </c>
      <c r="S88" s="138">
        <v>5.16</v>
      </c>
      <c r="T88" s="107">
        <v>0.91</v>
      </c>
      <c r="U88" s="107">
        <v>2.0499999999999998</v>
      </c>
      <c r="V88" s="107">
        <v>3.31</v>
      </c>
      <c r="W88" s="107">
        <v>1.06</v>
      </c>
      <c r="X88" s="107">
        <v>2.68</v>
      </c>
      <c r="Y88" s="107">
        <v>1.42</v>
      </c>
      <c r="Z88" s="107">
        <v>1.81</v>
      </c>
      <c r="AA88" s="90">
        <v>2.2000000000000002</v>
      </c>
      <c r="AB88" s="90">
        <v>2.99</v>
      </c>
      <c r="AC88" s="90">
        <v>3.7</v>
      </c>
      <c r="AD88" s="90">
        <v>2.68</v>
      </c>
      <c r="AE88" s="90">
        <v>1.02</v>
      </c>
      <c r="AF88" s="90">
        <v>2.44</v>
      </c>
      <c r="AG88" s="90">
        <v>2.83</v>
      </c>
      <c r="AH88" s="90"/>
      <c r="AI88" s="90"/>
      <c r="AJ88" s="90"/>
      <c r="AK88" s="90"/>
      <c r="AL88" s="90"/>
      <c r="AM88" s="90"/>
      <c r="AN88" s="90"/>
      <c r="AO88" s="92"/>
      <c r="AP88" s="92"/>
      <c r="AQ88" s="92"/>
      <c r="AR88" s="92"/>
      <c r="AS88" s="92"/>
      <c r="AT88" s="92"/>
      <c r="AU88" s="39">
        <f t="shared" si="2"/>
        <v>1.9813333333333338</v>
      </c>
      <c r="AV88" s="40">
        <f t="shared" si="3"/>
        <v>0.53499327052489898</v>
      </c>
    </row>
    <row r="89" spans="1:48" ht="12.75" customHeight="1">
      <c r="A89" s="127">
        <v>26300</v>
      </c>
      <c r="B89" s="128" t="s">
        <v>63</v>
      </c>
      <c r="C89" s="259">
        <f>StormStats!D101</f>
        <v>37077</v>
      </c>
      <c r="D89" s="244">
        <v>1.46</v>
      </c>
      <c r="E89" s="244">
        <v>8.11</v>
      </c>
      <c r="F89" s="244">
        <v>3.15</v>
      </c>
      <c r="G89" s="244">
        <v>0.35</v>
      </c>
      <c r="H89" s="244">
        <v>0.83</v>
      </c>
      <c r="I89" s="244">
        <v>3.39</v>
      </c>
      <c r="J89" s="117">
        <v>1.89</v>
      </c>
      <c r="K89" s="117">
        <v>3.07</v>
      </c>
      <c r="L89" s="92">
        <v>2.36</v>
      </c>
      <c r="M89" s="92">
        <v>4.09</v>
      </c>
      <c r="N89" s="103">
        <v>5.75</v>
      </c>
      <c r="O89" s="103">
        <v>7.8</v>
      </c>
      <c r="P89" s="89">
        <v>2.48</v>
      </c>
      <c r="Q89" s="89">
        <v>3.08</v>
      </c>
      <c r="R89" s="89">
        <v>2.64</v>
      </c>
      <c r="S89" s="138">
        <v>2.2799999999999998</v>
      </c>
      <c r="T89" s="107">
        <v>5.2</v>
      </c>
      <c r="U89" s="107">
        <v>4.13</v>
      </c>
      <c r="V89" s="107">
        <v>3.27</v>
      </c>
      <c r="W89" s="107">
        <v>3.86</v>
      </c>
      <c r="X89" s="107">
        <v>4.29</v>
      </c>
      <c r="Y89" s="107">
        <v>2.68</v>
      </c>
      <c r="Z89" s="107">
        <v>1.26</v>
      </c>
      <c r="AA89" s="90">
        <v>2.36</v>
      </c>
      <c r="AB89" s="90">
        <v>2.2400000000000002</v>
      </c>
      <c r="AC89" s="90">
        <v>2.2799999999999998</v>
      </c>
      <c r="AD89" s="90">
        <v>7.32</v>
      </c>
      <c r="AE89" s="90">
        <v>1.65</v>
      </c>
      <c r="AF89" s="90">
        <v>0.98</v>
      </c>
      <c r="AG89" s="90">
        <v>2.17</v>
      </c>
      <c r="AH89" s="90">
        <v>0.31</v>
      </c>
      <c r="AI89" s="90">
        <v>2.2799999999999998</v>
      </c>
      <c r="AJ89" s="90">
        <v>1.1000000000000001</v>
      </c>
      <c r="AK89" s="90">
        <v>5.08</v>
      </c>
      <c r="AL89" s="90">
        <v>0.35</v>
      </c>
      <c r="AM89" s="90">
        <v>3.86</v>
      </c>
      <c r="AN89" s="90">
        <v>2.44</v>
      </c>
      <c r="AO89" s="92">
        <v>1.65</v>
      </c>
      <c r="AP89" s="92">
        <v>0.75</v>
      </c>
      <c r="AQ89" s="92">
        <v>5.79</v>
      </c>
      <c r="AR89" s="92">
        <v>6.81</v>
      </c>
      <c r="AS89" s="92">
        <v>2.83</v>
      </c>
      <c r="AT89" s="92"/>
      <c r="AU89" s="39">
        <f t="shared" si="2"/>
        <v>3.0873809523809528</v>
      </c>
      <c r="AV89" s="40">
        <f t="shared" si="3"/>
        <v>0.47289272769337543</v>
      </c>
    </row>
    <row r="90" spans="1:48" ht="12.75" customHeight="1">
      <c r="A90" s="127">
        <v>26500</v>
      </c>
      <c r="B90" s="129" t="s">
        <v>249</v>
      </c>
      <c r="C90" s="259">
        <f>StormStats!D102</f>
        <v>43675</v>
      </c>
      <c r="D90" s="244">
        <v>0.2</v>
      </c>
      <c r="E90" s="244">
        <v>3.74</v>
      </c>
      <c r="F90" s="244">
        <v>2.2799999999999998</v>
      </c>
      <c r="G90" s="244">
        <v>1.73</v>
      </c>
      <c r="H90" s="244">
        <v>3.58</v>
      </c>
      <c r="I90" s="244">
        <v>1.1399999999999999</v>
      </c>
      <c r="J90" s="117">
        <v>2.17</v>
      </c>
      <c r="K90" s="117">
        <v>1.22</v>
      </c>
      <c r="L90" s="92">
        <v>0.98</v>
      </c>
      <c r="M90" s="92">
        <v>4.96</v>
      </c>
      <c r="N90" s="103">
        <v>3.46</v>
      </c>
      <c r="O90" s="103">
        <v>4.0999999999999996</v>
      </c>
      <c r="P90" s="89">
        <v>0.83</v>
      </c>
      <c r="Q90" s="89">
        <v>2.0099999999999998</v>
      </c>
      <c r="R90" s="89">
        <v>1.62</v>
      </c>
      <c r="S90" s="138">
        <v>1.81</v>
      </c>
      <c r="T90" s="107">
        <v>4.97</v>
      </c>
      <c r="U90" s="107">
        <v>2.52</v>
      </c>
      <c r="V90" s="107">
        <v>4.29</v>
      </c>
      <c r="W90" s="107">
        <v>1.26</v>
      </c>
      <c r="X90" s="107">
        <v>3.82</v>
      </c>
      <c r="Y90" s="107">
        <v>1.42</v>
      </c>
      <c r="Z90" s="107">
        <v>1.26</v>
      </c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2"/>
      <c r="AP90" s="92"/>
      <c r="AQ90" s="92"/>
      <c r="AR90" s="92"/>
      <c r="AS90" s="92"/>
      <c r="AT90" s="92"/>
      <c r="AU90" s="39">
        <f t="shared" si="2"/>
        <v>2.4073913043478261</v>
      </c>
      <c r="AV90" s="40">
        <f t="shared" si="3"/>
        <v>8.3077478779122277E-2</v>
      </c>
    </row>
    <row r="91" spans="1:48" s="88" customFormat="1" ht="12.75" customHeight="1">
      <c r="A91" s="127">
        <v>26800</v>
      </c>
      <c r="B91" s="130" t="s">
        <v>64</v>
      </c>
      <c r="C91" s="259">
        <f>StormStats!D104</f>
        <v>36418</v>
      </c>
      <c r="D91" s="244">
        <v>1.22</v>
      </c>
      <c r="E91" s="244">
        <v>3.86</v>
      </c>
      <c r="F91" s="244">
        <v>1.93</v>
      </c>
      <c r="G91" s="244">
        <v>0.28000000000000003</v>
      </c>
      <c r="H91" s="244">
        <v>1.42</v>
      </c>
      <c r="I91" s="244">
        <v>2.99</v>
      </c>
      <c r="J91" s="117">
        <v>3.23</v>
      </c>
      <c r="K91" s="117">
        <v>0.94</v>
      </c>
      <c r="L91" s="92">
        <v>1.54</v>
      </c>
      <c r="M91" s="92">
        <v>3.11</v>
      </c>
      <c r="N91" s="104">
        <v>4.41</v>
      </c>
      <c r="O91" s="104">
        <v>5.08</v>
      </c>
      <c r="P91" s="105">
        <v>0.55000000000000004</v>
      </c>
      <c r="Q91" s="105">
        <v>0.94</v>
      </c>
      <c r="R91" s="105">
        <v>1.38</v>
      </c>
      <c r="S91" s="138">
        <v>2.52</v>
      </c>
      <c r="T91" s="107">
        <v>0.71</v>
      </c>
      <c r="U91" s="107">
        <v>2.17</v>
      </c>
      <c r="V91" s="107">
        <v>4.13</v>
      </c>
      <c r="W91" s="107">
        <v>1.1000000000000001</v>
      </c>
      <c r="X91" s="107">
        <v>4.84</v>
      </c>
      <c r="Y91" s="107">
        <v>1.34</v>
      </c>
      <c r="Z91" s="107">
        <v>1.65</v>
      </c>
      <c r="AA91" s="106">
        <v>1.22</v>
      </c>
      <c r="AB91" s="106">
        <v>2.99</v>
      </c>
      <c r="AC91" s="106">
        <v>2.17</v>
      </c>
      <c r="AD91" s="106">
        <v>6.93</v>
      </c>
      <c r="AE91" s="106">
        <v>2.09</v>
      </c>
      <c r="AF91" s="106">
        <v>1.46</v>
      </c>
      <c r="AG91" s="106"/>
      <c r="AH91" s="106"/>
      <c r="AI91" s="106"/>
      <c r="AJ91" s="106"/>
      <c r="AK91" s="106"/>
      <c r="AL91" s="106"/>
      <c r="AM91" s="106"/>
      <c r="AN91" s="106"/>
      <c r="AO91" s="108"/>
      <c r="AP91" s="108"/>
      <c r="AQ91" s="108"/>
      <c r="AR91" s="108"/>
      <c r="AS91" s="108"/>
      <c r="AT91" s="108"/>
      <c r="AU91" s="39">
        <f t="shared" si="2"/>
        <v>2.3517241379310345</v>
      </c>
      <c r="AV91" s="40">
        <f t="shared" si="3"/>
        <v>0.51876832844574783</v>
      </c>
    </row>
    <row r="92" spans="1:48" ht="12.75" customHeight="1">
      <c r="A92" s="127">
        <v>27000</v>
      </c>
      <c r="B92" s="129" t="s">
        <v>221</v>
      </c>
      <c r="C92" s="259">
        <f>StormStats!D105</f>
        <v>34436</v>
      </c>
      <c r="D92" s="144"/>
      <c r="E92" s="242">
        <v>6.38</v>
      </c>
      <c r="F92" s="245">
        <v>1.1399999999999999</v>
      </c>
      <c r="G92" s="244">
        <v>0.08</v>
      </c>
      <c r="H92" s="244">
        <v>1.42</v>
      </c>
      <c r="I92" s="244">
        <v>2.99</v>
      </c>
      <c r="J92" s="117">
        <v>2.2000000000000002</v>
      </c>
      <c r="K92" s="117">
        <v>3.66</v>
      </c>
      <c r="L92" s="92">
        <v>2.0499999999999998</v>
      </c>
      <c r="M92" s="92">
        <v>6.34</v>
      </c>
      <c r="N92" s="103">
        <v>7.32</v>
      </c>
      <c r="O92" s="103">
        <v>4.0199999999999996</v>
      </c>
      <c r="P92" s="89">
        <v>0.98</v>
      </c>
      <c r="Q92" s="89">
        <v>2.39</v>
      </c>
      <c r="R92" s="89">
        <v>0.83</v>
      </c>
      <c r="S92" s="138">
        <v>5.23</v>
      </c>
      <c r="T92" s="107">
        <v>2.3199999999999998</v>
      </c>
      <c r="U92" s="107">
        <v>4.6399999999999997</v>
      </c>
      <c r="V92" s="107">
        <v>2.91</v>
      </c>
      <c r="W92" s="107">
        <v>2.12</v>
      </c>
      <c r="X92" s="107">
        <v>4.88</v>
      </c>
      <c r="Y92" s="107">
        <v>2.4</v>
      </c>
      <c r="Z92" s="107">
        <v>2.08</v>
      </c>
      <c r="AA92" s="90">
        <v>3.22</v>
      </c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2"/>
      <c r="AP92" s="92"/>
      <c r="AQ92" s="92"/>
      <c r="AR92" s="92"/>
      <c r="AS92" s="92"/>
      <c r="AT92" s="92"/>
      <c r="AU92" s="39">
        <f t="shared" si="2"/>
        <v>3.1130434782608694</v>
      </c>
      <c r="AV92" s="40">
        <f t="shared" si="3"/>
        <v>0</v>
      </c>
    </row>
    <row r="93" spans="1:48" s="83" customFormat="1" ht="12.75" customHeight="1">
      <c r="A93" s="127">
        <v>27200</v>
      </c>
      <c r="B93" s="128" t="s">
        <v>153</v>
      </c>
      <c r="C93" s="259">
        <f>StormStats!D106</f>
        <v>36040</v>
      </c>
      <c r="D93" s="244">
        <v>0.31</v>
      </c>
      <c r="E93" s="244">
        <v>5.59</v>
      </c>
      <c r="F93" s="244">
        <v>3.15</v>
      </c>
      <c r="G93" s="245">
        <v>0.63</v>
      </c>
      <c r="H93" s="245">
        <v>0.71</v>
      </c>
      <c r="I93" s="244">
        <v>0.98</v>
      </c>
      <c r="J93" s="117">
        <v>2.83</v>
      </c>
      <c r="K93" s="117">
        <v>0.59</v>
      </c>
      <c r="L93" s="92">
        <v>0.35</v>
      </c>
      <c r="M93" s="92">
        <v>4.84</v>
      </c>
      <c r="N93" s="103">
        <v>2.72</v>
      </c>
      <c r="O93" s="103">
        <v>5.61</v>
      </c>
      <c r="P93" s="89">
        <v>0.63</v>
      </c>
      <c r="Q93" s="89">
        <v>1.38</v>
      </c>
      <c r="R93" s="89">
        <v>1.81</v>
      </c>
      <c r="S93" s="138">
        <v>1.02</v>
      </c>
      <c r="T93" s="107">
        <v>1.5</v>
      </c>
      <c r="U93" s="107">
        <v>3.58</v>
      </c>
      <c r="V93" s="107">
        <v>3.23</v>
      </c>
      <c r="W93" s="107">
        <v>0.28000000000000003</v>
      </c>
      <c r="X93" s="107">
        <v>1.77</v>
      </c>
      <c r="Y93" s="107">
        <v>1.61</v>
      </c>
      <c r="Z93" s="107">
        <v>2.2400000000000002</v>
      </c>
      <c r="AA93" s="90">
        <v>1.38</v>
      </c>
      <c r="AB93" s="90">
        <v>3.15</v>
      </c>
      <c r="AC93" s="90">
        <v>3.07</v>
      </c>
      <c r="AD93" s="90">
        <v>3.78</v>
      </c>
      <c r="AE93" s="90">
        <v>0.98</v>
      </c>
      <c r="AF93" s="90">
        <v>1.54</v>
      </c>
      <c r="AG93" s="90">
        <v>1.46</v>
      </c>
      <c r="AH93" s="90"/>
      <c r="AI93" s="90"/>
      <c r="AJ93" s="90"/>
      <c r="AK93" s="90"/>
      <c r="AL93" s="90"/>
      <c r="AM93" s="90"/>
      <c r="AN93" s="90"/>
      <c r="AO93" s="92"/>
      <c r="AP93" s="92"/>
      <c r="AQ93" s="92"/>
      <c r="AR93" s="92"/>
      <c r="AS93" s="92"/>
      <c r="AT93" s="92"/>
      <c r="AU93" s="39">
        <f t="shared" si="2"/>
        <v>2.0906666666666665</v>
      </c>
      <c r="AV93" s="40">
        <f t="shared" si="3"/>
        <v>0.1482780612244898</v>
      </c>
    </row>
    <row r="94" spans="1:48" s="83" customFormat="1" ht="12.75" customHeight="1">
      <c r="A94" s="127">
        <v>27500</v>
      </c>
      <c r="B94" s="130" t="s">
        <v>197</v>
      </c>
      <c r="C94" s="259">
        <f>StormStats!D107</f>
        <v>37561</v>
      </c>
      <c r="D94" s="144"/>
      <c r="E94" s="244">
        <v>6.73</v>
      </c>
      <c r="F94" s="244">
        <v>4.25</v>
      </c>
      <c r="G94" s="244">
        <v>0.08</v>
      </c>
      <c r="H94" s="244">
        <v>2.13</v>
      </c>
      <c r="I94" s="244">
        <v>0.51</v>
      </c>
      <c r="J94" s="117">
        <v>1.3</v>
      </c>
      <c r="K94" s="117">
        <v>2.6</v>
      </c>
      <c r="L94" s="92">
        <v>4.17</v>
      </c>
      <c r="M94" s="92">
        <v>9.57</v>
      </c>
      <c r="N94" s="103">
        <v>4.57</v>
      </c>
      <c r="O94" s="103">
        <v>4.29</v>
      </c>
      <c r="P94" s="89">
        <v>1.97</v>
      </c>
      <c r="Q94" s="89">
        <v>3.75</v>
      </c>
      <c r="R94" s="89">
        <v>0.99</v>
      </c>
      <c r="S94" s="138">
        <v>3.86</v>
      </c>
      <c r="T94" s="107">
        <v>2.6</v>
      </c>
      <c r="U94" s="107">
        <v>2.4</v>
      </c>
      <c r="V94" s="107">
        <v>2.29</v>
      </c>
      <c r="W94" s="107">
        <v>1.18</v>
      </c>
      <c r="X94" s="107">
        <v>3.07</v>
      </c>
      <c r="Y94" s="107">
        <v>1.02</v>
      </c>
      <c r="Z94" s="107">
        <v>1.69</v>
      </c>
      <c r="AA94" s="90">
        <v>1.58</v>
      </c>
      <c r="AB94" s="90">
        <v>3.31</v>
      </c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2"/>
      <c r="AP94" s="92"/>
      <c r="AQ94" s="92"/>
      <c r="AR94" s="92"/>
      <c r="AS94" s="92"/>
      <c r="AT94" s="92"/>
      <c r="AU94" s="39">
        <f t="shared" si="2"/>
        <v>2.9129166666666673</v>
      </c>
      <c r="AV94" s="40">
        <f t="shared" si="3"/>
        <v>0</v>
      </c>
    </row>
    <row r="95" spans="1:48" s="88" customFormat="1" ht="12.75" customHeight="1">
      <c r="A95" s="127">
        <v>27700</v>
      </c>
      <c r="B95" s="130" t="s">
        <v>293</v>
      </c>
      <c r="C95" s="259">
        <f>StormStats!D108</f>
        <v>34578</v>
      </c>
      <c r="D95" s="244">
        <v>2.87</v>
      </c>
      <c r="E95" s="244">
        <v>6.5</v>
      </c>
      <c r="F95" s="244">
        <v>4.49</v>
      </c>
      <c r="G95" s="244">
        <v>0.47</v>
      </c>
      <c r="H95" s="244">
        <v>1.38</v>
      </c>
      <c r="I95" s="244">
        <v>2.87</v>
      </c>
      <c r="J95" s="117">
        <v>2.2799999999999998</v>
      </c>
      <c r="K95" s="117">
        <v>2.2400000000000002</v>
      </c>
      <c r="L95" s="92">
        <v>1.73</v>
      </c>
      <c r="M95" s="92">
        <v>5.31</v>
      </c>
      <c r="N95" s="104">
        <v>5.2</v>
      </c>
      <c r="O95" s="104">
        <v>4.88</v>
      </c>
      <c r="P95" s="105">
        <v>1.5</v>
      </c>
      <c r="Q95" s="105">
        <v>1.3</v>
      </c>
      <c r="R95" s="106">
        <v>2.13</v>
      </c>
      <c r="S95" s="139">
        <v>4.6100000000000003</v>
      </c>
      <c r="T95" s="117">
        <v>3.11</v>
      </c>
      <c r="U95" s="117">
        <v>7.28</v>
      </c>
      <c r="V95" s="107">
        <v>3.82</v>
      </c>
      <c r="W95" s="107">
        <v>3.23</v>
      </c>
      <c r="X95" s="107">
        <v>3.27</v>
      </c>
      <c r="Y95" s="107"/>
      <c r="Z95" s="107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8"/>
      <c r="AP95" s="108"/>
      <c r="AQ95" s="108"/>
      <c r="AR95" s="108"/>
      <c r="AS95" s="108"/>
      <c r="AT95" s="108"/>
      <c r="AU95" s="39">
        <f t="shared" si="2"/>
        <v>3.3557142857142859</v>
      </c>
      <c r="AV95" s="40">
        <f t="shared" si="3"/>
        <v>0.85525755640698164</v>
      </c>
    </row>
    <row r="96" spans="1:48" ht="12.75" customHeight="1">
      <c r="A96" s="127">
        <v>28000</v>
      </c>
      <c r="B96" s="128" t="s">
        <v>230</v>
      </c>
      <c r="C96" s="259">
        <f>StormStats!D109</f>
        <v>37153</v>
      </c>
      <c r="D96" s="244">
        <v>1.69</v>
      </c>
      <c r="E96" s="244">
        <v>5.63</v>
      </c>
      <c r="F96" s="115"/>
      <c r="G96" s="244">
        <v>0.31</v>
      </c>
      <c r="H96" s="244">
        <v>2.2000000000000002</v>
      </c>
      <c r="I96" s="244">
        <v>1.65</v>
      </c>
      <c r="J96" s="117">
        <v>3.46</v>
      </c>
      <c r="K96" s="117">
        <v>1.5</v>
      </c>
      <c r="L96" s="92">
        <v>1.46</v>
      </c>
      <c r="M96" s="92">
        <v>6.18</v>
      </c>
      <c r="N96" s="103">
        <v>3.86</v>
      </c>
      <c r="O96" s="103">
        <v>3.66</v>
      </c>
      <c r="P96" s="89">
        <v>1.06</v>
      </c>
      <c r="Q96" s="89">
        <v>0.75</v>
      </c>
      <c r="R96" s="89">
        <v>1.69</v>
      </c>
      <c r="S96" s="138">
        <v>3.66</v>
      </c>
      <c r="T96" s="107">
        <v>3.94</v>
      </c>
      <c r="U96" s="107">
        <v>1.85</v>
      </c>
      <c r="V96" s="107">
        <v>3.35</v>
      </c>
      <c r="W96" s="107">
        <v>1.22</v>
      </c>
      <c r="X96" s="107">
        <v>2.56</v>
      </c>
      <c r="Y96" s="107">
        <v>0.94</v>
      </c>
      <c r="Z96" s="107">
        <v>0.91</v>
      </c>
      <c r="AA96" s="90">
        <v>2.76</v>
      </c>
      <c r="AB96" s="90">
        <v>2.6</v>
      </c>
      <c r="AC96" s="90">
        <v>2.09</v>
      </c>
      <c r="AD96" s="90">
        <v>2.91</v>
      </c>
      <c r="AE96" s="90">
        <v>1.73</v>
      </c>
      <c r="AF96" s="90">
        <v>0.75</v>
      </c>
      <c r="AG96" s="90"/>
      <c r="AH96" s="90"/>
      <c r="AI96" s="90"/>
      <c r="AJ96" s="90"/>
      <c r="AK96" s="90"/>
      <c r="AL96" s="90"/>
      <c r="AM96" s="90"/>
      <c r="AN96" s="90"/>
      <c r="AO96" s="92"/>
      <c r="AP96" s="92"/>
      <c r="AQ96" s="92"/>
      <c r="AR96" s="92"/>
      <c r="AS96" s="92"/>
      <c r="AT96" s="92"/>
      <c r="AU96" s="39">
        <f t="shared" si="2"/>
        <v>2.3703571428571428</v>
      </c>
      <c r="AV96" s="40">
        <f t="shared" si="3"/>
        <v>0.71297272864245897</v>
      </c>
    </row>
    <row r="97" spans="1:48" s="88" customFormat="1" ht="12.75" customHeight="1">
      <c r="A97" s="127">
        <v>28300</v>
      </c>
      <c r="B97" s="128" t="s">
        <v>401</v>
      </c>
      <c r="C97" s="259">
        <f>StormStats!D110</f>
        <v>37389</v>
      </c>
      <c r="D97" s="244">
        <v>1.65</v>
      </c>
      <c r="E97" s="244">
        <v>7.91</v>
      </c>
      <c r="F97" s="244">
        <v>2.8</v>
      </c>
      <c r="G97" s="244">
        <v>0.67</v>
      </c>
      <c r="H97" s="244">
        <v>2.2400000000000002</v>
      </c>
      <c r="I97" s="244">
        <v>2.09</v>
      </c>
      <c r="J97" s="117">
        <v>1.97</v>
      </c>
      <c r="K97" s="117">
        <v>1.69</v>
      </c>
      <c r="L97" s="108">
        <v>1.02</v>
      </c>
      <c r="M97" s="108">
        <v>5.87</v>
      </c>
      <c r="N97" s="104">
        <v>4.41</v>
      </c>
      <c r="O97" s="104">
        <v>2.68</v>
      </c>
      <c r="P97" s="105">
        <v>1.58</v>
      </c>
      <c r="Q97" s="105">
        <v>1.55</v>
      </c>
      <c r="R97" s="105">
        <v>1.85</v>
      </c>
      <c r="S97" s="138">
        <v>3.26</v>
      </c>
      <c r="T97" s="107">
        <v>2.2000000000000002</v>
      </c>
      <c r="U97" s="107">
        <v>5.08</v>
      </c>
      <c r="V97" s="107">
        <v>3.5</v>
      </c>
      <c r="W97" s="107">
        <v>2.08</v>
      </c>
      <c r="X97" s="107">
        <v>3.94</v>
      </c>
      <c r="Y97" s="107">
        <v>2.0099999999999998</v>
      </c>
      <c r="Z97" s="107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8"/>
      <c r="AP97" s="108"/>
      <c r="AQ97" s="108"/>
      <c r="AR97" s="108"/>
      <c r="AS97" s="108"/>
      <c r="AT97" s="108"/>
      <c r="AU97" s="39">
        <f t="shared" si="2"/>
        <v>2.8204545454545449</v>
      </c>
      <c r="AV97" s="40">
        <f t="shared" si="3"/>
        <v>0.58501208702659158</v>
      </c>
    </row>
    <row r="98" spans="1:48" s="88" customFormat="1" ht="12.75" customHeight="1">
      <c r="A98" s="127">
        <v>28500</v>
      </c>
      <c r="B98" s="128" t="s">
        <v>260</v>
      </c>
      <c r="C98" s="259">
        <f>StormStats!D111</f>
        <v>30190</v>
      </c>
      <c r="D98" s="309">
        <v>2.36</v>
      </c>
      <c r="E98" s="309">
        <v>11.18</v>
      </c>
      <c r="F98" s="263">
        <v>2.91</v>
      </c>
      <c r="G98" s="244">
        <v>0.12</v>
      </c>
      <c r="H98" s="244">
        <v>4.25</v>
      </c>
      <c r="I98" s="244">
        <v>3.31</v>
      </c>
      <c r="J98" s="117">
        <v>3.66</v>
      </c>
      <c r="K98" s="117">
        <v>2.91</v>
      </c>
      <c r="L98" s="92">
        <v>3.31</v>
      </c>
      <c r="M98" s="92">
        <v>7.28</v>
      </c>
      <c r="N98" s="104">
        <v>4.41</v>
      </c>
      <c r="O98" s="104">
        <v>7.01</v>
      </c>
      <c r="P98" s="105">
        <v>0.94</v>
      </c>
      <c r="Q98" s="105">
        <v>3.26</v>
      </c>
      <c r="R98" s="105">
        <v>4.7300000000000004</v>
      </c>
      <c r="S98" s="138">
        <v>3.03</v>
      </c>
      <c r="T98" s="107">
        <v>2.48</v>
      </c>
      <c r="U98" s="107">
        <v>5.27</v>
      </c>
      <c r="V98" s="107">
        <v>2.09</v>
      </c>
      <c r="W98" s="107">
        <v>1.58</v>
      </c>
      <c r="X98" s="107">
        <v>7.75</v>
      </c>
      <c r="Y98" s="107">
        <v>3.42</v>
      </c>
      <c r="Z98" s="107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8"/>
      <c r="AP98" s="108"/>
      <c r="AQ98" s="108"/>
      <c r="AR98" s="108"/>
      <c r="AS98" s="108"/>
      <c r="AT98" s="108"/>
      <c r="AU98" s="39">
        <f t="shared" si="2"/>
        <v>3.9663636363636368</v>
      </c>
      <c r="AV98" s="40">
        <f t="shared" si="3"/>
        <v>0.59500343800137512</v>
      </c>
    </row>
    <row r="99" spans="1:48" s="88" customFormat="1" ht="12.75" customHeight="1">
      <c r="A99" s="127">
        <v>28800</v>
      </c>
      <c r="B99" s="128" t="s">
        <v>65</v>
      </c>
      <c r="C99" s="259">
        <f>StormStats!D112</f>
        <v>37047</v>
      </c>
      <c r="D99" s="244">
        <v>0.47</v>
      </c>
      <c r="E99" s="244">
        <v>7.76</v>
      </c>
      <c r="F99" s="244">
        <v>2.64</v>
      </c>
      <c r="G99" s="123">
        <v>0</v>
      </c>
      <c r="H99" s="244">
        <v>3.07</v>
      </c>
      <c r="I99" s="244">
        <v>4.0599999999999996</v>
      </c>
      <c r="J99" s="117">
        <v>2.0099999999999998</v>
      </c>
      <c r="K99" s="117">
        <v>1.5</v>
      </c>
      <c r="L99" s="92">
        <v>1.38</v>
      </c>
      <c r="M99" s="92">
        <v>5.67</v>
      </c>
      <c r="N99" s="104">
        <v>3.23</v>
      </c>
      <c r="O99" s="104">
        <v>1.85</v>
      </c>
      <c r="P99" s="105">
        <v>3.39</v>
      </c>
      <c r="Q99" s="105">
        <v>1.1399999999999999</v>
      </c>
      <c r="R99" s="105">
        <v>1.06</v>
      </c>
      <c r="S99" s="138">
        <v>4.37</v>
      </c>
      <c r="T99" s="107">
        <v>4.09</v>
      </c>
      <c r="U99" s="107">
        <v>2.95</v>
      </c>
      <c r="V99" s="107">
        <v>3.03</v>
      </c>
      <c r="W99" s="107">
        <v>1.26</v>
      </c>
      <c r="X99" s="107">
        <v>3.23</v>
      </c>
      <c r="Y99" s="107">
        <v>1.1000000000000001</v>
      </c>
      <c r="Z99" s="107">
        <v>1.34</v>
      </c>
      <c r="AA99" s="106">
        <v>3.94</v>
      </c>
      <c r="AB99" s="106">
        <v>5.16</v>
      </c>
      <c r="AC99" s="106">
        <v>3.43</v>
      </c>
      <c r="AD99" s="106">
        <v>8.27</v>
      </c>
      <c r="AE99" s="106">
        <v>1.1000000000000001</v>
      </c>
      <c r="AF99" s="106">
        <v>0.67</v>
      </c>
      <c r="AG99" s="106">
        <v>0.94</v>
      </c>
      <c r="AH99" s="106">
        <v>3.11</v>
      </c>
      <c r="AI99" s="106">
        <v>3.62</v>
      </c>
      <c r="AJ99" s="106">
        <v>1.3</v>
      </c>
      <c r="AK99" s="106">
        <v>3.46</v>
      </c>
      <c r="AL99" s="106">
        <v>0.47</v>
      </c>
      <c r="AM99" s="106">
        <v>4.17</v>
      </c>
      <c r="AN99" s="106">
        <v>1.02</v>
      </c>
      <c r="AO99" s="108">
        <v>3.35</v>
      </c>
      <c r="AP99" s="108">
        <v>1.46</v>
      </c>
      <c r="AQ99" s="108">
        <v>2.87</v>
      </c>
      <c r="AR99" s="108">
        <v>6.81</v>
      </c>
      <c r="AS99" s="108"/>
      <c r="AT99" s="108"/>
      <c r="AU99" s="39">
        <f t="shared" si="2"/>
        <v>2.8231707317073167</v>
      </c>
      <c r="AV99" s="40">
        <f t="shared" si="3"/>
        <v>0.1664794816414687</v>
      </c>
    </row>
    <row r="100" spans="1:48" s="83" customFormat="1" ht="12.75" customHeight="1">
      <c r="A100" s="127">
        <v>29000</v>
      </c>
      <c r="B100" s="130" t="s">
        <v>261</v>
      </c>
      <c r="C100" s="259">
        <f>StormStats!D113</f>
        <v>29909</v>
      </c>
      <c r="D100" s="244">
        <v>2.17</v>
      </c>
      <c r="E100" s="244">
        <v>9.57</v>
      </c>
      <c r="F100" s="244">
        <v>4.92</v>
      </c>
      <c r="G100" s="244">
        <v>0.16</v>
      </c>
      <c r="H100" s="244">
        <v>1.1399999999999999</v>
      </c>
      <c r="I100" s="244">
        <v>2.76</v>
      </c>
      <c r="J100" s="117">
        <v>3.98</v>
      </c>
      <c r="K100" s="117">
        <v>2.76</v>
      </c>
      <c r="L100" s="92">
        <v>1.69</v>
      </c>
      <c r="M100" s="92">
        <v>4.0599999999999996</v>
      </c>
      <c r="N100" s="103">
        <v>7.09</v>
      </c>
      <c r="O100" s="103">
        <v>2.52</v>
      </c>
      <c r="P100" s="89">
        <v>1.1399999999999999</v>
      </c>
      <c r="Q100" s="89">
        <v>0.94</v>
      </c>
      <c r="R100" s="89">
        <v>2.09</v>
      </c>
      <c r="S100" s="138">
        <v>4.88</v>
      </c>
      <c r="T100" s="107">
        <v>0.71</v>
      </c>
      <c r="U100" s="107">
        <v>4.29</v>
      </c>
      <c r="V100" s="107">
        <v>3.15</v>
      </c>
      <c r="W100" s="107">
        <v>2.17</v>
      </c>
      <c r="X100" s="107">
        <v>4.88</v>
      </c>
      <c r="Y100" s="107">
        <v>0.91</v>
      </c>
      <c r="Z100" s="107">
        <v>4.13</v>
      </c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2"/>
      <c r="AP100" s="92"/>
      <c r="AQ100" s="92"/>
      <c r="AR100" s="92"/>
      <c r="AS100" s="92"/>
      <c r="AT100" s="92"/>
      <c r="AU100" s="39">
        <f t="shared" si="2"/>
        <v>3.1352173913043471</v>
      </c>
      <c r="AV100" s="40">
        <f t="shared" si="3"/>
        <v>0.69213701289696317</v>
      </c>
    </row>
    <row r="101" spans="1:48" s="88" customFormat="1" ht="12.75" customHeight="1">
      <c r="A101" s="127">
        <v>29200</v>
      </c>
      <c r="B101" s="128" t="s">
        <v>66</v>
      </c>
      <c r="C101" s="259">
        <f>StormStats!D114</f>
        <v>42327</v>
      </c>
      <c r="D101" s="244">
        <v>1.81</v>
      </c>
      <c r="E101" s="244">
        <v>10.119999999999999</v>
      </c>
      <c r="F101" s="244">
        <v>3.39</v>
      </c>
      <c r="G101" s="244">
        <v>0.04</v>
      </c>
      <c r="H101" s="244">
        <v>1.97</v>
      </c>
      <c r="I101" s="244">
        <v>2.8</v>
      </c>
      <c r="J101" s="117">
        <v>2.83</v>
      </c>
      <c r="K101" s="117">
        <v>1.18</v>
      </c>
      <c r="L101" s="92">
        <v>1.06</v>
      </c>
      <c r="M101" s="92">
        <v>3.35</v>
      </c>
      <c r="N101" s="104">
        <v>3.62</v>
      </c>
      <c r="O101" s="104">
        <v>4.21</v>
      </c>
      <c r="P101" s="105">
        <v>0.83</v>
      </c>
      <c r="Q101" s="105">
        <v>1.66</v>
      </c>
      <c r="R101" s="105">
        <v>2.76</v>
      </c>
      <c r="S101" s="138">
        <v>4.0199999999999996</v>
      </c>
      <c r="T101" s="107">
        <v>1.69</v>
      </c>
      <c r="U101" s="107">
        <v>4.76</v>
      </c>
      <c r="V101" s="107">
        <v>4.88</v>
      </c>
      <c r="W101" s="107">
        <v>3.82</v>
      </c>
      <c r="X101" s="107">
        <v>5.83</v>
      </c>
      <c r="Y101" s="107">
        <v>1.85</v>
      </c>
      <c r="Z101" s="107">
        <v>2.3199999999999998</v>
      </c>
      <c r="AA101" s="106">
        <v>3.58</v>
      </c>
      <c r="AB101" s="106">
        <v>4.8</v>
      </c>
      <c r="AC101" s="106">
        <v>4.17</v>
      </c>
      <c r="AD101" s="106">
        <v>8.94</v>
      </c>
      <c r="AE101" s="106">
        <v>2.83</v>
      </c>
      <c r="AF101" s="106">
        <v>1.34</v>
      </c>
      <c r="AG101" s="106">
        <v>1.89</v>
      </c>
      <c r="AH101" s="106">
        <v>0.63</v>
      </c>
      <c r="AI101" s="106">
        <v>2.99</v>
      </c>
      <c r="AJ101" s="106">
        <v>0.67</v>
      </c>
      <c r="AK101" s="106">
        <v>2.0099999999999998</v>
      </c>
      <c r="AL101" s="106">
        <v>0.98</v>
      </c>
      <c r="AM101" s="106">
        <v>3.19</v>
      </c>
      <c r="AN101" s="106">
        <v>2.2000000000000002</v>
      </c>
      <c r="AO101" s="108">
        <v>3.23</v>
      </c>
      <c r="AP101" s="108">
        <v>1.1000000000000001</v>
      </c>
      <c r="AQ101" s="108">
        <v>4.84</v>
      </c>
      <c r="AR101" s="108">
        <v>5.28</v>
      </c>
      <c r="AS101" s="108">
        <v>4.09</v>
      </c>
      <c r="AT101" s="108"/>
      <c r="AU101" s="39">
        <f t="shared" si="2"/>
        <v>3.0847619047619039</v>
      </c>
      <c r="AV101" s="40">
        <f t="shared" si="3"/>
        <v>0.58675517134918198</v>
      </c>
    </row>
    <row r="102" spans="1:48" s="83" customFormat="1" ht="12.75" customHeight="1">
      <c r="A102" s="127">
        <v>29700</v>
      </c>
      <c r="B102" s="129" t="s">
        <v>250</v>
      </c>
      <c r="C102" s="259">
        <f>StormStats!D117</f>
        <v>37581</v>
      </c>
      <c r="D102" s="244">
        <v>2.8</v>
      </c>
      <c r="E102" s="244">
        <v>5.98</v>
      </c>
      <c r="F102" s="244">
        <v>3.43</v>
      </c>
      <c r="G102" s="244">
        <v>0.2</v>
      </c>
      <c r="H102" s="244">
        <v>2.44</v>
      </c>
      <c r="I102" s="244">
        <v>4.09</v>
      </c>
      <c r="J102" s="117">
        <v>5.83</v>
      </c>
      <c r="K102" s="117">
        <v>1.77</v>
      </c>
      <c r="L102" s="92">
        <v>1.38</v>
      </c>
      <c r="M102" s="92">
        <v>5.43</v>
      </c>
      <c r="N102" s="103">
        <v>3.5</v>
      </c>
      <c r="O102" s="103">
        <v>4.18</v>
      </c>
      <c r="P102" s="89">
        <v>0.67</v>
      </c>
      <c r="Q102" s="89">
        <v>2.19</v>
      </c>
      <c r="R102" s="89">
        <v>2.87</v>
      </c>
      <c r="S102" s="138">
        <v>4.21</v>
      </c>
      <c r="T102" s="107">
        <v>3.62</v>
      </c>
      <c r="U102" s="107">
        <v>4.45</v>
      </c>
      <c r="V102" s="107">
        <v>4.1399999999999997</v>
      </c>
      <c r="W102" s="107">
        <v>2.8</v>
      </c>
      <c r="X102" s="107">
        <v>4.96</v>
      </c>
      <c r="Y102" s="107">
        <v>1.26</v>
      </c>
      <c r="Z102" s="107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2"/>
      <c r="AP102" s="92"/>
      <c r="AQ102" s="92"/>
      <c r="AR102" s="92"/>
      <c r="AS102" s="92"/>
      <c r="AT102" s="92"/>
      <c r="AU102" s="39">
        <f t="shared" si="2"/>
        <v>3.2818181818181813</v>
      </c>
      <c r="AV102" s="40">
        <f t="shared" si="3"/>
        <v>0.85318559556786711</v>
      </c>
    </row>
    <row r="103" spans="1:48" s="83" customFormat="1" ht="12.75" customHeight="1">
      <c r="A103" s="127">
        <v>30000</v>
      </c>
      <c r="B103" s="129" t="s">
        <v>298</v>
      </c>
      <c r="C103" s="259">
        <f>StormStats!D118</f>
        <v>37580</v>
      </c>
      <c r="D103" s="244">
        <v>1.46</v>
      </c>
      <c r="E103" s="244">
        <v>5.2</v>
      </c>
      <c r="F103" s="244">
        <v>3.27</v>
      </c>
      <c r="G103" s="244">
        <v>0.24</v>
      </c>
      <c r="H103" s="244">
        <v>2.4</v>
      </c>
      <c r="I103" s="244">
        <v>3.31</v>
      </c>
      <c r="J103" s="135">
        <v>2.99</v>
      </c>
      <c r="K103" s="135">
        <v>2.2400000000000002</v>
      </c>
      <c r="L103" s="103">
        <v>2.76</v>
      </c>
      <c r="M103" s="95"/>
      <c r="N103" s="103">
        <v>7.6</v>
      </c>
      <c r="O103" s="103">
        <v>4.84</v>
      </c>
      <c r="P103" s="89">
        <v>1.1000000000000001</v>
      </c>
      <c r="Q103" s="89">
        <v>0.63</v>
      </c>
      <c r="R103" s="89">
        <v>5.39</v>
      </c>
      <c r="S103" s="138">
        <v>4.6900000000000004</v>
      </c>
      <c r="T103" s="107">
        <v>2.3199999999999998</v>
      </c>
      <c r="U103" s="107">
        <v>6.14</v>
      </c>
      <c r="V103" s="107">
        <v>4.25</v>
      </c>
      <c r="W103" s="107">
        <v>2.09</v>
      </c>
      <c r="X103" s="107">
        <v>3.19</v>
      </c>
      <c r="Y103" s="107"/>
      <c r="Z103" s="107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2"/>
      <c r="AP103" s="92"/>
      <c r="AQ103" s="92"/>
      <c r="AR103" s="92"/>
      <c r="AS103" s="92"/>
      <c r="AT103" s="92"/>
      <c r="AU103" s="39">
        <f t="shared" si="2"/>
        <v>3.3054999999999999</v>
      </c>
      <c r="AV103" s="40">
        <f t="shared" si="3"/>
        <v>0.44168809559824534</v>
      </c>
    </row>
    <row r="104" spans="1:48" s="83" customFormat="1" ht="12.75" customHeight="1">
      <c r="A104" s="127">
        <v>30300</v>
      </c>
      <c r="B104" s="129" t="s">
        <v>299</v>
      </c>
      <c r="C104" s="259">
        <f>StormStats!D119</f>
        <v>37320</v>
      </c>
      <c r="D104" s="244">
        <v>1.26</v>
      </c>
      <c r="E104" s="244">
        <v>4.84</v>
      </c>
      <c r="F104" s="244">
        <v>2.13</v>
      </c>
      <c r="G104" s="244">
        <v>0.16</v>
      </c>
      <c r="H104" s="244">
        <v>1.38</v>
      </c>
      <c r="I104" s="244">
        <v>3.46</v>
      </c>
      <c r="J104" s="117">
        <v>2.36</v>
      </c>
      <c r="K104" s="117">
        <v>1.77</v>
      </c>
      <c r="L104" s="92">
        <v>1.1399999999999999</v>
      </c>
      <c r="M104" s="92">
        <v>6.89</v>
      </c>
      <c r="N104" s="103">
        <v>5.83</v>
      </c>
      <c r="O104" s="103">
        <v>5.31</v>
      </c>
      <c r="P104" s="89">
        <v>0.79</v>
      </c>
      <c r="Q104" s="89">
        <v>1.1000000000000001</v>
      </c>
      <c r="R104" s="89">
        <v>3.58</v>
      </c>
      <c r="S104" s="138">
        <v>3.74</v>
      </c>
      <c r="T104" s="107">
        <v>1.85</v>
      </c>
      <c r="U104" s="107">
        <v>4.25</v>
      </c>
      <c r="V104" s="107">
        <v>3.7</v>
      </c>
      <c r="W104" s="107">
        <v>2.0499999999999998</v>
      </c>
      <c r="X104" s="107">
        <v>4.17</v>
      </c>
      <c r="Y104" s="107"/>
      <c r="Z104" s="107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2"/>
      <c r="AP104" s="92"/>
      <c r="AQ104" s="92"/>
      <c r="AR104" s="92"/>
      <c r="AS104" s="92"/>
      <c r="AT104" s="92"/>
      <c r="AU104" s="39">
        <f t="shared" si="2"/>
        <v>2.940952380952381</v>
      </c>
      <c r="AV104" s="40">
        <f t="shared" si="3"/>
        <v>0.42843264248704666</v>
      </c>
    </row>
    <row r="105" spans="1:48" s="88" customFormat="1" ht="12.75" customHeight="1">
      <c r="A105" s="127">
        <v>30500</v>
      </c>
      <c r="B105" s="128" t="s">
        <v>266</v>
      </c>
      <c r="C105" s="259">
        <f>StormStats!D120</f>
        <v>42723</v>
      </c>
      <c r="D105" s="244">
        <v>1.89</v>
      </c>
      <c r="E105" s="244">
        <v>4.53</v>
      </c>
      <c r="F105" s="244">
        <v>4.96</v>
      </c>
      <c r="G105" s="244">
        <v>0.39</v>
      </c>
      <c r="H105" s="244">
        <v>2.09</v>
      </c>
      <c r="I105" s="244">
        <v>2.36</v>
      </c>
      <c r="J105" s="117">
        <v>3.15</v>
      </c>
      <c r="K105" s="117">
        <v>2.56</v>
      </c>
      <c r="L105" s="92">
        <v>3.5</v>
      </c>
      <c r="M105" s="92">
        <v>8.5399999999999991</v>
      </c>
      <c r="N105" s="104">
        <v>7.09</v>
      </c>
      <c r="O105" s="104">
        <v>4.17</v>
      </c>
      <c r="P105" s="105">
        <v>1.38</v>
      </c>
      <c r="Q105" s="105">
        <v>2.08</v>
      </c>
      <c r="R105" s="105">
        <v>4.45</v>
      </c>
      <c r="S105" s="138">
        <v>6.07</v>
      </c>
      <c r="T105" s="107">
        <v>3.51</v>
      </c>
      <c r="U105" s="107">
        <v>5.4</v>
      </c>
      <c r="V105" s="107">
        <v>3.9</v>
      </c>
      <c r="W105" s="107">
        <v>1.97</v>
      </c>
      <c r="X105" s="107">
        <v>3.11</v>
      </c>
      <c r="Y105" s="107">
        <v>4.45</v>
      </c>
      <c r="Z105" s="107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08"/>
      <c r="AP105" s="108"/>
      <c r="AQ105" s="108"/>
      <c r="AR105" s="108"/>
      <c r="AS105" s="108"/>
      <c r="AT105" s="108"/>
      <c r="AU105" s="39">
        <f t="shared" si="2"/>
        <v>3.7068181818181825</v>
      </c>
      <c r="AV105" s="40">
        <f t="shared" si="3"/>
        <v>0.50987124463519307</v>
      </c>
    </row>
    <row r="106" spans="1:48" ht="12.75" customHeight="1">
      <c r="A106" s="127">
        <v>30800</v>
      </c>
      <c r="B106" s="128" t="s">
        <v>17</v>
      </c>
      <c r="C106" s="259">
        <f>StormStats!D123</f>
        <v>42723</v>
      </c>
      <c r="D106" s="244">
        <v>0.31</v>
      </c>
      <c r="E106" s="244">
        <v>2.2400000000000002</v>
      </c>
      <c r="F106" s="244">
        <v>4.6900000000000004</v>
      </c>
      <c r="G106" s="244">
        <v>0.08</v>
      </c>
      <c r="H106" s="244">
        <v>1.93</v>
      </c>
      <c r="I106" s="244">
        <v>2.72</v>
      </c>
      <c r="J106" s="117">
        <v>1.85</v>
      </c>
      <c r="K106" s="117">
        <v>1.34</v>
      </c>
      <c r="L106" s="92">
        <v>2.83</v>
      </c>
      <c r="M106" s="92">
        <v>7.8</v>
      </c>
      <c r="N106" s="103">
        <v>1.26</v>
      </c>
      <c r="O106" s="103">
        <v>2.6</v>
      </c>
      <c r="P106" s="89">
        <v>1.46</v>
      </c>
      <c r="Q106" s="89">
        <v>2.89</v>
      </c>
      <c r="R106" s="89">
        <v>1.18</v>
      </c>
      <c r="S106" s="138">
        <v>4.0199999999999996</v>
      </c>
      <c r="T106" s="107">
        <v>2.13</v>
      </c>
      <c r="U106" s="107">
        <v>4.76</v>
      </c>
      <c r="V106" s="107">
        <v>1.93</v>
      </c>
      <c r="W106" s="107">
        <v>0.94</v>
      </c>
      <c r="X106" s="107">
        <v>0.94</v>
      </c>
      <c r="Y106" s="107">
        <v>1.73</v>
      </c>
      <c r="Z106" s="107">
        <v>1.06</v>
      </c>
      <c r="AA106" s="90">
        <v>0.91</v>
      </c>
      <c r="AB106" s="90">
        <v>3.78</v>
      </c>
      <c r="AC106" s="90">
        <v>1.06</v>
      </c>
      <c r="AD106" s="90">
        <v>1.38</v>
      </c>
      <c r="AE106" s="90">
        <v>2.48</v>
      </c>
      <c r="AF106" s="90">
        <v>2.52</v>
      </c>
      <c r="AG106" s="90">
        <v>1.1399999999999999</v>
      </c>
      <c r="AH106" s="90">
        <v>2.0499999999999998</v>
      </c>
      <c r="AI106" s="90">
        <v>5.87</v>
      </c>
      <c r="AJ106" s="90">
        <v>1.06</v>
      </c>
      <c r="AK106" s="90"/>
      <c r="AL106" s="90"/>
      <c r="AM106" s="90"/>
      <c r="AN106" s="90"/>
      <c r="AO106" s="92"/>
      <c r="AP106" s="92"/>
      <c r="AQ106" s="92"/>
      <c r="AR106" s="92"/>
      <c r="AS106" s="92"/>
      <c r="AT106" s="92"/>
      <c r="AU106" s="39">
        <f t="shared" si="2"/>
        <v>2.270909090909091</v>
      </c>
      <c r="AV106" s="40">
        <f t="shared" si="3"/>
        <v>0.1365092073658927</v>
      </c>
    </row>
    <row r="107" spans="1:48" s="83" customFormat="1" ht="12.75" customHeight="1">
      <c r="A107" s="127">
        <v>31000</v>
      </c>
      <c r="B107" s="128" t="s">
        <v>18</v>
      </c>
      <c r="C107" s="259">
        <f>StormStats!D125</f>
        <v>42745</v>
      </c>
      <c r="D107" s="244">
        <v>0.59</v>
      </c>
      <c r="E107" s="244">
        <v>4.0199999999999996</v>
      </c>
      <c r="F107" s="244">
        <v>5.91</v>
      </c>
      <c r="G107" s="244">
        <v>0.12</v>
      </c>
      <c r="H107" s="244">
        <v>2.0499999999999998</v>
      </c>
      <c r="I107" s="244">
        <v>2.13</v>
      </c>
      <c r="J107" s="117">
        <v>3.9</v>
      </c>
      <c r="K107" s="117">
        <v>1.65</v>
      </c>
      <c r="L107" s="92">
        <v>1.02</v>
      </c>
      <c r="M107" s="92">
        <v>8.15</v>
      </c>
      <c r="N107" s="103">
        <v>2.4</v>
      </c>
      <c r="O107" s="103">
        <v>2.88</v>
      </c>
      <c r="P107" s="89">
        <v>0.98</v>
      </c>
      <c r="Q107" s="89">
        <v>3.5</v>
      </c>
      <c r="R107" s="89">
        <v>1.18</v>
      </c>
      <c r="S107" s="138">
        <v>5.2</v>
      </c>
      <c r="T107" s="107">
        <v>1.73</v>
      </c>
      <c r="U107" s="107">
        <v>3.82</v>
      </c>
      <c r="V107" s="107">
        <v>2.44</v>
      </c>
      <c r="W107" s="107">
        <v>1.22</v>
      </c>
      <c r="X107" s="107">
        <v>1.06</v>
      </c>
      <c r="Y107" s="107">
        <v>1.65</v>
      </c>
      <c r="Z107" s="107">
        <v>1.42</v>
      </c>
      <c r="AA107" s="90">
        <v>0.31</v>
      </c>
      <c r="AB107" s="90">
        <v>3.43</v>
      </c>
      <c r="AC107" s="90">
        <v>1.26</v>
      </c>
      <c r="AD107" s="90">
        <v>1.18</v>
      </c>
      <c r="AE107" s="90">
        <v>2.3199999999999998</v>
      </c>
      <c r="AF107" s="90">
        <v>2.48</v>
      </c>
      <c r="AG107" s="90">
        <v>0.55000000000000004</v>
      </c>
      <c r="AH107" s="90">
        <v>1.77</v>
      </c>
      <c r="AI107" s="90">
        <v>5.94</v>
      </c>
      <c r="AJ107" s="90">
        <v>0.87</v>
      </c>
      <c r="AK107" s="90"/>
      <c r="AL107" s="90"/>
      <c r="AM107" s="90"/>
      <c r="AN107" s="90"/>
      <c r="AO107" s="92"/>
      <c r="AP107" s="92"/>
      <c r="AQ107" s="92"/>
      <c r="AR107" s="92"/>
      <c r="AS107" s="92"/>
      <c r="AT107" s="92"/>
      <c r="AU107" s="39">
        <f t="shared" si="2"/>
        <v>2.3978787878787879</v>
      </c>
      <c r="AV107" s="40">
        <f t="shared" si="3"/>
        <v>0.24605080247693667</v>
      </c>
    </row>
    <row r="108" spans="1:48" ht="12.75" customHeight="1">
      <c r="A108" s="127">
        <v>31200</v>
      </c>
      <c r="B108" s="128" t="s">
        <v>19</v>
      </c>
      <c r="C108" s="259">
        <f>StormStats!D127</f>
        <v>42745</v>
      </c>
      <c r="D108" s="244">
        <v>1.02</v>
      </c>
      <c r="E108" s="244">
        <v>2.2000000000000002</v>
      </c>
      <c r="F108" s="244">
        <v>8.19</v>
      </c>
      <c r="G108" s="244">
        <v>0.67</v>
      </c>
      <c r="H108" s="244">
        <v>1.73</v>
      </c>
      <c r="I108" s="244">
        <v>2.4</v>
      </c>
      <c r="J108" s="117">
        <v>3.43</v>
      </c>
      <c r="K108" s="117">
        <v>2.87</v>
      </c>
      <c r="L108" s="92">
        <v>2.99</v>
      </c>
      <c r="M108" s="92">
        <v>7.72</v>
      </c>
      <c r="N108" s="103">
        <v>1.73</v>
      </c>
      <c r="O108" s="103">
        <v>3.78</v>
      </c>
      <c r="P108" s="89">
        <v>1.77</v>
      </c>
      <c r="Q108" s="89">
        <v>3.56</v>
      </c>
      <c r="R108" s="89">
        <v>1.26</v>
      </c>
      <c r="S108" s="138">
        <v>3.7</v>
      </c>
      <c r="T108" s="107">
        <v>1.5</v>
      </c>
      <c r="U108" s="107">
        <v>3.35</v>
      </c>
      <c r="V108" s="107">
        <v>5.39</v>
      </c>
      <c r="W108" s="107">
        <v>0.47</v>
      </c>
      <c r="X108" s="107">
        <v>0.67</v>
      </c>
      <c r="Y108" s="116"/>
      <c r="Z108" s="107">
        <v>1.22</v>
      </c>
      <c r="AA108" s="90">
        <v>1.5</v>
      </c>
      <c r="AB108" s="90">
        <v>3.31</v>
      </c>
      <c r="AC108" s="90">
        <v>1.46</v>
      </c>
      <c r="AD108" s="90">
        <v>1.65</v>
      </c>
      <c r="AE108" s="90">
        <v>2.0099999999999998</v>
      </c>
      <c r="AF108" s="90">
        <v>1.77</v>
      </c>
      <c r="AG108" s="90">
        <v>0.63</v>
      </c>
      <c r="AH108" s="90">
        <v>2.13</v>
      </c>
      <c r="AI108" s="90">
        <v>4.76</v>
      </c>
      <c r="AJ108" s="90">
        <v>1.02</v>
      </c>
      <c r="AK108" s="90"/>
      <c r="AL108" s="90"/>
      <c r="AM108" s="90"/>
      <c r="AN108" s="90"/>
      <c r="AO108" s="92"/>
      <c r="AP108" s="92"/>
      <c r="AQ108" s="92"/>
      <c r="AR108" s="92"/>
      <c r="AS108" s="92"/>
      <c r="AT108" s="92"/>
      <c r="AU108" s="39">
        <f t="shared" si="2"/>
        <v>2.558125</v>
      </c>
      <c r="AV108" s="40">
        <f t="shared" si="3"/>
        <v>0.3987295382360127</v>
      </c>
    </row>
    <row r="109" spans="1:48" s="83" customFormat="1" ht="12.75" customHeight="1">
      <c r="A109" s="127">
        <v>31500</v>
      </c>
      <c r="B109" s="128" t="s">
        <v>242</v>
      </c>
      <c r="C109" s="259">
        <f>StormStats!D130</f>
        <v>42745</v>
      </c>
      <c r="D109" s="244">
        <v>0.39</v>
      </c>
      <c r="E109" s="244">
        <v>2.91</v>
      </c>
      <c r="F109" s="244">
        <v>5</v>
      </c>
      <c r="G109" s="244">
        <v>1.38</v>
      </c>
      <c r="H109" s="244">
        <v>2.2000000000000002</v>
      </c>
      <c r="I109" s="244">
        <v>2.95</v>
      </c>
      <c r="J109" s="117">
        <v>2.87</v>
      </c>
      <c r="K109" s="117">
        <v>2.56</v>
      </c>
      <c r="L109" s="92">
        <v>3.7</v>
      </c>
      <c r="M109" s="92">
        <v>8.43</v>
      </c>
      <c r="N109" s="103">
        <v>1.5</v>
      </c>
      <c r="O109" s="103">
        <v>4.0199999999999996</v>
      </c>
      <c r="P109" s="89">
        <v>0.75</v>
      </c>
      <c r="Q109" s="89">
        <v>3.2</v>
      </c>
      <c r="R109" s="89">
        <v>1.58</v>
      </c>
      <c r="S109" s="138">
        <v>5.51</v>
      </c>
      <c r="T109" s="107">
        <v>1.77</v>
      </c>
      <c r="U109" s="107">
        <v>4.25</v>
      </c>
      <c r="V109" s="107">
        <v>1.65</v>
      </c>
      <c r="W109" s="107">
        <v>1.58</v>
      </c>
      <c r="X109" s="107">
        <v>1.61</v>
      </c>
      <c r="Y109" s="107">
        <v>2.21</v>
      </c>
      <c r="Z109" s="107">
        <v>0.87</v>
      </c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2"/>
      <c r="AP109" s="92"/>
      <c r="AQ109" s="92"/>
      <c r="AR109" s="92"/>
      <c r="AS109" s="92"/>
      <c r="AT109" s="92"/>
      <c r="AU109" s="39">
        <f t="shared" si="2"/>
        <v>2.7343478260869563</v>
      </c>
      <c r="AV109" s="40">
        <f t="shared" si="3"/>
        <v>0.14262998886945463</v>
      </c>
    </row>
    <row r="110" spans="1:48" ht="12.75" customHeight="1">
      <c r="A110" s="127">
        <v>31700</v>
      </c>
      <c r="B110" s="128" t="s">
        <v>128</v>
      </c>
      <c r="C110" s="259">
        <f>StormStats!D132</f>
        <v>35271</v>
      </c>
      <c r="D110" s="244">
        <v>0.24</v>
      </c>
      <c r="E110" s="244">
        <v>2.0499999999999998</v>
      </c>
      <c r="F110" s="244">
        <v>5.63</v>
      </c>
      <c r="G110" s="244">
        <v>0.24</v>
      </c>
      <c r="H110" s="244">
        <v>2.13</v>
      </c>
      <c r="I110" s="244">
        <v>2.95</v>
      </c>
      <c r="J110" s="117">
        <v>3.43</v>
      </c>
      <c r="K110" s="117">
        <v>1.81</v>
      </c>
      <c r="L110" s="92">
        <v>2.13</v>
      </c>
      <c r="M110" s="92">
        <v>8.4600000000000009</v>
      </c>
      <c r="N110" s="103">
        <v>5.51</v>
      </c>
      <c r="O110" s="103">
        <v>2.91</v>
      </c>
      <c r="P110" s="89">
        <v>1.1000000000000001</v>
      </c>
      <c r="Q110" s="89">
        <v>4.74</v>
      </c>
      <c r="R110" s="89">
        <v>1.26</v>
      </c>
      <c r="S110" s="138">
        <v>3.58</v>
      </c>
      <c r="T110" s="107">
        <v>1.65</v>
      </c>
      <c r="U110" s="107">
        <v>2.64</v>
      </c>
      <c r="V110" s="107">
        <v>2.68</v>
      </c>
      <c r="W110" s="107">
        <v>1.46</v>
      </c>
      <c r="X110" s="107">
        <v>1.5</v>
      </c>
      <c r="Y110" s="107">
        <v>1.65</v>
      </c>
      <c r="Z110" s="107">
        <v>1.1000000000000001</v>
      </c>
      <c r="AA110" s="90">
        <v>0.43</v>
      </c>
      <c r="AB110" s="90">
        <v>2.48</v>
      </c>
      <c r="AC110" s="90">
        <v>0.59</v>
      </c>
      <c r="AD110" s="90">
        <v>1.1399999999999999</v>
      </c>
      <c r="AE110" s="90">
        <v>2.36</v>
      </c>
      <c r="AF110" s="90">
        <v>2.87</v>
      </c>
      <c r="AG110" s="90">
        <v>1.18</v>
      </c>
      <c r="AH110" s="90">
        <v>1.22</v>
      </c>
      <c r="AI110" s="90">
        <v>3.9</v>
      </c>
      <c r="AJ110" s="90">
        <v>0.79</v>
      </c>
      <c r="AK110" s="90"/>
      <c r="AL110" s="90"/>
      <c r="AM110" s="90"/>
      <c r="AN110" s="90"/>
      <c r="AO110" s="92"/>
      <c r="AP110" s="92"/>
      <c r="AQ110" s="92"/>
      <c r="AR110" s="92"/>
      <c r="AS110" s="92"/>
      <c r="AT110" s="92"/>
      <c r="AU110" s="39">
        <f t="shared" si="2"/>
        <v>2.3578787878787884</v>
      </c>
      <c r="AV110" s="40">
        <f t="shared" si="3"/>
        <v>0.10178640277599278</v>
      </c>
    </row>
    <row r="111" spans="1:48" ht="12.75" customHeight="1">
      <c r="A111" s="127">
        <v>32000</v>
      </c>
      <c r="B111" s="128" t="s">
        <v>431</v>
      </c>
      <c r="C111" s="259">
        <f>StormStats!D133</f>
        <v>32708</v>
      </c>
      <c r="D111" s="244">
        <v>0.98</v>
      </c>
      <c r="E111" s="244">
        <v>2.2400000000000002</v>
      </c>
      <c r="F111" s="244">
        <v>5.47</v>
      </c>
      <c r="G111" s="244">
        <v>0.94</v>
      </c>
      <c r="H111" s="244">
        <v>0.35</v>
      </c>
      <c r="I111" s="244">
        <v>4.37</v>
      </c>
      <c r="J111" s="117">
        <v>2.13</v>
      </c>
      <c r="K111" s="117">
        <v>1.42</v>
      </c>
      <c r="L111" s="92">
        <v>1.54</v>
      </c>
      <c r="M111" s="92">
        <v>8.74</v>
      </c>
      <c r="N111" s="103">
        <v>2.76</v>
      </c>
      <c r="O111" s="103">
        <v>4.96</v>
      </c>
      <c r="P111" s="89">
        <v>1.65</v>
      </c>
      <c r="Q111" s="89">
        <v>4.8499999999999996</v>
      </c>
      <c r="R111" s="89">
        <v>1.1000000000000001</v>
      </c>
      <c r="S111" s="138">
        <v>3.31</v>
      </c>
      <c r="T111" s="107">
        <v>1.42</v>
      </c>
      <c r="U111" s="107">
        <v>4.09</v>
      </c>
      <c r="V111" s="107">
        <v>1.81</v>
      </c>
      <c r="W111" s="107">
        <v>1.97</v>
      </c>
      <c r="X111" s="107">
        <v>2.95</v>
      </c>
      <c r="Y111" s="107">
        <v>2.64</v>
      </c>
      <c r="Z111" s="107">
        <v>1.1000000000000001</v>
      </c>
      <c r="AA111" s="90">
        <v>1.85</v>
      </c>
      <c r="AB111" s="90">
        <v>3.43</v>
      </c>
      <c r="AC111" s="90">
        <v>1.65</v>
      </c>
      <c r="AD111" s="90">
        <v>1.1000000000000001</v>
      </c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2"/>
      <c r="AP111" s="92"/>
      <c r="AQ111" s="92"/>
      <c r="AR111" s="92"/>
      <c r="AS111" s="92"/>
      <c r="AT111" s="92"/>
      <c r="AU111" s="39">
        <f t="shared" si="2"/>
        <v>2.6229629629629638</v>
      </c>
      <c r="AV111" s="40">
        <f t="shared" si="3"/>
        <v>0.37362327026263753</v>
      </c>
    </row>
    <row r="112" spans="1:48" ht="12.75" customHeight="1">
      <c r="A112" s="127">
        <v>32300</v>
      </c>
      <c r="B112" s="128" t="s">
        <v>129</v>
      </c>
      <c r="C112" s="259">
        <f>StormStats!D134</f>
        <v>38743</v>
      </c>
      <c r="D112" s="242">
        <v>0.2</v>
      </c>
      <c r="E112" s="242">
        <v>2.56</v>
      </c>
      <c r="F112" s="245">
        <v>4.92</v>
      </c>
      <c r="G112" s="244">
        <v>0.28000000000000003</v>
      </c>
      <c r="H112" s="244">
        <v>2.0099999999999998</v>
      </c>
      <c r="I112" s="244">
        <v>1.3</v>
      </c>
      <c r="J112" s="117">
        <v>2.09</v>
      </c>
      <c r="K112" s="117">
        <v>2.2799999999999998</v>
      </c>
      <c r="L112" s="92">
        <v>1.77</v>
      </c>
      <c r="M112" s="92">
        <v>7.72</v>
      </c>
      <c r="N112" s="103">
        <v>2.3199999999999998</v>
      </c>
      <c r="O112" s="103">
        <v>2.83</v>
      </c>
      <c r="P112" s="89">
        <v>1.34</v>
      </c>
      <c r="Q112" s="89">
        <v>1.78</v>
      </c>
      <c r="R112" s="89">
        <v>1.22</v>
      </c>
      <c r="S112" s="138">
        <v>4.45</v>
      </c>
      <c r="T112" s="107">
        <v>2.4</v>
      </c>
      <c r="U112" s="107">
        <v>3.35</v>
      </c>
      <c r="V112" s="107">
        <v>1.85</v>
      </c>
      <c r="W112" s="107">
        <v>0.75</v>
      </c>
      <c r="X112" s="107">
        <v>0.91</v>
      </c>
      <c r="Y112" s="107">
        <v>2.6</v>
      </c>
      <c r="Z112" s="107">
        <v>1.18</v>
      </c>
      <c r="AA112" s="90">
        <v>1.18</v>
      </c>
      <c r="AB112" s="90">
        <v>2.52</v>
      </c>
      <c r="AC112" s="90">
        <v>1.57</v>
      </c>
      <c r="AD112" s="90">
        <v>1.22</v>
      </c>
      <c r="AE112" s="90">
        <v>2.8</v>
      </c>
      <c r="AF112" s="90">
        <v>3.5</v>
      </c>
      <c r="AG112" s="90">
        <v>1.1399999999999999</v>
      </c>
      <c r="AH112" s="90">
        <v>1.57</v>
      </c>
      <c r="AI112" s="90">
        <v>4.41</v>
      </c>
      <c r="AJ112" s="90">
        <v>0.75</v>
      </c>
      <c r="AK112" s="90">
        <v>3.54</v>
      </c>
      <c r="AL112" s="90"/>
      <c r="AM112" s="90"/>
      <c r="AN112" s="90"/>
      <c r="AO112" s="92"/>
      <c r="AP112" s="92"/>
      <c r="AQ112" s="92"/>
      <c r="AR112" s="92"/>
      <c r="AS112" s="92"/>
      <c r="AT112" s="92"/>
      <c r="AU112" s="39">
        <f t="shared" si="2"/>
        <v>2.2444117647058826</v>
      </c>
      <c r="AV112" s="40">
        <f t="shared" si="3"/>
        <v>8.9110208360634255E-2</v>
      </c>
    </row>
    <row r="113" spans="1:48" s="83" customFormat="1" ht="12.75" customHeight="1">
      <c r="A113" s="127">
        <v>32500</v>
      </c>
      <c r="B113" s="128" t="s">
        <v>324</v>
      </c>
      <c r="C113" s="259">
        <f>StormStats!D135</f>
        <v>42723</v>
      </c>
      <c r="D113" s="244">
        <v>0.35</v>
      </c>
      <c r="E113" s="244">
        <v>2.72</v>
      </c>
      <c r="F113" s="244">
        <v>9.25</v>
      </c>
      <c r="G113" s="246"/>
      <c r="H113" s="246"/>
      <c r="I113" s="244">
        <v>3.94</v>
      </c>
      <c r="J113" s="117">
        <v>2.52</v>
      </c>
      <c r="K113" s="117">
        <v>2.44</v>
      </c>
      <c r="L113" s="92">
        <v>2.52</v>
      </c>
      <c r="M113" s="92">
        <v>6.89</v>
      </c>
      <c r="N113" s="103">
        <v>2.17</v>
      </c>
      <c r="O113" s="103">
        <v>5.2</v>
      </c>
      <c r="P113" s="89">
        <v>1.38</v>
      </c>
      <c r="Q113" s="89">
        <v>3.5</v>
      </c>
      <c r="R113" s="89">
        <v>1.61</v>
      </c>
      <c r="S113" s="138">
        <v>3.94</v>
      </c>
      <c r="T113" s="107">
        <v>2.6</v>
      </c>
      <c r="U113" s="107">
        <v>2.36</v>
      </c>
      <c r="V113" s="107"/>
      <c r="W113" s="107"/>
      <c r="X113" s="107"/>
      <c r="Y113" s="107"/>
      <c r="Z113" s="107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92"/>
      <c r="AP113" s="92"/>
      <c r="AQ113" s="92"/>
      <c r="AR113" s="92"/>
      <c r="AS113" s="92"/>
      <c r="AT113" s="92"/>
      <c r="AU113" s="39">
        <f t="shared" si="2"/>
        <v>3.3368750000000005</v>
      </c>
      <c r="AV113" s="40">
        <f t="shared" si="3"/>
        <v>0.1048885559093463</v>
      </c>
    </row>
    <row r="114" spans="1:48" ht="12.75" customHeight="1">
      <c r="A114" s="127">
        <v>32800</v>
      </c>
      <c r="B114" s="128" t="s">
        <v>135</v>
      </c>
      <c r="C114" s="259">
        <f>StormStats!D137</f>
        <v>35051</v>
      </c>
      <c r="D114" s="244">
        <v>0.63</v>
      </c>
      <c r="E114" s="244">
        <v>3.54</v>
      </c>
      <c r="F114" s="244">
        <v>3.46</v>
      </c>
      <c r="G114" s="244">
        <v>0.51</v>
      </c>
      <c r="H114" s="244">
        <v>1.85</v>
      </c>
      <c r="I114" s="244">
        <v>1.73</v>
      </c>
      <c r="J114" s="117">
        <v>1.42</v>
      </c>
      <c r="K114" s="117">
        <v>0.67</v>
      </c>
      <c r="L114" s="92">
        <v>1.73</v>
      </c>
      <c r="M114" s="92">
        <v>7.8</v>
      </c>
      <c r="N114" s="103">
        <v>1.1399999999999999</v>
      </c>
      <c r="O114" s="103">
        <v>4.6500000000000004</v>
      </c>
      <c r="P114" s="89">
        <v>2.2000000000000002</v>
      </c>
      <c r="Q114" s="89">
        <v>0.75</v>
      </c>
      <c r="R114" s="89">
        <v>0.55000000000000004</v>
      </c>
      <c r="S114" s="138">
        <v>3.27</v>
      </c>
      <c r="T114" s="107">
        <v>1.1000000000000001</v>
      </c>
      <c r="U114" s="107">
        <v>4.49</v>
      </c>
      <c r="V114" s="107">
        <v>3.07</v>
      </c>
      <c r="W114" s="107">
        <v>0.47</v>
      </c>
      <c r="X114" s="107">
        <v>2.17</v>
      </c>
      <c r="Y114" s="107">
        <v>1.5</v>
      </c>
      <c r="Z114" s="107">
        <v>0.71</v>
      </c>
      <c r="AA114" s="90">
        <v>1.38</v>
      </c>
      <c r="AB114" s="90">
        <v>4.0199999999999996</v>
      </c>
      <c r="AC114" s="90">
        <v>2.4</v>
      </c>
      <c r="AD114" s="90">
        <v>1.26</v>
      </c>
      <c r="AE114" s="90">
        <v>2.72</v>
      </c>
      <c r="AF114" s="90"/>
      <c r="AG114" s="90"/>
      <c r="AH114" s="90"/>
      <c r="AI114" s="90"/>
      <c r="AJ114" s="90"/>
      <c r="AK114" s="90"/>
      <c r="AL114" s="90"/>
      <c r="AM114" s="90"/>
      <c r="AN114" s="90"/>
      <c r="AO114" s="92"/>
      <c r="AP114" s="92"/>
      <c r="AQ114" s="92"/>
      <c r="AR114" s="92"/>
      <c r="AS114" s="92"/>
      <c r="AT114" s="92"/>
      <c r="AU114" s="39">
        <f t="shared" si="2"/>
        <v>2.1853571428571428</v>
      </c>
      <c r="AV114" s="40">
        <f t="shared" si="3"/>
        <v>0.28828239908481779</v>
      </c>
    </row>
    <row r="115" spans="1:48" s="88" customFormat="1" ht="12.75" customHeight="1">
      <c r="A115" s="127">
        <v>33000</v>
      </c>
      <c r="B115" s="128" t="s">
        <v>137</v>
      </c>
      <c r="C115" s="259">
        <f>StormStats!D138</f>
        <v>38820</v>
      </c>
      <c r="D115" s="244">
        <v>1.1399999999999999</v>
      </c>
      <c r="E115" s="244">
        <v>2.76</v>
      </c>
      <c r="F115" s="244">
        <v>5.35</v>
      </c>
      <c r="G115" s="244">
        <v>0.16</v>
      </c>
      <c r="H115" s="244">
        <v>1.34</v>
      </c>
      <c r="I115" s="244">
        <v>2.3199999999999998</v>
      </c>
      <c r="J115" s="117">
        <v>2.0099999999999998</v>
      </c>
      <c r="K115" s="117">
        <v>1.02</v>
      </c>
      <c r="L115" s="92">
        <v>2.2400000000000002</v>
      </c>
      <c r="M115" s="92">
        <v>6.42</v>
      </c>
      <c r="N115" s="104">
        <v>1.81</v>
      </c>
      <c r="O115" s="104">
        <v>6.97</v>
      </c>
      <c r="P115" s="105">
        <v>1.38</v>
      </c>
      <c r="Q115" s="105">
        <v>0.83</v>
      </c>
      <c r="R115" s="105">
        <v>0.91</v>
      </c>
      <c r="S115" s="138">
        <v>2.56</v>
      </c>
      <c r="T115" s="146">
        <v>1.02</v>
      </c>
      <c r="U115" s="146">
        <v>4.96</v>
      </c>
      <c r="V115" s="107">
        <v>3.35</v>
      </c>
      <c r="W115" s="107">
        <v>0.91</v>
      </c>
      <c r="X115" s="107">
        <v>1.65</v>
      </c>
      <c r="Y115" s="107">
        <v>1.54</v>
      </c>
      <c r="Z115" s="107">
        <v>0.87</v>
      </c>
      <c r="AA115" s="106">
        <v>1.02</v>
      </c>
      <c r="AB115" s="106">
        <v>2.99</v>
      </c>
      <c r="AC115" s="106">
        <v>2.2400000000000002</v>
      </c>
      <c r="AD115" s="106">
        <v>0.87</v>
      </c>
      <c r="AE115" s="106">
        <v>1.57</v>
      </c>
      <c r="AF115" s="106"/>
      <c r="AG115" s="106"/>
      <c r="AH115" s="106"/>
      <c r="AI115" s="106"/>
      <c r="AJ115" s="106"/>
      <c r="AK115" s="106"/>
      <c r="AL115" s="106"/>
      <c r="AM115" s="106"/>
      <c r="AN115" s="106"/>
      <c r="AO115" s="108"/>
      <c r="AP115" s="108"/>
      <c r="AQ115" s="108"/>
      <c r="AR115" s="108"/>
      <c r="AS115" s="108"/>
      <c r="AT115" s="108"/>
      <c r="AU115" s="39">
        <f t="shared" si="2"/>
        <v>2.2217857142857147</v>
      </c>
      <c r="AV115" s="40">
        <f t="shared" si="3"/>
        <v>0.51310078765471778</v>
      </c>
    </row>
    <row r="116" spans="1:48" ht="12.75" customHeight="1">
      <c r="A116" s="127">
        <v>33200</v>
      </c>
      <c r="B116" s="128" t="s">
        <v>329</v>
      </c>
      <c r="C116" s="259">
        <f>StormStats!D139</f>
        <v>38830</v>
      </c>
      <c r="D116" s="244">
        <v>3.11</v>
      </c>
      <c r="E116" s="244">
        <v>2.6</v>
      </c>
      <c r="F116" s="244">
        <v>9.57</v>
      </c>
      <c r="G116" s="244">
        <v>0.28000000000000003</v>
      </c>
      <c r="H116" s="244">
        <v>3.23</v>
      </c>
      <c r="I116" s="244">
        <v>2.0099999999999998</v>
      </c>
      <c r="J116" s="117">
        <v>4.53</v>
      </c>
      <c r="K116" s="117">
        <v>2.09</v>
      </c>
      <c r="L116" s="92">
        <v>1.81</v>
      </c>
      <c r="M116" s="92">
        <v>7.4</v>
      </c>
      <c r="N116" s="103">
        <v>2.56</v>
      </c>
      <c r="O116" s="103">
        <v>4.49</v>
      </c>
      <c r="P116" s="89">
        <v>2.44</v>
      </c>
      <c r="Q116" s="89">
        <v>4.88</v>
      </c>
      <c r="R116" s="89">
        <v>1.93</v>
      </c>
      <c r="S116" s="138">
        <v>3.27</v>
      </c>
      <c r="T116" s="107">
        <v>1.5</v>
      </c>
      <c r="U116" s="107">
        <v>5.63</v>
      </c>
      <c r="V116" s="107"/>
      <c r="W116" s="107"/>
      <c r="X116" s="107"/>
      <c r="Y116" s="107"/>
      <c r="Z116" s="107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2"/>
      <c r="AP116" s="92"/>
      <c r="AQ116" s="92"/>
      <c r="AR116" s="92"/>
      <c r="AS116" s="92"/>
      <c r="AT116" s="92"/>
      <c r="AU116" s="39">
        <f t="shared" si="2"/>
        <v>3.5183333333333335</v>
      </c>
      <c r="AV116" s="40">
        <f t="shared" si="3"/>
        <v>0.88394126006631923</v>
      </c>
    </row>
    <row r="117" spans="1:48" s="85" customFormat="1" ht="12.75" customHeight="1">
      <c r="A117" s="127">
        <v>33500</v>
      </c>
      <c r="B117" s="128" t="s">
        <v>330</v>
      </c>
      <c r="C117" s="259">
        <f>StormStats!D140</f>
        <v>41744</v>
      </c>
      <c r="D117" s="244">
        <v>2.68</v>
      </c>
      <c r="E117" s="244">
        <v>4.84</v>
      </c>
      <c r="F117" s="244">
        <v>8.74</v>
      </c>
      <c r="G117" s="244">
        <v>0.75</v>
      </c>
      <c r="H117" s="244">
        <v>3.74</v>
      </c>
      <c r="I117" s="244">
        <v>4.6100000000000003</v>
      </c>
      <c r="J117" s="117">
        <v>5.04</v>
      </c>
      <c r="K117" s="117">
        <v>2.44</v>
      </c>
      <c r="L117" s="92">
        <v>1.93</v>
      </c>
      <c r="M117" s="92">
        <v>7.48</v>
      </c>
      <c r="N117" s="103">
        <v>4.29</v>
      </c>
      <c r="O117" s="103">
        <v>4.0199999999999996</v>
      </c>
      <c r="P117" s="89">
        <v>1.69</v>
      </c>
      <c r="Q117" s="89">
        <v>5.39</v>
      </c>
      <c r="R117" s="89">
        <v>1.54</v>
      </c>
      <c r="S117" s="138">
        <v>3.62</v>
      </c>
      <c r="T117" s="107">
        <v>1.61</v>
      </c>
      <c r="U117" s="107">
        <v>6.34</v>
      </c>
      <c r="V117" s="107"/>
      <c r="W117" s="107"/>
      <c r="X117" s="107"/>
      <c r="Y117" s="107"/>
      <c r="Z117" s="107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89"/>
      <c r="AN117" s="90"/>
      <c r="AO117" s="92"/>
      <c r="AP117" s="92"/>
      <c r="AQ117" s="92"/>
      <c r="AR117" s="92"/>
      <c r="AS117" s="92"/>
      <c r="AT117" s="92"/>
      <c r="AU117" s="39">
        <f t="shared" si="2"/>
        <v>3.9305555555555554</v>
      </c>
      <c r="AV117" s="40">
        <f t="shared" si="3"/>
        <v>0.68183745583038879</v>
      </c>
    </row>
    <row r="118" spans="1:48" s="83" customFormat="1" ht="12.75" customHeight="1">
      <c r="A118" s="127">
        <v>34000</v>
      </c>
      <c r="B118" s="128" t="s">
        <v>20</v>
      </c>
      <c r="C118" s="259">
        <f>StormStats!D142</f>
        <v>42723</v>
      </c>
      <c r="D118" s="244">
        <v>2.48</v>
      </c>
      <c r="E118" s="244">
        <v>2.48</v>
      </c>
      <c r="F118" s="244">
        <v>11.06</v>
      </c>
      <c r="G118" s="244">
        <v>0.35</v>
      </c>
      <c r="H118" s="244">
        <v>3.5</v>
      </c>
      <c r="I118" s="244">
        <v>3.15</v>
      </c>
      <c r="J118" s="117">
        <v>3.82</v>
      </c>
      <c r="K118" s="117">
        <v>2.64</v>
      </c>
      <c r="L118" s="92">
        <v>2.09</v>
      </c>
      <c r="M118" s="92">
        <v>9.49</v>
      </c>
      <c r="N118" s="103">
        <v>1.81</v>
      </c>
      <c r="O118" s="103">
        <v>4.6500000000000004</v>
      </c>
      <c r="P118" s="89">
        <v>2.37</v>
      </c>
      <c r="Q118" s="89">
        <v>1.98</v>
      </c>
      <c r="R118" s="89">
        <v>1.18</v>
      </c>
      <c r="S118" s="138">
        <v>5.16</v>
      </c>
      <c r="T118" s="107">
        <v>1.26</v>
      </c>
      <c r="U118" s="107">
        <v>2.56</v>
      </c>
      <c r="V118" s="107">
        <v>3.03</v>
      </c>
      <c r="W118" s="107">
        <v>0.67</v>
      </c>
      <c r="X118" s="107">
        <v>0.83</v>
      </c>
      <c r="Y118" s="117">
        <v>2.0499999999999998</v>
      </c>
      <c r="Z118" s="116"/>
      <c r="AA118" s="90">
        <v>1.06</v>
      </c>
      <c r="AB118" s="90">
        <v>4.84</v>
      </c>
      <c r="AC118" s="90">
        <v>2.3199999999999998</v>
      </c>
      <c r="AD118" s="90">
        <v>2.04</v>
      </c>
      <c r="AE118" s="90">
        <v>4.24</v>
      </c>
      <c r="AF118" s="90"/>
      <c r="AG118" s="90"/>
      <c r="AH118" s="90"/>
      <c r="AI118" s="90"/>
      <c r="AJ118" s="90"/>
      <c r="AK118" s="90"/>
      <c r="AL118" s="90"/>
      <c r="AM118" s="90"/>
      <c r="AN118" s="90"/>
      <c r="AO118" s="92"/>
      <c r="AP118" s="92"/>
      <c r="AQ118" s="92"/>
      <c r="AR118" s="92"/>
      <c r="AS118" s="92"/>
      <c r="AT118" s="92"/>
      <c r="AU118" s="39">
        <f t="shared" si="2"/>
        <v>3.0781481481481476</v>
      </c>
      <c r="AV118" s="40">
        <f t="shared" si="3"/>
        <v>0.80567922031043204</v>
      </c>
    </row>
    <row r="119" spans="1:48" s="88" customFormat="1" ht="12.75" customHeight="1">
      <c r="A119" s="127">
        <v>34300</v>
      </c>
      <c r="B119" s="128" t="s">
        <v>132</v>
      </c>
      <c r="C119" s="259">
        <f>StormStats!D144</f>
        <v>42723</v>
      </c>
      <c r="D119" s="244">
        <v>1.02</v>
      </c>
      <c r="E119" s="244">
        <v>1.89</v>
      </c>
      <c r="F119" s="244">
        <v>6.5</v>
      </c>
      <c r="G119" s="244">
        <v>0.98</v>
      </c>
      <c r="H119" s="244">
        <v>3.62</v>
      </c>
      <c r="I119" s="244">
        <v>3.82</v>
      </c>
      <c r="J119" s="117">
        <v>3.58</v>
      </c>
      <c r="K119" s="117">
        <v>3.19</v>
      </c>
      <c r="L119" s="92">
        <v>3.78</v>
      </c>
      <c r="M119" s="92">
        <v>7.4</v>
      </c>
      <c r="N119" s="104">
        <v>2.68</v>
      </c>
      <c r="O119" s="104">
        <v>8.27</v>
      </c>
      <c r="P119" s="105">
        <v>2.09</v>
      </c>
      <c r="Q119" s="105">
        <v>2.5299999999999998</v>
      </c>
      <c r="R119" s="105">
        <v>1.22</v>
      </c>
      <c r="S119" s="138">
        <v>3.11</v>
      </c>
      <c r="T119" s="107">
        <v>2.0099999999999998</v>
      </c>
      <c r="U119" s="107">
        <v>4.41</v>
      </c>
      <c r="V119" s="107">
        <v>3.31</v>
      </c>
      <c r="W119" s="107">
        <v>0.47</v>
      </c>
      <c r="X119" s="107">
        <v>1.61</v>
      </c>
      <c r="Y119" s="107">
        <v>1.3</v>
      </c>
      <c r="Z119" s="107">
        <v>0.59</v>
      </c>
      <c r="AA119" s="106">
        <v>0.94</v>
      </c>
      <c r="AB119" s="106">
        <v>3.31</v>
      </c>
      <c r="AC119" s="106">
        <v>1.5</v>
      </c>
      <c r="AD119" s="106">
        <v>0.71</v>
      </c>
      <c r="AE119" s="106">
        <v>2.6</v>
      </c>
      <c r="AF119" s="106">
        <v>1.89</v>
      </c>
      <c r="AG119" s="106">
        <v>0.51</v>
      </c>
      <c r="AH119" s="106">
        <v>1.22</v>
      </c>
      <c r="AI119" s="106">
        <v>4.37</v>
      </c>
      <c r="AJ119" s="106">
        <v>1.02</v>
      </c>
      <c r="AK119" s="106">
        <v>3.15</v>
      </c>
      <c r="AL119" s="106"/>
      <c r="AM119" s="106"/>
      <c r="AN119" s="106"/>
      <c r="AO119" s="108"/>
      <c r="AP119" s="108"/>
      <c r="AQ119" s="108"/>
      <c r="AR119" s="108"/>
      <c r="AS119" s="108"/>
      <c r="AT119" s="108"/>
      <c r="AU119" s="39">
        <f t="shared" si="2"/>
        <v>2.6647058823529415</v>
      </c>
      <c r="AV119" s="40">
        <f t="shared" si="3"/>
        <v>0.38278145695364235</v>
      </c>
    </row>
    <row r="120" spans="1:48" ht="12.75" customHeight="1">
      <c r="A120" s="127">
        <v>34500</v>
      </c>
      <c r="B120" s="128" t="s">
        <v>367</v>
      </c>
      <c r="C120" s="259">
        <f>StormStats!D146</f>
        <v>42725</v>
      </c>
      <c r="D120" s="147"/>
      <c r="E120" s="147"/>
      <c r="F120" s="244">
        <v>7.09</v>
      </c>
      <c r="G120" s="244">
        <v>1.61</v>
      </c>
      <c r="H120" s="244">
        <v>1.65</v>
      </c>
      <c r="I120" s="244">
        <v>2.52</v>
      </c>
      <c r="J120" s="117">
        <v>5.35</v>
      </c>
      <c r="K120" s="117">
        <v>2.2400000000000002</v>
      </c>
      <c r="L120" s="92">
        <v>1.26</v>
      </c>
      <c r="M120" s="92">
        <v>6.18</v>
      </c>
      <c r="N120" s="103">
        <v>4.21</v>
      </c>
      <c r="O120" s="103">
        <v>4.84</v>
      </c>
      <c r="P120" s="89">
        <v>1.97</v>
      </c>
      <c r="Q120" s="89">
        <v>1.89</v>
      </c>
      <c r="R120" s="89">
        <v>1.3</v>
      </c>
      <c r="S120" s="138">
        <v>2.75</v>
      </c>
      <c r="T120" s="107">
        <v>1.93</v>
      </c>
      <c r="U120" s="107">
        <v>6.96</v>
      </c>
      <c r="V120" s="107">
        <v>2.6</v>
      </c>
      <c r="W120" s="107">
        <v>1.46</v>
      </c>
      <c r="X120" s="107">
        <v>1.22</v>
      </c>
      <c r="Y120" s="107">
        <v>1.69</v>
      </c>
      <c r="Z120" s="107">
        <v>2.72</v>
      </c>
      <c r="AA120" s="90"/>
      <c r="AB120" s="90"/>
      <c r="AC120" s="90"/>
      <c r="AD120" s="90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  <c r="AO120" s="92"/>
      <c r="AP120" s="92"/>
      <c r="AQ120" s="92"/>
      <c r="AR120" s="92"/>
      <c r="AS120" s="92"/>
      <c r="AT120" s="92"/>
      <c r="AU120" s="39">
        <f t="shared" si="2"/>
        <v>3.0209523809523811</v>
      </c>
      <c r="AV120" s="40">
        <f t="shared" si="3"/>
        <v>0</v>
      </c>
    </row>
    <row r="121" spans="1:48" s="83" customFormat="1" ht="12.75" customHeight="1">
      <c r="A121" s="127">
        <v>34800</v>
      </c>
      <c r="B121" s="128" t="s">
        <v>133</v>
      </c>
      <c r="C121" s="259">
        <f>StormStats!D149</f>
        <v>42725</v>
      </c>
      <c r="D121" s="244">
        <v>0.39</v>
      </c>
      <c r="E121" s="244">
        <v>4.92</v>
      </c>
      <c r="F121" s="244">
        <v>5.12</v>
      </c>
      <c r="G121" s="244">
        <v>0.24</v>
      </c>
      <c r="H121" s="244">
        <v>1.85</v>
      </c>
      <c r="I121" s="244">
        <v>3.03</v>
      </c>
      <c r="J121" s="117">
        <v>4.17</v>
      </c>
      <c r="K121" s="117">
        <v>3.5</v>
      </c>
      <c r="L121" s="92">
        <v>1.73</v>
      </c>
      <c r="M121" s="92">
        <v>6.02</v>
      </c>
      <c r="N121" s="103">
        <v>0.87</v>
      </c>
      <c r="O121" s="103">
        <v>3.15</v>
      </c>
      <c r="P121" s="91"/>
      <c r="Q121" s="89">
        <v>1.55</v>
      </c>
      <c r="R121" s="89">
        <v>2.17</v>
      </c>
      <c r="S121" s="138">
        <v>5.63</v>
      </c>
      <c r="T121" s="107">
        <v>3.7</v>
      </c>
      <c r="U121" s="107">
        <v>2.2400000000000002</v>
      </c>
      <c r="V121" s="107">
        <v>1.89</v>
      </c>
      <c r="W121" s="107">
        <v>0.67</v>
      </c>
      <c r="X121" s="107">
        <v>0.63</v>
      </c>
      <c r="Y121" s="107">
        <v>2.13</v>
      </c>
      <c r="Z121" s="107">
        <v>1.3</v>
      </c>
      <c r="AA121" s="90">
        <v>0.91</v>
      </c>
      <c r="AB121" s="90">
        <v>5.2</v>
      </c>
      <c r="AC121" s="90">
        <v>0.63</v>
      </c>
      <c r="AD121" s="90">
        <v>0.67</v>
      </c>
      <c r="AE121" s="90">
        <v>3.19</v>
      </c>
      <c r="AF121" s="90">
        <v>1.65</v>
      </c>
      <c r="AG121" s="90">
        <v>1.06</v>
      </c>
      <c r="AH121" s="90">
        <v>2.91</v>
      </c>
      <c r="AI121" s="90">
        <v>3.54</v>
      </c>
      <c r="AJ121" s="90">
        <v>0.83</v>
      </c>
      <c r="AK121" s="90">
        <v>1.65</v>
      </c>
      <c r="AL121" s="90">
        <v>1.02</v>
      </c>
      <c r="AM121" s="90"/>
      <c r="AN121" s="90"/>
      <c r="AO121" s="92"/>
      <c r="AP121" s="92"/>
      <c r="AQ121" s="92"/>
      <c r="AR121" s="92"/>
      <c r="AS121" s="92"/>
      <c r="AT121" s="92"/>
      <c r="AU121" s="39">
        <f t="shared" si="2"/>
        <v>2.3576470588235301</v>
      </c>
      <c r="AV121" s="40">
        <f t="shared" si="3"/>
        <v>0.16541916167664666</v>
      </c>
    </row>
    <row r="122" spans="1:48" ht="12.75" customHeight="1">
      <c r="A122" s="127">
        <v>35000</v>
      </c>
      <c r="B122" s="128" t="s">
        <v>555</v>
      </c>
      <c r="C122" s="259">
        <f>StormStats!D151</f>
        <v>42912</v>
      </c>
      <c r="D122" s="244">
        <v>1.18</v>
      </c>
      <c r="E122" s="244">
        <v>3.31</v>
      </c>
      <c r="F122" s="244">
        <v>4.53</v>
      </c>
      <c r="G122" s="244">
        <v>0.59</v>
      </c>
      <c r="H122" s="244">
        <v>1.85</v>
      </c>
      <c r="I122" s="244">
        <v>3.62</v>
      </c>
      <c r="J122" s="117">
        <v>3.94</v>
      </c>
      <c r="K122" s="117">
        <v>1.69</v>
      </c>
      <c r="L122" s="92">
        <v>1.54</v>
      </c>
      <c r="M122" s="92">
        <v>5.75</v>
      </c>
      <c r="N122" s="103">
        <v>3.86</v>
      </c>
      <c r="O122" s="103">
        <v>5.08</v>
      </c>
      <c r="P122" s="89">
        <v>1.38</v>
      </c>
      <c r="Q122" s="89">
        <v>1.81</v>
      </c>
      <c r="R122" s="89">
        <v>0.83</v>
      </c>
      <c r="S122" s="138">
        <v>2.17</v>
      </c>
      <c r="T122" s="107">
        <v>2.67</v>
      </c>
      <c r="U122" s="107">
        <v>6.18</v>
      </c>
      <c r="V122" s="107">
        <v>0.55000000000000004</v>
      </c>
      <c r="W122" s="107">
        <v>0.83</v>
      </c>
      <c r="X122" s="107">
        <v>1.3</v>
      </c>
      <c r="Y122" s="107">
        <v>0.71</v>
      </c>
      <c r="Z122" s="107">
        <v>1.69</v>
      </c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2"/>
      <c r="AP122" s="92"/>
      <c r="AQ122" s="92"/>
      <c r="AR122" s="92"/>
      <c r="AS122" s="92"/>
      <c r="AT122" s="92"/>
      <c r="AU122" s="39">
        <f t="shared" si="2"/>
        <v>2.4808695652173909</v>
      </c>
      <c r="AV122" s="40">
        <f t="shared" si="3"/>
        <v>0.47563967753242209</v>
      </c>
    </row>
    <row r="123" spans="1:48" ht="12.75" customHeight="1">
      <c r="A123" s="127">
        <v>35200</v>
      </c>
      <c r="B123" s="128" t="s">
        <v>134</v>
      </c>
      <c r="C123" s="259">
        <f>StormStats!D153</f>
        <v>36014</v>
      </c>
      <c r="D123" s="244">
        <v>1.18</v>
      </c>
      <c r="E123" s="244">
        <v>3.23</v>
      </c>
      <c r="F123" s="244">
        <v>4.8</v>
      </c>
      <c r="G123" s="244">
        <v>0.87</v>
      </c>
      <c r="H123" s="244">
        <v>1.65</v>
      </c>
      <c r="I123" s="244">
        <v>1.46</v>
      </c>
      <c r="J123" s="117">
        <v>4.57</v>
      </c>
      <c r="K123" s="117">
        <v>2.2400000000000002</v>
      </c>
      <c r="L123" s="92">
        <v>1.34</v>
      </c>
      <c r="M123" s="92">
        <v>5.47</v>
      </c>
      <c r="N123" s="103">
        <v>3.03</v>
      </c>
      <c r="O123" s="103">
        <v>7.13</v>
      </c>
      <c r="P123" s="89">
        <v>1.57</v>
      </c>
      <c r="Q123" s="89">
        <v>1.44</v>
      </c>
      <c r="R123" s="89">
        <v>2.84</v>
      </c>
      <c r="S123" s="138">
        <v>2.48</v>
      </c>
      <c r="T123" s="107">
        <v>2.2000000000000002</v>
      </c>
      <c r="U123" s="107">
        <v>2.6</v>
      </c>
      <c r="V123" s="107">
        <v>3.54</v>
      </c>
      <c r="W123" s="107">
        <v>1.02</v>
      </c>
      <c r="X123" s="107">
        <v>1.34</v>
      </c>
      <c r="Y123" s="107">
        <v>0.59</v>
      </c>
      <c r="Z123" s="107">
        <v>1.34</v>
      </c>
      <c r="AA123" s="90">
        <v>1.26</v>
      </c>
      <c r="AB123" s="90">
        <v>3.86</v>
      </c>
      <c r="AC123" s="90">
        <v>1.1000000000000001</v>
      </c>
      <c r="AD123" s="90">
        <v>2.52</v>
      </c>
      <c r="AE123" s="90">
        <v>3.03</v>
      </c>
      <c r="AF123" s="90">
        <v>3.46</v>
      </c>
      <c r="AG123" s="90">
        <v>0.87</v>
      </c>
      <c r="AH123" s="90">
        <v>2.83</v>
      </c>
      <c r="AI123" s="90">
        <v>4.72</v>
      </c>
      <c r="AJ123" s="90">
        <v>1.1399999999999999</v>
      </c>
      <c r="AK123" s="90">
        <v>6.02</v>
      </c>
      <c r="AL123" s="90">
        <v>0.83</v>
      </c>
      <c r="AM123" s="90"/>
      <c r="AN123" s="90"/>
      <c r="AO123" s="92"/>
      <c r="AP123" s="92"/>
      <c r="AQ123" s="92"/>
      <c r="AR123" s="92"/>
      <c r="AS123" s="92"/>
      <c r="AT123" s="92"/>
      <c r="AU123" s="39">
        <f t="shared" si="2"/>
        <v>2.5591428571428572</v>
      </c>
      <c r="AV123" s="40">
        <f t="shared" si="3"/>
        <v>0.46109188344311708</v>
      </c>
    </row>
    <row r="124" spans="1:48" s="88" customFormat="1" ht="12.75" customHeight="1">
      <c r="A124" s="127">
        <v>35700</v>
      </c>
      <c r="B124" s="129" t="s">
        <v>204</v>
      </c>
      <c r="C124" s="259">
        <f>StormStats!D154</f>
        <v>42745</v>
      </c>
      <c r="D124" s="244">
        <v>0.98</v>
      </c>
      <c r="E124" s="244">
        <v>2.13</v>
      </c>
      <c r="F124" s="244">
        <v>5.24</v>
      </c>
      <c r="G124" s="244">
        <v>0.83</v>
      </c>
      <c r="H124" s="244">
        <v>2.2400000000000002</v>
      </c>
      <c r="I124" s="244">
        <v>2.3199999999999998</v>
      </c>
      <c r="J124" s="117">
        <v>4.6100000000000003</v>
      </c>
      <c r="K124" s="117">
        <v>1.06</v>
      </c>
      <c r="L124" s="108">
        <v>2.64</v>
      </c>
      <c r="M124" s="108">
        <v>6.61</v>
      </c>
      <c r="N124" s="104">
        <v>4.45</v>
      </c>
      <c r="O124" s="104">
        <v>3.98</v>
      </c>
      <c r="P124" s="105">
        <v>1.69</v>
      </c>
      <c r="Q124" s="105">
        <v>2.17</v>
      </c>
      <c r="R124" s="105">
        <v>1.34</v>
      </c>
      <c r="S124" s="138">
        <v>2.4</v>
      </c>
      <c r="T124" s="107">
        <v>2.36</v>
      </c>
      <c r="U124" s="107">
        <v>5.63</v>
      </c>
      <c r="V124" s="107">
        <v>0.59</v>
      </c>
      <c r="W124" s="107">
        <v>0.67</v>
      </c>
      <c r="X124" s="107">
        <v>0.79</v>
      </c>
      <c r="Y124" s="107">
        <v>1.26</v>
      </c>
      <c r="Z124" s="107">
        <v>0.79</v>
      </c>
      <c r="AA124" s="106">
        <v>1.49</v>
      </c>
      <c r="AB124" s="106">
        <v>5.82</v>
      </c>
      <c r="AC124" s="106"/>
      <c r="AD124" s="106"/>
      <c r="AE124" s="106"/>
      <c r="AF124" s="106"/>
      <c r="AG124" s="106"/>
      <c r="AH124" s="106"/>
      <c r="AI124" s="106"/>
      <c r="AJ124" s="106"/>
      <c r="AK124" s="106"/>
      <c r="AL124" s="106"/>
      <c r="AM124" s="106"/>
      <c r="AN124" s="106"/>
      <c r="AO124" s="108"/>
      <c r="AP124" s="108"/>
      <c r="AQ124" s="108"/>
      <c r="AR124" s="108"/>
      <c r="AS124" s="108"/>
      <c r="AT124" s="108"/>
      <c r="AU124" s="39">
        <f t="shared" si="2"/>
        <v>2.5636000000000001</v>
      </c>
      <c r="AV124" s="40">
        <f t="shared" si="3"/>
        <v>0.38227492588547352</v>
      </c>
    </row>
    <row r="125" spans="1:48" ht="12.75" customHeight="1">
      <c r="A125" s="127">
        <v>36000</v>
      </c>
      <c r="B125" s="128" t="s">
        <v>136</v>
      </c>
      <c r="C125" s="259">
        <f>StormStats!D156</f>
        <v>42745</v>
      </c>
      <c r="D125" s="244">
        <v>0.55000000000000004</v>
      </c>
      <c r="E125" s="244">
        <v>5.98</v>
      </c>
      <c r="F125" s="244">
        <v>6.26</v>
      </c>
      <c r="G125" s="244">
        <v>1.18</v>
      </c>
      <c r="H125" s="244">
        <v>1.69</v>
      </c>
      <c r="I125" s="244">
        <v>1.65</v>
      </c>
      <c r="J125" s="117">
        <v>5.51</v>
      </c>
      <c r="K125" s="117">
        <v>1.81</v>
      </c>
      <c r="L125" s="92">
        <v>1.02</v>
      </c>
      <c r="M125" s="92">
        <v>5.2</v>
      </c>
      <c r="N125" s="103">
        <v>2.76</v>
      </c>
      <c r="O125" s="103">
        <v>4.57</v>
      </c>
      <c r="P125" s="89">
        <v>1.73</v>
      </c>
      <c r="Q125" s="89">
        <v>1.69</v>
      </c>
      <c r="R125" s="89">
        <v>2.2000000000000002</v>
      </c>
      <c r="S125" s="138">
        <v>3.07</v>
      </c>
      <c r="T125" s="107">
        <v>2.52</v>
      </c>
      <c r="U125" s="107">
        <v>4.6900000000000004</v>
      </c>
      <c r="V125" s="107">
        <v>2.56</v>
      </c>
      <c r="W125" s="107">
        <v>1.69</v>
      </c>
      <c r="X125" s="107">
        <v>2.13</v>
      </c>
      <c r="Y125" s="107">
        <v>1.73</v>
      </c>
      <c r="Z125" s="107">
        <v>2.68</v>
      </c>
      <c r="AA125" s="90">
        <v>0.39</v>
      </c>
      <c r="AB125" s="90">
        <v>3.35</v>
      </c>
      <c r="AC125" s="90">
        <v>1.3</v>
      </c>
      <c r="AD125" s="90">
        <v>1.22</v>
      </c>
      <c r="AE125" s="90">
        <v>4.37</v>
      </c>
      <c r="AF125" s="90">
        <v>3.39</v>
      </c>
      <c r="AG125" s="90">
        <v>0.98</v>
      </c>
      <c r="AH125" s="90">
        <v>2.8</v>
      </c>
      <c r="AI125" s="90">
        <v>5.83</v>
      </c>
      <c r="AJ125" s="90">
        <v>0.51</v>
      </c>
      <c r="AK125" s="90">
        <v>5.91</v>
      </c>
      <c r="AL125" s="90">
        <v>0.28000000000000003</v>
      </c>
      <c r="AM125" s="90">
        <v>1.65</v>
      </c>
      <c r="AN125" s="90">
        <v>0.47</v>
      </c>
      <c r="AO125" s="92">
        <v>3.23</v>
      </c>
      <c r="AP125" s="92">
        <v>2.0099999999999998</v>
      </c>
      <c r="AQ125" s="92">
        <v>5.24</v>
      </c>
      <c r="AR125" s="92">
        <v>3.23</v>
      </c>
      <c r="AS125" s="92">
        <v>4.13</v>
      </c>
      <c r="AT125" s="92"/>
      <c r="AU125" s="39">
        <f t="shared" si="2"/>
        <v>2.7419047619047623</v>
      </c>
      <c r="AV125" s="40">
        <f t="shared" si="3"/>
        <v>0.20059048280653002</v>
      </c>
    </row>
    <row r="126" spans="1:48" ht="12.75" customHeight="1">
      <c r="A126" s="127">
        <v>36300</v>
      </c>
      <c r="B126" s="128" t="s">
        <v>432</v>
      </c>
      <c r="C126" s="259">
        <f>StormStats!D158</f>
        <v>34073</v>
      </c>
      <c r="D126" s="244">
        <v>0.47</v>
      </c>
      <c r="E126" s="244">
        <v>5.43</v>
      </c>
      <c r="F126" s="244">
        <v>9.09</v>
      </c>
      <c r="G126" s="244">
        <v>0.94</v>
      </c>
      <c r="H126" s="244">
        <v>2.0099999999999998</v>
      </c>
      <c r="I126" s="244">
        <v>2.3199999999999998</v>
      </c>
      <c r="J126" s="117">
        <v>5.94</v>
      </c>
      <c r="K126" s="117">
        <v>2.52</v>
      </c>
      <c r="L126" s="92">
        <v>1.26</v>
      </c>
      <c r="M126" s="92">
        <v>6.14</v>
      </c>
      <c r="N126" s="103">
        <v>3.11</v>
      </c>
      <c r="O126" s="103">
        <v>3.07</v>
      </c>
      <c r="P126" s="89">
        <v>1.34</v>
      </c>
      <c r="Q126" s="89">
        <v>1.34</v>
      </c>
      <c r="R126" s="91"/>
      <c r="S126" s="138">
        <v>3.5</v>
      </c>
      <c r="T126" s="107">
        <v>2.83</v>
      </c>
      <c r="U126" s="107">
        <v>4.53</v>
      </c>
      <c r="V126" s="107">
        <v>3.54</v>
      </c>
      <c r="W126" s="107">
        <v>0.75</v>
      </c>
      <c r="X126" s="107">
        <v>1.81</v>
      </c>
      <c r="Y126" s="107">
        <v>1.26</v>
      </c>
      <c r="Z126" s="107">
        <v>2.17</v>
      </c>
      <c r="AA126" s="90">
        <v>0.35</v>
      </c>
      <c r="AB126" s="90">
        <v>1.42</v>
      </c>
      <c r="AC126" s="90">
        <v>0.87</v>
      </c>
      <c r="AD126" s="90">
        <v>1.1399999999999999</v>
      </c>
      <c r="AE126" s="90">
        <v>4.17</v>
      </c>
      <c r="AF126" s="90">
        <v>2.44</v>
      </c>
      <c r="AG126" s="90">
        <v>0.75</v>
      </c>
      <c r="AH126" s="90">
        <v>4.0199999999999996</v>
      </c>
      <c r="AI126" s="90"/>
      <c r="AJ126" s="90"/>
      <c r="AK126" s="90"/>
      <c r="AL126" s="90"/>
      <c r="AM126" s="90"/>
      <c r="AN126" s="90"/>
      <c r="AO126" s="92"/>
      <c r="AP126" s="92"/>
      <c r="AQ126" s="92"/>
      <c r="AR126" s="92"/>
      <c r="AS126" s="92"/>
      <c r="AT126" s="92"/>
      <c r="AU126" s="39">
        <f t="shared" si="2"/>
        <v>2.6843333333333335</v>
      </c>
      <c r="AV126" s="40">
        <f t="shared" si="3"/>
        <v>0.17509002856078479</v>
      </c>
    </row>
    <row r="127" spans="1:48" ht="12.75" customHeight="1">
      <c r="A127" s="127">
        <v>36500</v>
      </c>
      <c r="B127" s="128" t="s">
        <v>141</v>
      </c>
      <c r="C127" s="259">
        <f>StormStats!D160</f>
        <v>42501</v>
      </c>
      <c r="D127" s="244">
        <v>1.26</v>
      </c>
      <c r="E127" s="244">
        <v>4.6100000000000003</v>
      </c>
      <c r="F127" s="244">
        <v>7.05</v>
      </c>
      <c r="G127" s="244">
        <v>0.75</v>
      </c>
      <c r="H127" s="244">
        <v>3.43</v>
      </c>
      <c r="I127" s="244">
        <v>4.6900000000000004</v>
      </c>
      <c r="J127" s="117">
        <v>4.72</v>
      </c>
      <c r="K127" s="117">
        <v>3.31</v>
      </c>
      <c r="L127" s="92">
        <v>1.77</v>
      </c>
      <c r="M127" s="92">
        <v>5.39</v>
      </c>
      <c r="N127" s="103">
        <v>3.7</v>
      </c>
      <c r="O127" s="103">
        <v>4.49</v>
      </c>
      <c r="P127" s="89">
        <v>1.46</v>
      </c>
      <c r="Q127" s="89">
        <v>3.32</v>
      </c>
      <c r="R127" s="89">
        <v>1.26</v>
      </c>
      <c r="S127" s="138">
        <v>3.31</v>
      </c>
      <c r="T127" s="107">
        <v>1.06</v>
      </c>
      <c r="U127" s="107">
        <v>3.86</v>
      </c>
      <c r="V127" s="107">
        <v>2.4</v>
      </c>
      <c r="W127" s="107">
        <v>2.6</v>
      </c>
      <c r="X127" s="107">
        <v>0.79</v>
      </c>
      <c r="Y127" s="107">
        <v>1.57</v>
      </c>
      <c r="Z127" s="107">
        <v>1.18</v>
      </c>
      <c r="AA127" s="90">
        <v>1.61</v>
      </c>
      <c r="AB127" s="90">
        <v>2.83</v>
      </c>
      <c r="AC127" s="90">
        <v>2.91</v>
      </c>
      <c r="AD127" s="90">
        <v>0.94</v>
      </c>
      <c r="AE127" s="90">
        <v>3.19</v>
      </c>
      <c r="AF127" s="90">
        <v>3.07</v>
      </c>
      <c r="AG127" s="90">
        <v>0.98</v>
      </c>
      <c r="AH127" s="90">
        <v>3.31</v>
      </c>
      <c r="AI127" s="90"/>
      <c r="AJ127" s="90"/>
      <c r="AK127" s="90"/>
      <c r="AL127" s="90"/>
      <c r="AM127" s="90"/>
      <c r="AN127" s="90"/>
      <c r="AO127" s="92"/>
      <c r="AP127" s="92"/>
      <c r="AQ127" s="92"/>
      <c r="AR127" s="92"/>
      <c r="AS127" s="92"/>
      <c r="AT127" s="92"/>
      <c r="AU127" s="39">
        <f t="shared" si="2"/>
        <v>2.8006451612903223</v>
      </c>
      <c r="AV127" s="40">
        <f t="shared" si="3"/>
        <v>0.44989633724948175</v>
      </c>
    </row>
    <row r="128" spans="1:48" ht="12.75" customHeight="1">
      <c r="A128" s="127">
        <v>37000</v>
      </c>
      <c r="B128" s="128" t="s">
        <v>142</v>
      </c>
      <c r="C128" s="259">
        <f>StormStats!D162</f>
        <v>42598</v>
      </c>
      <c r="D128" s="244">
        <v>0.94</v>
      </c>
      <c r="E128" s="244">
        <v>4.45</v>
      </c>
      <c r="F128" s="244">
        <v>6.85</v>
      </c>
      <c r="G128" s="244">
        <v>1.06</v>
      </c>
      <c r="H128" s="244">
        <v>2.0099999999999998</v>
      </c>
      <c r="I128" s="244">
        <v>4.57</v>
      </c>
      <c r="J128" s="117">
        <v>4.92</v>
      </c>
      <c r="K128" s="117">
        <v>1.42</v>
      </c>
      <c r="L128" s="92">
        <v>2.13</v>
      </c>
      <c r="M128" s="92">
        <v>4.92</v>
      </c>
      <c r="N128" s="103">
        <v>3.58</v>
      </c>
      <c r="O128" s="103">
        <v>5.04</v>
      </c>
      <c r="P128" s="89">
        <v>1.46</v>
      </c>
      <c r="Q128" s="89">
        <v>2.5299999999999998</v>
      </c>
      <c r="R128" s="89">
        <v>1.61</v>
      </c>
      <c r="S128" s="138">
        <v>3.46</v>
      </c>
      <c r="T128" s="107">
        <v>2.13</v>
      </c>
      <c r="U128" s="107">
        <v>3.86</v>
      </c>
      <c r="V128" s="107">
        <v>1.77</v>
      </c>
      <c r="W128" s="107">
        <v>3.39</v>
      </c>
      <c r="X128" s="107">
        <v>0.79</v>
      </c>
      <c r="Y128" s="107">
        <v>1.46</v>
      </c>
      <c r="Z128" s="107">
        <v>2.2400000000000002</v>
      </c>
      <c r="AA128" s="90">
        <v>1.57</v>
      </c>
      <c r="AB128" s="90">
        <v>4.84</v>
      </c>
      <c r="AC128" s="90">
        <v>2.4</v>
      </c>
      <c r="AD128" s="90">
        <v>0.83</v>
      </c>
      <c r="AE128" s="90">
        <v>5.79</v>
      </c>
      <c r="AF128" s="90">
        <v>2.52</v>
      </c>
      <c r="AG128" s="90">
        <v>1.22</v>
      </c>
      <c r="AH128" s="90">
        <v>1.54</v>
      </c>
      <c r="AI128" s="90">
        <v>6.02</v>
      </c>
      <c r="AJ128" s="90">
        <v>0.35</v>
      </c>
      <c r="AK128" s="90">
        <v>4.33</v>
      </c>
      <c r="AL128" s="90">
        <v>0.91</v>
      </c>
      <c r="AM128" s="89">
        <v>0.47</v>
      </c>
      <c r="AN128" s="90">
        <v>0.87</v>
      </c>
      <c r="AO128" s="92">
        <v>4.72</v>
      </c>
      <c r="AP128" s="92">
        <v>2.0499999999999998</v>
      </c>
      <c r="AQ128" s="92">
        <v>6.3</v>
      </c>
      <c r="AR128" s="92"/>
      <c r="AS128" s="92"/>
      <c r="AT128" s="92"/>
      <c r="AU128" s="39">
        <f t="shared" si="2"/>
        <v>2.8329999999999997</v>
      </c>
      <c r="AV128" s="40">
        <f t="shared" si="3"/>
        <v>0.33180374161666082</v>
      </c>
    </row>
    <row r="129" spans="1:48" ht="12.75" customHeight="1">
      <c r="A129" s="127">
        <v>37200</v>
      </c>
      <c r="B129" s="128" t="s">
        <v>143</v>
      </c>
      <c r="C129" s="259">
        <f>StormStats!D164</f>
        <v>42598</v>
      </c>
      <c r="D129" s="244">
        <v>0.28000000000000003</v>
      </c>
      <c r="E129" s="244">
        <v>1.1000000000000001</v>
      </c>
      <c r="F129" s="244">
        <v>6.42</v>
      </c>
      <c r="G129" s="244">
        <v>0.59</v>
      </c>
      <c r="H129" s="244">
        <v>1.5</v>
      </c>
      <c r="I129" s="244">
        <v>1.26</v>
      </c>
      <c r="J129" s="117">
        <v>3.03</v>
      </c>
      <c r="K129" s="117">
        <v>0.67</v>
      </c>
      <c r="L129" s="92">
        <v>1.5</v>
      </c>
      <c r="M129" s="92">
        <v>5.39</v>
      </c>
      <c r="N129" s="103">
        <v>1.81</v>
      </c>
      <c r="O129" s="103">
        <v>4.53</v>
      </c>
      <c r="P129" s="89">
        <v>0.98</v>
      </c>
      <c r="Q129" s="89">
        <v>1.1399999999999999</v>
      </c>
      <c r="R129" s="89">
        <v>1.54</v>
      </c>
      <c r="S129" s="138">
        <v>2.83</v>
      </c>
      <c r="T129" s="107">
        <v>1.02</v>
      </c>
      <c r="U129" s="107">
        <v>5.71</v>
      </c>
      <c r="V129" s="107">
        <v>2.48</v>
      </c>
      <c r="W129" s="107">
        <v>1.93</v>
      </c>
      <c r="X129" s="107">
        <v>0.87</v>
      </c>
      <c r="Y129" s="107">
        <v>2.13</v>
      </c>
      <c r="Z129" s="107">
        <v>1.97</v>
      </c>
      <c r="AA129" s="90">
        <v>0.35</v>
      </c>
      <c r="AB129" s="90">
        <v>1.73</v>
      </c>
      <c r="AC129" s="90">
        <v>1.34</v>
      </c>
      <c r="AD129" s="90">
        <v>1.18</v>
      </c>
      <c r="AE129" s="90">
        <v>4.6900000000000004</v>
      </c>
      <c r="AF129" s="90">
        <v>1.89</v>
      </c>
      <c r="AG129" s="90">
        <v>1.06</v>
      </c>
      <c r="AH129" s="90">
        <v>1.65</v>
      </c>
      <c r="AI129" s="90">
        <v>5.98</v>
      </c>
      <c r="AJ129" s="90">
        <v>1.1399999999999999</v>
      </c>
      <c r="AK129" s="90">
        <v>2.2799999999999998</v>
      </c>
      <c r="AL129" s="90">
        <v>0.75</v>
      </c>
      <c r="AM129" s="90"/>
      <c r="AN129" s="90"/>
      <c r="AO129" s="92"/>
      <c r="AP129" s="92"/>
      <c r="AQ129" s="92"/>
      <c r="AR129" s="92"/>
      <c r="AS129" s="92"/>
      <c r="AT129" s="92"/>
      <c r="AU129" s="39">
        <f t="shared" si="2"/>
        <v>2.1348571428571432</v>
      </c>
      <c r="AV129" s="40">
        <f t="shared" si="3"/>
        <v>0.13115631691648821</v>
      </c>
    </row>
    <row r="130" spans="1:48" ht="12.75" customHeight="1">
      <c r="A130" s="127">
        <v>37500</v>
      </c>
      <c r="B130" s="128" t="s">
        <v>354</v>
      </c>
      <c r="C130" s="259">
        <f>StormStats!D166</f>
        <v>42732</v>
      </c>
      <c r="D130" s="244">
        <v>0.71</v>
      </c>
      <c r="E130" s="244">
        <v>3.66</v>
      </c>
      <c r="F130" s="244">
        <v>5.39</v>
      </c>
      <c r="G130" s="244">
        <v>0.79</v>
      </c>
      <c r="H130" s="244">
        <v>1.46</v>
      </c>
      <c r="I130" s="244">
        <v>2.91</v>
      </c>
      <c r="J130" s="117">
        <v>4.13</v>
      </c>
      <c r="K130" s="117">
        <v>1.34</v>
      </c>
      <c r="L130" s="92">
        <v>2.2000000000000002</v>
      </c>
      <c r="M130" s="92">
        <v>5.55</v>
      </c>
      <c r="N130" s="103">
        <v>3.23</v>
      </c>
      <c r="O130" s="103">
        <v>3.9</v>
      </c>
      <c r="P130" s="89">
        <v>2.2000000000000002</v>
      </c>
      <c r="Q130" s="89">
        <v>2.36</v>
      </c>
      <c r="R130" s="89">
        <v>1.3</v>
      </c>
      <c r="S130" s="138">
        <v>2.72</v>
      </c>
      <c r="T130" s="107"/>
      <c r="U130" s="107"/>
      <c r="V130" s="107"/>
      <c r="W130" s="107"/>
      <c r="X130" s="107"/>
      <c r="Y130" s="107"/>
      <c r="Z130" s="107"/>
      <c r="AA130" s="90"/>
      <c r="AB130" s="90"/>
      <c r="AC130" s="90"/>
      <c r="AD130" s="90"/>
      <c r="AE130" s="90"/>
      <c r="AF130" s="90"/>
      <c r="AG130" s="90"/>
      <c r="AH130" s="90"/>
      <c r="AI130" s="90"/>
      <c r="AJ130" s="90"/>
      <c r="AK130" s="90"/>
      <c r="AL130" s="90"/>
      <c r="AM130" s="90"/>
      <c r="AN130" s="90"/>
      <c r="AO130" s="92"/>
      <c r="AP130" s="92"/>
      <c r="AQ130" s="92"/>
      <c r="AR130" s="92"/>
      <c r="AS130" s="92"/>
      <c r="AT130" s="92"/>
      <c r="AU130" s="39">
        <f t="shared" si="2"/>
        <v>2.7406250000000001</v>
      </c>
      <c r="AV130" s="40">
        <f t="shared" si="3"/>
        <v>0.25906499429874569</v>
      </c>
    </row>
    <row r="131" spans="1:48" ht="12.75" customHeight="1">
      <c r="A131" s="127">
        <v>37700</v>
      </c>
      <c r="B131" s="128" t="s">
        <v>215</v>
      </c>
      <c r="C131" s="259">
        <f>StormStats!D168</f>
        <v>36174</v>
      </c>
      <c r="D131" s="244">
        <v>0.91</v>
      </c>
      <c r="E131" s="244">
        <v>4.29</v>
      </c>
      <c r="F131" s="244">
        <v>7.24</v>
      </c>
      <c r="G131" s="244">
        <v>1.69</v>
      </c>
      <c r="H131" s="244">
        <v>1.65</v>
      </c>
      <c r="I131" s="244">
        <v>3.27</v>
      </c>
      <c r="J131" s="117">
        <v>4.76</v>
      </c>
      <c r="K131" s="117">
        <v>2.56</v>
      </c>
      <c r="L131" s="92">
        <v>0.79</v>
      </c>
      <c r="M131" s="92">
        <v>3.74</v>
      </c>
      <c r="N131" s="103">
        <v>3.23</v>
      </c>
      <c r="O131" s="103">
        <v>3.23</v>
      </c>
      <c r="P131" s="89">
        <v>2.56</v>
      </c>
      <c r="Q131" s="89">
        <v>2.95</v>
      </c>
      <c r="R131" s="89">
        <v>2.44</v>
      </c>
      <c r="S131" s="138">
        <v>3.7</v>
      </c>
      <c r="T131" s="107">
        <v>2.09</v>
      </c>
      <c r="U131" s="107">
        <v>6.5</v>
      </c>
      <c r="V131" s="107">
        <v>2.95</v>
      </c>
      <c r="W131" s="107">
        <v>2.44</v>
      </c>
      <c r="X131" s="107">
        <v>0.08</v>
      </c>
      <c r="Y131" s="107">
        <v>1.77</v>
      </c>
      <c r="Z131" s="107">
        <v>3.43</v>
      </c>
      <c r="AA131" s="90">
        <v>0.55000000000000004</v>
      </c>
      <c r="AB131" s="90">
        <v>1.77</v>
      </c>
      <c r="AC131" s="90">
        <v>1.02</v>
      </c>
      <c r="AD131" s="90">
        <v>1.46</v>
      </c>
      <c r="AE131" s="90">
        <v>5.63</v>
      </c>
      <c r="AF131" s="90">
        <v>3.46</v>
      </c>
      <c r="AG131" s="90">
        <v>1.22</v>
      </c>
      <c r="AH131" s="90"/>
      <c r="AI131" s="90"/>
      <c r="AJ131" s="90"/>
      <c r="AK131" s="90"/>
      <c r="AL131" s="90"/>
      <c r="AM131" s="90"/>
      <c r="AN131" s="90"/>
      <c r="AO131" s="92"/>
      <c r="AP131" s="92"/>
      <c r="AQ131" s="92"/>
      <c r="AR131" s="92"/>
      <c r="AS131" s="92"/>
      <c r="AT131" s="92"/>
      <c r="AU131" s="39">
        <f t="shared" si="2"/>
        <v>2.7793333333333323</v>
      </c>
      <c r="AV131" s="40">
        <f t="shared" si="3"/>
        <v>0.32741664667786052</v>
      </c>
    </row>
    <row r="132" spans="1:48" s="88" customFormat="1" ht="12.75" customHeight="1">
      <c r="A132" s="127">
        <v>38000</v>
      </c>
      <c r="B132" s="129" t="s">
        <v>268</v>
      </c>
      <c r="C132" s="259">
        <f>StormStats!D169</f>
        <v>39275</v>
      </c>
      <c r="D132" s="244">
        <v>0.67</v>
      </c>
      <c r="E132" s="244">
        <v>5.51</v>
      </c>
      <c r="F132" s="244">
        <v>8.58</v>
      </c>
      <c r="G132" s="244">
        <v>1.3</v>
      </c>
      <c r="H132" s="244">
        <v>1.38</v>
      </c>
      <c r="I132" s="244">
        <v>1.54</v>
      </c>
      <c r="J132" s="117">
        <v>2.4</v>
      </c>
      <c r="K132" s="117">
        <v>4.84</v>
      </c>
      <c r="L132" s="92">
        <v>1.02</v>
      </c>
      <c r="M132" s="92">
        <v>4.76</v>
      </c>
      <c r="N132" s="104">
        <v>4.8</v>
      </c>
      <c r="O132" s="104">
        <v>3.86</v>
      </c>
      <c r="P132" s="105">
        <v>1.81</v>
      </c>
      <c r="Q132" s="105">
        <v>1.47</v>
      </c>
      <c r="R132" s="105">
        <v>1.61</v>
      </c>
      <c r="S132" s="138">
        <v>3.86</v>
      </c>
      <c r="T132" s="107">
        <v>2.2400000000000002</v>
      </c>
      <c r="U132" s="107">
        <v>4.84</v>
      </c>
      <c r="V132" s="107">
        <v>2.36</v>
      </c>
      <c r="W132" s="107">
        <v>2.6</v>
      </c>
      <c r="X132" s="107">
        <v>0.83</v>
      </c>
      <c r="Y132" s="107">
        <v>3.26</v>
      </c>
      <c r="Z132" s="107">
        <v>2.99</v>
      </c>
      <c r="AA132" s="106">
        <v>0.79</v>
      </c>
      <c r="AB132" s="106">
        <v>3.7</v>
      </c>
      <c r="AC132" s="106"/>
      <c r="AD132" s="106"/>
      <c r="AE132" s="106"/>
      <c r="AF132" s="106"/>
      <c r="AG132" s="106"/>
      <c r="AH132" s="106"/>
      <c r="AI132" s="106"/>
      <c r="AJ132" s="106"/>
      <c r="AK132" s="106"/>
      <c r="AL132" s="106"/>
      <c r="AM132" s="106"/>
      <c r="AN132" s="106"/>
      <c r="AO132" s="108"/>
      <c r="AP132" s="108"/>
      <c r="AQ132" s="108"/>
      <c r="AR132" s="108"/>
      <c r="AS132" s="108"/>
      <c r="AT132" s="108"/>
      <c r="AU132" s="39">
        <f t="shared" si="2"/>
        <v>2.9207999999999998</v>
      </c>
      <c r="AV132" s="40">
        <f t="shared" si="3"/>
        <v>0.22938920843604493</v>
      </c>
    </row>
    <row r="133" spans="1:48" s="88" customFormat="1" ht="12.75" customHeight="1">
      <c r="A133" s="127">
        <v>38300</v>
      </c>
      <c r="B133" s="128" t="s">
        <v>349</v>
      </c>
      <c r="C133" s="259">
        <f>StormStats!D170</f>
        <v>30164</v>
      </c>
      <c r="D133" s="244">
        <v>2.4</v>
      </c>
      <c r="E133" s="244">
        <v>5.91</v>
      </c>
      <c r="F133" s="244">
        <v>7.44</v>
      </c>
      <c r="G133" s="244">
        <v>0.51</v>
      </c>
      <c r="H133" s="244">
        <v>5.47</v>
      </c>
      <c r="I133" s="244">
        <v>4.53</v>
      </c>
      <c r="J133" s="117">
        <v>6.1</v>
      </c>
      <c r="K133" s="117">
        <v>2.76</v>
      </c>
      <c r="L133" s="108">
        <v>1.5</v>
      </c>
      <c r="M133" s="108">
        <v>6.85</v>
      </c>
      <c r="N133" s="104">
        <v>3.78</v>
      </c>
      <c r="O133" s="104">
        <v>3.5</v>
      </c>
      <c r="P133" s="105">
        <v>1.85</v>
      </c>
      <c r="Q133" s="105">
        <v>5.59</v>
      </c>
      <c r="R133" s="105">
        <v>1.46</v>
      </c>
      <c r="S133" s="138">
        <v>5.43</v>
      </c>
      <c r="T133" s="107"/>
      <c r="U133" s="107"/>
      <c r="V133" s="107"/>
      <c r="W133" s="107"/>
      <c r="X133" s="107"/>
      <c r="Y133" s="107"/>
      <c r="Z133" s="107"/>
      <c r="AA133" s="106"/>
      <c r="AB133" s="106"/>
      <c r="AC133" s="106"/>
      <c r="AD133" s="106"/>
      <c r="AE133" s="106"/>
      <c r="AF133" s="106"/>
      <c r="AG133" s="106"/>
      <c r="AH133" s="106"/>
      <c r="AI133" s="106"/>
      <c r="AJ133" s="106"/>
      <c r="AK133" s="106"/>
      <c r="AL133" s="106"/>
      <c r="AM133" s="106"/>
      <c r="AN133" s="106"/>
      <c r="AO133" s="108"/>
      <c r="AP133" s="108"/>
      <c r="AQ133" s="108"/>
      <c r="AR133" s="108"/>
      <c r="AS133" s="108"/>
      <c r="AT133" s="108"/>
      <c r="AU133" s="39">
        <f t="shared" si="2"/>
        <v>4.0674999999999999</v>
      </c>
      <c r="AV133" s="40">
        <f t="shared" si="3"/>
        <v>0.59004302397049779</v>
      </c>
    </row>
    <row r="134" spans="1:48" ht="12.75" customHeight="1">
      <c r="A134" s="127">
        <v>38500</v>
      </c>
      <c r="B134" s="128" t="s">
        <v>145</v>
      </c>
      <c r="C134" s="259">
        <f>StormStats!D171</f>
        <v>39274</v>
      </c>
      <c r="D134" s="244">
        <v>2.2000000000000002</v>
      </c>
      <c r="E134" s="244">
        <v>4.18</v>
      </c>
      <c r="F134" s="244">
        <v>7.52</v>
      </c>
      <c r="G134" s="244">
        <v>0.83</v>
      </c>
      <c r="H134" s="244">
        <v>1.42</v>
      </c>
      <c r="I134" s="244">
        <v>2.09</v>
      </c>
      <c r="J134" s="117">
        <v>3.5</v>
      </c>
      <c r="K134" s="117">
        <v>1.61</v>
      </c>
      <c r="L134" s="92">
        <v>1.34</v>
      </c>
      <c r="M134" s="92">
        <v>5.47</v>
      </c>
      <c r="N134" s="103">
        <v>3.23</v>
      </c>
      <c r="O134" s="103">
        <v>2.3199999999999998</v>
      </c>
      <c r="P134" s="89">
        <v>2.17</v>
      </c>
      <c r="Q134" s="89">
        <v>1.57</v>
      </c>
      <c r="R134" s="89">
        <v>1.46</v>
      </c>
      <c r="S134" s="138">
        <v>4.33</v>
      </c>
      <c r="T134" s="107">
        <v>2.91</v>
      </c>
      <c r="U134" s="107">
        <v>7.2</v>
      </c>
      <c r="V134" s="107">
        <v>2.52</v>
      </c>
      <c r="W134" s="107">
        <v>3.7</v>
      </c>
      <c r="X134" s="107">
        <v>1.02</v>
      </c>
      <c r="Y134" s="107">
        <v>2.09</v>
      </c>
      <c r="Z134" s="107">
        <v>2.2000000000000002</v>
      </c>
      <c r="AA134" s="90">
        <v>2.6</v>
      </c>
      <c r="AB134" s="90">
        <v>3.82</v>
      </c>
      <c r="AC134" s="90">
        <v>2.4</v>
      </c>
      <c r="AD134" s="90">
        <v>1.18</v>
      </c>
      <c r="AE134" s="90">
        <v>6.34</v>
      </c>
      <c r="AF134" s="90">
        <v>2.83</v>
      </c>
      <c r="AG134" s="90">
        <v>2.44</v>
      </c>
      <c r="AH134" s="90">
        <v>2.83</v>
      </c>
      <c r="AI134" s="90">
        <v>6.42</v>
      </c>
      <c r="AJ134" s="90">
        <v>1.26</v>
      </c>
      <c r="AK134" s="90">
        <v>3.94</v>
      </c>
      <c r="AL134" s="90">
        <v>0.63</v>
      </c>
      <c r="AM134" s="90">
        <v>3.58</v>
      </c>
      <c r="AN134" s="90">
        <v>0.83</v>
      </c>
      <c r="AO134" s="92">
        <v>3.9</v>
      </c>
      <c r="AP134" s="92">
        <v>4.84</v>
      </c>
      <c r="AQ134" s="92">
        <v>6.06</v>
      </c>
      <c r="AR134" s="92">
        <v>3.03</v>
      </c>
      <c r="AS134" s="92"/>
      <c r="AT134" s="92"/>
      <c r="AU134" s="39">
        <f t="shared" si="2"/>
        <v>3.0685365853658539</v>
      </c>
      <c r="AV134" s="40">
        <f t="shared" si="3"/>
        <v>0.71695413719100232</v>
      </c>
    </row>
    <row r="135" spans="1:48" s="88" customFormat="1" ht="12.75" customHeight="1">
      <c r="A135" s="127">
        <v>38800</v>
      </c>
      <c r="B135" s="128" t="s">
        <v>350</v>
      </c>
      <c r="C135" s="259">
        <f>StormStats!D172</f>
        <v>29842</v>
      </c>
      <c r="D135" s="244">
        <v>3.74</v>
      </c>
      <c r="E135" s="244">
        <v>2.48</v>
      </c>
      <c r="F135" s="244">
        <v>9.41</v>
      </c>
      <c r="G135" s="244">
        <v>1.18</v>
      </c>
      <c r="H135" s="244">
        <v>5.08</v>
      </c>
      <c r="I135" s="244">
        <v>4.13</v>
      </c>
      <c r="J135" s="117">
        <v>6.34</v>
      </c>
      <c r="K135" s="117">
        <v>2.52</v>
      </c>
      <c r="L135" s="108">
        <v>1.54</v>
      </c>
      <c r="M135" s="108">
        <v>8.6999999999999993</v>
      </c>
      <c r="N135" s="104">
        <v>4.72</v>
      </c>
      <c r="O135" s="104">
        <v>4.25</v>
      </c>
      <c r="P135" s="105">
        <v>2.13</v>
      </c>
      <c r="Q135" s="105">
        <v>7.13</v>
      </c>
      <c r="R135" s="105">
        <v>1.46</v>
      </c>
      <c r="S135" s="138">
        <v>4.41</v>
      </c>
      <c r="T135" s="107"/>
      <c r="U135" s="107"/>
      <c r="V135" s="107"/>
      <c r="W135" s="107"/>
      <c r="X135" s="107"/>
      <c r="Y135" s="107"/>
      <c r="Z135" s="107"/>
      <c r="AA135" s="106"/>
      <c r="AB135" s="106"/>
      <c r="AC135" s="106"/>
      <c r="AD135" s="106"/>
      <c r="AE135" s="106"/>
      <c r="AF135" s="106"/>
      <c r="AG135" s="106"/>
      <c r="AH135" s="106"/>
      <c r="AI135" s="106"/>
      <c r="AJ135" s="106"/>
      <c r="AK135" s="106"/>
      <c r="AL135" s="106"/>
      <c r="AM135" s="106"/>
      <c r="AN135" s="106"/>
      <c r="AO135" s="108"/>
      <c r="AP135" s="108"/>
      <c r="AQ135" s="108"/>
      <c r="AR135" s="108"/>
      <c r="AS135" s="108"/>
      <c r="AT135" s="108"/>
      <c r="AU135" s="39">
        <f t="shared" ref="AU135:AU198" si="4">AVERAGE(D135:AT135)</f>
        <v>4.3262499999999999</v>
      </c>
      <c r="AV135" s="40">
        <f t="shared" ref="AV135:AV198" si="5">D135/AU135</f>
        <v>0.86449003178272177</v>
      </c>
    </row>
    <row r="136" spans="1:48" s="88" customFormat="1" ht="12.75" customHeight="1">
      <c r="A136" s="127">
        <v>39000</v>
      </c>
      <c r="B136" s="128" t="s">
        <v>146</v>
      </c>
      <c r="C136" s="259">
        <f>StormStats!D173</f>
        <v>39595</v>
      </c>
      <c r="D136" s="244">
        <v>0.98</v>
      </c>
      <c r="E136" s="244">
        <v>5.94</v>
      </c>
      <c r="F136" s="244">
        <v>6.34</v>
      </c>
      <c r="G136" s="244">
        <v>1.57</v>
      </c>
      <c r="H136" s="244">
        <v>2.56</v>
      </c>
      <c r="I136" s="244">
        <v>1.89</v>
      </c>
      <c r="J136" s="117">
        <v>3.74</v>
      </c>
      <c r="K136" s="117">
        <v>2.2000000000000002</v>
      </c>
      <c r="L136" s="108">
        <v>2.09</v>
      </c>
      <c r="M136" s="108">
        <v>5.87</v>
      </c>
      <c r="N136" s="104">
        <v>4.17</v>
      </c>
      <c r="O136" s="104">
        <v>5.12</v>
      </c>
      <c r="P136" s="105">
        <v>1.18</v>
      </c>
      <c r="Q136" s="89">
        <v>1.66</v>
      </c>
      <c r="R136" s="89">
        <v>1.53</v>
      </c>
      <c r="S136" s="138">
        <v>3.86</v>
      </c>
      <c r="T136" s="107">
        <v>3.15</v>
      </c>
      <c r="U136" s="107">
        <v>4.45</v>
      </c>
      <c r="V136" s="107">
        <v>2.87</v>
      </c>
      <c r="W136" s="107">
        <v>4.0199999999999996</v>
      </c>
      <c r="X136" s="107">
        <v>0.63</v>
      </c>
      <c r="Y136" s="107">
        <v>1.89</v>
      </c>
      <c r="Z136" s="107">
        <v>2.3199999999999998</v>
      </c>
      <c r="AA136" s="106">
        <v>1.18</v>
      </c>
      <c r="AB136" s="106">
        <v>2.2400000000000002</v>
      </c>
      <c r="AC136" s="106">
        <v>4.76</v>
      </c>
      <c r="AD136" s="106">
        <v>1.42</v>
      </c>
      <c r="AE136" s="106">
        <v>3.27</v>
      </c>
      <c r="AF136" s="106">
        <v>1.42</v>
      </c>
      <c r="AG136" s="106">
        <v>2.3199999999999998</v>
      </c>
      <c r="AH136" s="106">
        <v>3.19</v>
      </c>
      <c r="AI136" s="106">
        <v>4.8</v>
      </c>
      <c r="AJ136" s="106">
        <v>1.54</v>
      </c>
      <c r="AK136" s="106">
        <v>5.47</v>
      </c>
      <c r="AL136" s="106">
        <v>1.54</v>
      </c>
      <c r="AM136" s="106">
        <v>2.6</v>
      </c>
      <c r="AN136" s="106">
        <v>0.04</v>
      </c>
      <c r="AO136" s="108">
        <v>2.2799999999999998</v>
      </c>
      <c r="AP136" s="108">
        <v>2.44</v>
      </c>
      <c r="AQ136" s="108">
        <v>4.88</v>
      </c>
      <c r="AR136" s="108">
        <v>3.9</v>
      </c>
      <c r="AS136" s="108">
        <v>2.95</v>
      </c>
      <c r="AT136" s="108"/>
      <c r="AU136" s="39">
        <f t="shared" si="4"/>
        <v>2.9111904761904759</v>
      </c>
      <c r="AV136" s="40">
        <f t="shared" si="5"/>
        <v>0.33663204383740902</v>
      </c>
    </row>
    <row r="137" spans="1:48" ht="12.75" customHeight="1">
      <c r="A137" s="127">
        <v>39200</v>
      </c>
      <c r="B137" s="128" t="s">
        <v>408</v>
      </c>
      <c r="C137" s="259">
        <f>StormStats!D174</f>
        <v>40646</v>
      </c>
      <c r="D137" s="244">
        <v>1.77</v>
      </c>
      <c r="E137" s="244">
        <v>4.21</v>
      </c>
      <c r="F137" s="244">
        <v>5.79</v>
      </c>
      <c r="G137" s="244">
        <v>0.91</v>
      </c>
      <c r="H137" s="244">
        <v>2.0099999999999998</v>
      </c>
      <c r="I137" s="244">
        <v>4.17</v>
      </c>
      <c r="J137" s="117">
        <v>5.43</v>
      </c>
      <c r="K137" s="117">
        <v>2.76</v>
      </c>
      <c r="L137" s="92">
        <v>2.13</v>
      </c>
      <c r="M137" s="92">
        <v>6.65</v>
      </c>
      <c r="N137" s="103">
        <v>2.8</v>
      </c>
      <c r="O137" s="103">
        <v>5.55</v>
      </c>
      <c r="P137" s="89">
        <v>1.65</v>
      </c>
      <c r="Q137" s="89">
        <v>2.2000000000000002</v>
      </c>
      <c r="R137" s="89">
        <v>1.5</v>
      </c>
      <c r="S137" s="138">
        <v>2.95</v>
      </c>
      <c r="T137" s="107"/>
      <c r="U137" s="107"/>
      <c r="V137" s="107"/>
      <c r="W137" s="107"/>
      <c r="X137" s="107"/>
      <c r="Y137" s="107"/>
      <c r="Z137" s="107"/>
      <c r="AA137" s="90"/>
      <c r="AB137" s="90"/>
      <c r="AC137" s="90"/>
      <c r="AD137" s="90"/>
      <c r="AE137" s="90"/>
      <c r="AF137" s="90"/>
      <c r="AG137" s="90"/>
      <c r="AH137" s="90"/>
      <c r="AI137" s="90"/>
      <c r="AJ137" s="90"/>
      <c r="AK137" s="90"/>
      <c r="AL137" s="90"/>
      <c r="AM137" s="90"/>
      <c r="AN137" s="90"/>
      <c r="AO137" s="92"/>
      <c r="AP137" s="92"/>
      <c r="AQ137" s="92"/>
      <c r="AR137" s="92"/>
      <c r="AS137" s="92"/>
      <c r="AT137" s="92"/>
      <c r="AU137" s="39">
        <f t="shared" si="4"/>
        <v>3.28</v>
      </c>
      <c r="AV137" s="40">
        <f t="shared" si="5"/>
        <v>0.53963414634146345</v>
      </c>
    </row>
    <row r="138" spans="1:48" s="88" customFormat="1" ht="12.75" customHeight="1">
      <c r="A138" s="127">
        <v>39500</v>
      </c>
      <c r="B138" s="128" t="s">
        <v>489</v>
      </c>
      <c r="C138" s="259">
        <v>40646</v>
      </c>
      <c r="D138" s="244">
        <v>2.3199999999999998</v>
      </c>
      <c r="E138" s="244">
        <v>2.87</v>
      </c>
      <c r="F138" s="264">
        <v>9.33</v>
      </c>
      <c r="G138" s="264">
        <v>0.08</v>
      </c>
      <c r="H138" s="264">
        <v>3.46</v>
      </c>
      <c r="I138" s="264">
        <v>2.2000000000000002</v>
      </c>
      <c r="J138" s="117">
        <v>3.11</v>
      </c>
      <c r="K138" s="117">
        <v>3.74</v>
      </c>
      <c r="L138" s="108">
        <v>0.83</v>
      </c>
      <c r="M138" s="108">
        <v>7.52</v>
      </c>
      <c r="N138" s="104">
        <v>1.73</v>
      </c>
      <c r="O138" s="104">
        <v>3.11</v>
      </c>
      <c r="P138" s="105">
        <v>1.02</v>
      </c>
      <c r="Q138" s="105"/>
      <c r="R138" s="105"/>
      <c r="S138" s="105"/>
      <c r="T138" s="107"/>
      <c r="U138" s="107"/>
      <c r="V138" s="107"/>
      <c r="W138" s="107"/>
      <c r="X138" s="107"/>
      <c r="Y138" s="107"/>
      <c r="Z138" s="107"/>
      <c r="AA138" s="106"/>
      <c r="AB138" s="106"/>
      <c r="AC138" s="106"/>
      <c r="AD138" s="106"/>
      <c r="AE138" s="106"/>
      <c r="AF138" s="106"/>
      <c r="AG138" s="106"/>
      <c r="AH138" s="106"/>
      <c r="AI138" s="106"/>
      <c r="AJ138" s="106"/>
      <c r="AK138" s="106"/>
      <c r="AL138" s="106"/>
      <c r="AM138" s="106"/>
      <c r="AN138" s="106"/>
      <c r="AO138" s="108"/>
      <c r="AP138" s="108"/>
      <c r="AQ138" s="108"/>
      <c r="AR138" s="108"/>
      <c r="AS138" s="108"/>
      <c r="AT138" s="108"/>
      <c r="AU138" s="39">
        <f t="shared" si="4"/>
        <v>3.178461538461538</v>
      </c>
      <c r="AV138" s="40">
        <f t="shared" si="5"/>
        <v>0.72991287512100678</v>
      </c>
    </row>
    <row r="139" spans="1:48" s="88" customFormat="1" ht="12.75" customHeight="1">
      <c r="A139" s="127">
        <v>39700</v>
      </c>
      <c r="B139" s="128" t="s">
        <v>186</v>
      </c>
      <c r="C139" s="259">
        <f>StormStats!D176</f>
        <v>37070</v>
      </c>
      <c r="D139" s="309">
        <v>2.09</v>
      </c>
      <c r="E139" s="309">
        <v>4.33</v>
      </c>
      <c r="F139" s="263">
        <v>8.31</v>
      </c>
      <c r="G139" s="244">
        <v>0.35</v>
      </c>
      <c r="H139" s="244">
        <v>2.99</v>
      </c>
      <c r="I139" s="244">
        <v>2.6</v>
      </c>
      <c r="J139" s="117">
        <v>3.9</v>
      </c>
      <c r="K139" s="117">
        <v>3.58</v>
      </c>
      <c r="L139" s="92">
        <v>1.26</v>
      </c>
      <c r="M139" s="92">
        <v>7.95</v>
      </c>
      <c r="N139" s="104">
        <v>2.0099999999999998</v>
      </c>
      <c r="O139" s="104">
        <v>2.3199999999999998</v>
      </c>
      <c r="P139" s="105">
        <v>1.26</v>
      </c>
      <c r="Q139" s="105">
        <v>2.06</v>
      </c>
      <c r="R139" s="105">
        <v>1.26</v>
      </c>
      <c r="S139" s="138">
        <v>5</v>
      </c>
      <c r="T139" s="107">
        <v>1.85</v>
      </c>
      <c r="U139" s="107">
        <v>2.48</v>
      </c>
      <c r="V139" s="107">
        <v>4.8899999999999997</v>
      </c>
      <c r="W139" s="107">
        <v>2.68</v>
      </c>
      <c r="X139" s="107">
        <v>1.42</v>
      </c>
      <c r="Y139" s="107">
        <v>3.03</v>
      </c>
      <c r="Z139" s="107">
        <v>1.46</v>
      </c>
      <c r="AA139" s="106">
        <v>0.31</v>
      </c>
      <c r="AB139" s="106">
        <v>4.53</v>
      </c>
      <c r="AC139" s="106">
        <v>1.66</v>
      </c>
      <c r="AD139" s="106"/>
      <c r="AE139" s="106"/>
      <c r="AF139" s="106"/>
      <c r="AG139" s="106"/>
      <c r="AH139" s="106"/>
      <c r="AI139" s="106"/>
      <c r="AJ139" s="106"/>
      <c r="AK139" s="106"/>
      <c r="AL139" s="106"/>
      <c r="AM139" s="106"/>
      <c r="AN139" s="106"/>
      <c r="AO139" s="108"/>
      <c r="AP139" s="108"/>
      <c r="AQ139" s="108"/>
      <c r="AR139" s="108"/>
      <c r="AS139" s="108"/>
      <c r="AT139" s="108"/>
      <c r="AU139" s="39">
        <f t="shared" si="4"/>
        <v>2.9069230769230763</v>
      </c>
      <c r="AV139" s="40">
        <f t="shared" si="5"/>
        <v>0.71897327335273897</v>
      </c>
    </row>
    <row r="140" spans="1:48" ht="12.75" customHeight="1">
      <c r="A140" s="127">
        <v>40000</v>
      </c>
      <c r="B140" s="129" t="s">
        <v>247</v>
      </c>
      <c r="C140" s="259">
        <f>StormStats!D177</f>
        <v>30518</v>
      </c>
      <c r="D140" s="244">
        <v>0.47</v>
      </c>
      <c r="E140" s="244">
        <v>5.47</v>
      </c>
      <c r="F140" s="244">
        <v>3.23</v>
      </c>
      <c r="G140" s="123">
        <v>0</v>
      </c>
      <c r="H140" s="244">
        <v>1.22</v>
      </c>
      <c r="I140" s="244">
        <v>2.76</v>
      </c>
      <c r="J140" s="117">
        <v>1.54</v>
      </c>
      <c r="K140" s="117">
        <v>2.6</v>
      </c>
      <c r="L140" s="92">
        <v>0.47</v>
      </c>
      <c r="M140" s="92">
        <v>3.11</v>
      </c>
      <c r="N140" s="103">
        <v>2.36</v>
      </c>
      <c r="O140" s="103">
        <v>2.64</v>
      </c>
      <c r="P140" s="89">
        <v>0.91</v>
      </c>
      <c r="Q140" s="89">
        <v>1.3</v>
      </c>
      <c r="R140" s="89">
        <v>2.84</v>
      </c>
      <c r="S140" s="138">
        <v>2.92</v>
      </c>
      <c r="T140" s="107">
        <v>2.64</v>
      </c>
      <c r="U140" s="107">
        <v>1.57</v>
      </c>
      <c r="V140" s="107">
        <v>1.54</v>
      </c>
      <c r="W140" s="107">
        <v>0.63</v>
      </c>
      <c r="X140" s="107">
        <v>2.67</v>
      </c>
      <c r="Y140" s="107">
        <v>0.12</v>
      </c>
      <c r="Z140" s="107">
        <v>1.18</v>
      </c>
      <c r="AA140" s="90"/>
      <c r="AB140" s="90"/>
      <c r="AC140" s="90"/>
      <c r="AD140" s="90"/>
      <c r="AE140" s="90"/>
      <c r="AF140" s="90"/>
      <c r="AG140" s="90"/>
      <c r="AH140" s="90"/>
      <c r="AI140" s="90"/>
      <c r="AJ140" s="90"/>
      <c r="AK140" s="90"/>
      <c r="AL140" s="90"/>
      <c r="AM140" s="90"/>
      <c r="AN140" s="90"/>
      <c r="AO140" s="92"/>
      <c r="AP140" s="92"/>
      <c r="AQ140" s="92"/>
      <c r="AR140" s="92"/>
      <c r="AS140" s="92"/>
      <c r="AT140" s="92"/>
      <c r="AU140" s="39">
        <f t="shared" si="4"/>
        <v>1.9213043478260872</v>
      </c>
      <c r="AV140" s="40">
        <f t="shared" si="5"/>
        <v>0.24462548087802666</v>
      </c>
    </row>
    <row r="141" spans="1:48" ht="12.75" customHeight="1">
      <c r="A141" s="127">
        <v>40300</v>
      </c>
      <c r="B141" s="128" t="s">
        <v>216</v>
      </c>
      <c r="C141" s="259">
        <f>StormStats!D178</f>
        <v>29963</v>
      </c>
      <c r="D141" s="244">
        <v>0.51</v>
      </c>
      <c r="E141" s="244">
        <v>5</v>
      </c>
      <c r="F141" s="244">
        <v>7.95</v>
      </c>
      <c r="G141" s="244">
        <v>0.28000000000000003</v>
      </c>
      <c r="H141" s="244">
        <v>1.57</v>
      </c>
      <c r="I141" s="244">
        <v>4.33</v>
      </c>
      <c r="J141" s="117">
        <v>2.6</v>
      </c>
      <c r="K141" s="117">
        <v>1.54</v>
      </c>
      <c r="L141" s="92">
        <v>1.34</v>
      </c>
      <c r="M141" s="92">
        <v>4.09</v>
      </c>
      <c r="N141" s="103">
        <v>2.91</v>
      </c>
      <c r="O141" s="103">
        <v>4.0199999999999996</v>
      </c>
      <c r="P141" s="89">
        <v>2.0499999999999998</v>
      </c>
      <c r="Q141" s="89">
        <v>1.26</v>
      </c>
      <c r="R141" s="89">
        <v>1.57</v>
      </c>
      <c r="S141" s="138">
        <v>2.0499999999999998</v>
      </c>
      <c r="T141" s="107">
        <v>2.0499999999999998</v>
      </c>
      <c r="U141" s="107">
        <v>4.72</v>
      </c>
      <c r="V141" s="107">
        <v>1.97</v>
      </c>
      <c r="W141" s="107">
        <v>0.83</v>
      </c>
      <c r="X141" s="107">
        <v>2.95</v>
      </c>
      <c r="Y141" s="107">
        <v>0.43</v>
      </c>
      <c r="Z141" s="107">
        <v>1.61</v>
      </c>
      <c r="AA141" s="90">
        <v>1.57</v>
      </c>
      <c r="AB141" s="90">
        <v>6.02</v>
      </c>
      <c r="AC141" s="90">
        <v>4.57</v>
      </c>
      <c r="AD141" s="90">
        <v>3.46</v>
      </c>
      <c r="AE141" s="90">
        <v>4.25</v>
      </c>
      <c r="AF141" s="90">
        <v>0.67</v>
      </c>
      <c r="AG141" s="90">
        <v>4.25</v>
      </c>
      <c r="AH141" s="90">
        <v>2.0499999999999998</v>
      </c>
      <c r="AI141" s="90">
        <v>1.54</v>
      </c>
      <c r="AJ141" s="90">
        <v>1.02</v>
      </c>
      <c r="AK141" s="90">
        <v>5.43</v>
      </c>
      <c r="AL141" s="90">
        <v>1.69</v>
      </c>
      <c r="AM141" s="90">
        <v>2.13</v>
      </c>
      <c r="AN141" s="90">
        <v>1.18</v>
      </c>
      <c r="AO141" s="92">
        <v>1.93</v>
      </c>
      <c r="AP141" s="92">
        <v>2.09</v>
      </c>
      <c r="AQ141" s="92">
        <v>8.82</v>
      </c>
      <c r="AR141" s="92"/>
      <c r="AS141" s="92"/>
      <c r="AT141" s="92"/>
      <c r="AU141" s="39">
        <f t="shared" si="4"/>
        <v>2.7574999999999994</v>
      </c>
      <c r="AV141" s="40">
        <f t="shared" si="5"/>
        <v>0.18495013599274709</v>
      </c>
    </row>
    <row r="142" spans="1:48" s="88" customFormat="1" ht="12.75" customHeight="1">
      <c r="A142" s="127">
        <v>40500</v>
      </c>
      <c r="B142" s="128" t="s">
        <v>156</v>
      </c>
      <c r="C142" s="259">
        <f>StormStats!D179</f>
        <v>29677</v>
      </c>
      <c r="D142" s="309">
        <v>0.39</v>
      </c>
      <c r="E142" s="309">
        <v>7.68</v>
      </c>
      <c r="F142" s="263">
        <v>10.43</v>
      </c>
      <c r="G142" s="244">
        <v>0.16</v>
      </c>
      <c r="H142" s="244">
        <v>2.13</v>
      </c>
      <c r="I142" s="244">
        <v>2.99</v>
      </c>
      <c r="J142" s="117">
        <v>1.57</v>
      </c>
      <c r="K142" s="116"/>
      <c r="L142" s="108">
        <v>0.98</v>
      </c>
      <c r="M142" s="108">
        <v>4.84</v>
      </c>
      <c r="N142" s="104">
        <v>4.17</v>
      </c>
      <c r="O142" s="104">
        <v>4.21</v>
      </c>
      <c r="P142" s="105">
        <v>1.42</v>
      </c>
      <c r="Q142" s="105">
        <v>1.1399999999999999</v>
      </c>
      <c r="R142" s="105">
        <v>2.21</v>
      </c>
      <c r="S142" s="138">
        <v>3.39</v>
      </c>
      <c r="T142" s="107">
        <v>3.15</v>
      </c>
      <c r="U142" s="107">
        <v>2.48</v>
      </c>
      <c r="V142" s="107">
        <v>1.38</v>
      </c>
      <c r="W142" s="107">
        <v>0.94</v>
      </c>
      <c r="X142" s="107">
        <v>4.76</v>
      </c>
      <c r="Y142" s="107">
        <v>0.55000000000000004</v>
      </c>
      <c r="Z142" s="107">
        <v>0.63</v>
      </c>
      <c r="AA142" s="106">
        <v>1.22</v>
      </c>
      <c r="AB142" s="106">
        <v>5.39</v>
      </c>
      <c r="AC142" s="106">
        <v>4.21</v>
      </c>
      <c r="AD142" s="106">
        <v>3.35</v>
      </c>
      <c r="AE142" s="106">
        <v>2.48</v>
      </c>
      <c r="AF142" s="106">
        <v>1.46</v>
      </c>
      <c r="AG142" s="106">
        <v>3.31</v>
      </c>
      <c r="AH142" s="106">
        <v>1.54</v>
      </c>
      <c r="AI142" s="106">
        <v>1.46</v>
      </c>
      <c r="AJ142" s="106">
        <v>0.51</v>
      </c>
      <c r="AK142" s="106">
        <v>4.17</v>
      </c>
      <c r="AL142" s="106">
        <v>1.89</v>
      </c>
      <c r="AM142" s="106">
        <v>2.76</v>
      </c>
      <c r="AN142" s="106">
        <v>1.65</v>
      </c>
      <c r="AO142" s="108">
        <v>0.63</v>
      </c>
      <c r="AP142" s="108">
        <v>1.06</v>
      </c>
      <c r="AQ142" s="108">
        <v>3.82</v>
      </c>
      <c r="AR142" s="108">
        <v>2.91</v>
      </c>
      <c r="AS142" s="108">
        <v>1.54</v>
      </c>
      <c r="AT142" s="108"/>
      <c r="AU142" s="39">
        <f t="shared" si="4"/>
        <v>2.6087804878048777</v>
      </c>
      <c r="AV142" s="40">
        <f t="shared" si="5"/>
        <v>0.14949513836948394</v>
      </c>
    </row>
    <row r="143" spans="1:48" s="88" customFormat="1" ht="12.75" customHeight="1">
      <c r="A143" s="127">
        <v>40700</v>
      </c>
      <c r="B143" s="128" t="s">
        <v>57</v>
      </c>
      <c r="C143" s="259">
        <f>StormStats!D11</f>
        <v>34375</v>
      </c>
      <c r="D143" s="244">
        <v>0.67</v>
      </c>
      <c r="E143" s="244">
        <v>4.09</v>
      </c>
      <c r="F143" s="244">
        <v>1.81</v>
      </c>
      <c r="G143" s="123">
        <v>0</v>
      </c>
      <c r="H143" s="244">
        <v>2.64</v>
      </c>
      <c r="I143" s="244">
        <v>1.22</v>
      </c>
      <c r="J143" s="117">
        <v>2.76</v>
      </c>
      <c r="K143" s="117">
        <v>2.44</v>
      </c>
      <c r="L143" s="92">
        <v>1.73</v>
      </c>
      <c r="M143" s="92">
        <v>4.49</v>
      </c>
      <c r="N143" s="103">
        <v>2.87</v>
      </c>
      <c r="O143" s="103">
        <v>4.17</v>
      </c>
      <c r="P143" s="89">
        <v>1.18</v>
      </c>
      <c r="Q143" s="89">
        <v>0.39</v>
      </c>
      <c r="R143" s="89">
        <v>0.83</v>
      </c>
      <c r="S143" s="138">
        <v>1.97</v>
      </c>
      <c r="T143" s="107">
        <v>2.2799999999999998</v>
      </c>
      <c r="U143" s="107">
        <v>5.08</v>
      </c>
      <c r="V143" s="107">
        <v>2.72</v>
      </c>
      <c r="W143" s="107">
        <v>0.55000000000000004</v>
      </c>
      <c r="X143" s="107">
        <v>5.31</v>
      </c>
      <c r="Y143" s="107">
        <v>1.5</v>
      </c>
      <c r="Z143" s="107">
        <v>2.2000000000000002</v>
      </c>
      <c r="AA143" s="90">
        <v>0.91</v>
      </c>
      <c r="AB143" s="90">
        <v>1.42</v>
      </c>
      <c r="AC143" s="90">
        <v>1.81</v>
      </c>
      <c r="AD143" s="90">
        <v>3.03</v>
      </c>
      <c r="AE143" s="90">
        <v>1.18</v>
      </c>
      <c r="AF143" s="90">
        <v>1.02</v>
      </c>
      <c r="AG143" s="90">
        <v>1.77</v>
      </c>
      <c r="AH143" s="90">
        <v>0.94</v>
      </c>
      <c r="AI143" s="90">
        <v>0.75</v>
      </c>
      <c r="AJ143" s="90">
        <v>1.18</v>
      </c>
      <c r="AK143" s="90">
        <v>2.8</v>
      </c>
      <c r="AL143" s="90">
        <v>2.36</v>
      </c>
      <c r="AM143" s="90">
        <v>2.36</v>
      </c>
      <c r="AN143" s="91"/>
      <c r="AO143" s="92">
        <v>3.83</v>
      </c>
      <c r="AP143" s="92">
        <v>2.06</v>
      </c>
      <c r="AQ143" s="92">
        <v>7.45</v>
      </c>
      <c r="AR143" s="92">
        <v>4.59</v>
      </c>
      <c r="AS143" s="92"/>
      <c r="AT143" s="92"/>
      <c r="AU143" s="39">
        <f t="shared" si="4"/>
        <v>2.3090000000000002</v>
      </c>
      <c r="AV143" s="40">
        <f t="shared" si="5"/>
        <v>0.29016890428757036</v>
      </c>
    </row>
    <row r="144" spans="1:48" ht="12.75" customHeight="1">
      <c r="A144" s="127">
        <v>40800</v>
      </c>
      <c r="B144" s="129" t="s">
        <v>222</v>
      </c>
      <c r="C144" s="259">
        <f>StormStats!D180</f>
        <v>36424</v>
      </c>
      <c r="D144" s="244">
        <v>0.87</v>
      </c>
      <c r="E144" s="244">
        <v>3.03</v>
      </c>
      <c r="F144" s="244">
        <v>2.8</v>
      </c>
      <c r="G144" s="244">
        <v>0.08</v>
      </c>
      <c r="H144" s="244">
        <v>1.85</v>
      </c>
      <c r="I144" s="244">
        <v>0.79</v>
      </c>
      <c r="J144" s="117">
        <v>0.63</v>
      </c>
      <c r="K144" s="117">
        <v>1.73</v>
      </c>
      <c r="L144" s="92">
        <v>0.2</v>
      </c>
      <c r="M144" s="92">
        <v>2.36</v>
      </c>
      <c r="N144" s="103">
        <v>4.21</v>
      </c>
      <c r="O144" s="103">
        <v>8.0299999999999994</v>
      </c>
      <c r="P144" s="89">
        <v>2.37</v>
      </c>
      <c r="Q144" s="89">
        <v>1.99</v>
      </c>
      <c r="R144" s="89">
        <v>0.35</v>
      </c>
      <c r="S144" s="138">
        <v>2.36</v>
      </c>
      <c r="T144" s="107">
        <v>1.1399999999999999</v>
      </c>
      <c r="U144" s="107">
        <v>4.25</v>
      </c>
      <c r="V144" s="107">
        <v>1.34</v>
      </c>
      <c r="W144" s="107">
        <v>1.1399999999999999</v>
      </c>
      <c r="X144" s="107">
        <v>2.8</v>
      </c>
      <c r="Y144" s="107">
        <v>0.43</v>
      </c>
      <c r="Z144" s="107">
        <v>1.26</v>
      </c>
      <c r="AA144" s="90">
        <v>1.46</v>
      </c>
      <c r="AB144" s="90"/>
      <c r="AC144" s="90"/>
      <c r="AD144" s="90"/>
      <c r="AE144" s="90"/>
      <c r="AF144" s="90"/>
      <c r="AG144" s="90"/>
      <c r="AH144" s="90"/>
      <c r="AI144" s="90"/>
      <c r="AJ144" s="90"/>
      <c r="AK144" s="90"/>
      <c r="AL144" s="90"/>
      <c r="AM144" s="90"/>
      <c r="AN144" s="92"/>
      <c r="AO144" s="92"/>
      <c r="AP144" s="92"/>
      <c r="AQ144" s="92"/>
      <c r="AR144" s="92"/>
      <c r="AS144" s="92"/>
      <c r="AT144" s="92"/>
      <c r="AU144" s="39">
        <f t="shared" si="4"/>
        <v>1.9779166666666665</v>
      </c>
      <c r="AV144" s="40">
        <f t="shared" si="5"/>
        <v>0.43985675163261012</v>
      </c>
    </row>
    <row r="145" spans="1:48" ht="12.75" customHeight="1">
      <c r="A145" s="127">
        <v>41000</v>
      </c>
      <c r="B145" s="129" t="s">
        <v>241</v>
      </c>
      <c r="C145" s="259">
        <f>StormStats!D181</f>
        <v>36942</v>
      </c>
      <c r="D145" s="244">
        <v>1.26</v>
      </c>
      <c r="E145" s="244">
        <v>4.6100000000000003</v>
      </c>
      <c r="F145" s="244">
        <v>1.65</v>
      </c>
      <c r="G145" s="244">
        <v>0.91</v>
      </c>
      <c r="H145" s="244">
        <v>1.85</v>
      </c>
      <c r="I145" s="244">
        <v>1.26</v>
      </c>
      <c r="J145" s="117">
        <v>2.0499999999999998</v>
      </c>
      <c r="K145" s="117">
        <v>1.5</v>
      </c>
      <c r="L145" s="92">
        <v>0.79</v>
      </c>
      <c r="M145" s="92">
        <v>1.93</v>
      </c>
      <c r="N145" s="103">
        <v>3.86</v>
      </c>
      <c r="O145" s="103">
        <v>7.28</v>
      </c>
      <c r="P145" s="89">
        <v>2.2400000000000002</v>
      </c>
      <c r="Q145" s="89">
        <v>1.1399999999999999</v>
      </c>
      <c r="R145" s="89">
        <v>1.42</v>
      </c>
      <c r="S145" s="138">
        <v>3.51</v>
      </c>
      <c r="T145" s="107">
        <v>0.35</v>
      </c>
      <c r="U145" s="107">
        <v>5.16</v>
      </c>
      <c r="V145" s="107">
        <v>1.97</v>
      </c>
      <c r="W145" s="107">
        <v>3.86</v>
      </c>
      <c r="X145" s="107">
        <v>3.86</v>
      </c>
      <c r="Y145" s="107">
        <v>0.31</v>
      </c>
      <c r="Z145" s="107">
        <v>2.13</v>
      </c>
      <c r="AA145" s="90"/>
      <c r="AB145" s="90"/>
      <c r="AC145" s="90"/>
      <c r="AD145" s="90"/>
      <c r="AE145" s="90"/>
      <c r="AF145" s="90"/>
      <c r="AG145" s="90"/>
      <c r="AH145" s="90"/>
      <c r="AI145" s="90"/>
      <c r="AJ145" s="90"/>
      <c r="AK145" s="90"/>
      <c r="AL145" s="90"/>
      <c r="AM145" s="90"/>
      <c r="AN145" s="92"/>
      <c r="AO145" s="92"/>
      <c r="AP145" s="92"/>
      <c r="AQ145" s="92"/>
      <c r="AR145" s="92"/>
      <c r="AS145" s="92"/>
      <c r="AT145" s="92"/>
      <c r="AU145" s="39">
        <f t="shared" si="4"/>
        <v>2.3869565217391302</v>
      </c>
      <c r="AV145" s="40">
        <f t="shared" si="5"/>
        <v>0.52786885245901649</v>
      </c>
    </row>
    <row r="146" spans="1:48" ht="12.75" customHeight="1">
      <c r="A146" s="127">
        <v>41200</v>
      </c>
      <c r="B146" s="128" t="s">
        <v>257</v>
      </c>
      <c r="C146" s="259">
        <f>StormStats!D182</f>
        <v>37329</v>
      </c>
      <c r="D146" s="244">
        <v>1.1399999999999999</v>
      </c>
      <c r="E146" s="244">
        <v>4.49</v>
      </c>
      <c r="F146" s="244">
        <v>0.98</v>
      </c>
      <c r="G146" s="244">
        <v>0.16</v>
      </c>
      <c r="H146" s="244">
        <v>1.34</v>
      </c>
      <c r="I146" s="244">
        <v>3.07</v>
      </c>
      <c r="J146" s="117">
        <v>1.73</v>
      </c>
      <c r="K146" s="117">
        <v>0.98</v>
      </c>
      <c r="L146" s="92">
        <v>0.35</v>
      </c>
      <c r="M146" s="92">
        <v>3.07</v>
      </c>
      <c r="N146" s="103">
        <v>4.92</v>
      </c>
      <c r="O146" s="103">
        <v>4.88</v>
      </c>
      <c r="P146" s="89">
        <v>3.03</v>
      </c>
      <c r="Q146" s="89">
        <v>2.16</v>
      </c>
      <c r="R146" s="89">
        <v>0.67</v>
      </c>
      <c r="S146" s="138">
        <v>2.52</v>
      </c>
      <c r="T146" s="107">
        <v>3.35</v>
      </c>
      <c r="U146" s="107">
        <v>1.73</v>
      </c>
      <c r="V146" s="107">
        <v>1.5</v>
      </c>
      <c r="W146" s="107">
        <v>2.17</v>
      </c>
      <c r="X146" s="107">
        <v>3.51</v>
      </c>
      <c r="Y146" s="107">
        <v>0.86</v>
      </c>
      <c r="Z146" s="107"/>
      <c r="AA146" s="90"/>
      <c r="AB146" s="90"/>
      <c r="AC146" s="90"/>
      <c r="AD146" s="90"/>
      <c r="AE146" s="90"/>
      <c r="AF146" s="90"/>
      <c r="AG146" s="90"/>
      <c r="AH146" s="90"/>
      <c r="AI146" s="90"/>
      <c r="AJ146" s="90"/>
      <c r="AK146" s="90"/>
      <c r="AL146" s="90"/>
      <c r="AM146" s="90"/>
      <c r="AN146" s="92"/>
      <c r="AO146" s="92"/>
      <c r="AP146" s="92"/>
      <c r="AQ146" s="92"/>
      <c r="AR146" s="92"/>
      <c r="AS146" s="92"/>
      <c r="AT146" s="92"/>
      <c r="AU146" s="39">
        <f t="shared" si="4"/>
        <v>2.2095454545454545</v>
      </c>
      <c r="AV146" s="40">
        <f t="shared" si="5"/>
        <v>0.51594322155934991</v>
      </c>
    </row>
    <row r="147" spans="1:48" ht="12.75" customHeight="1">
      <c r="A147" s="127">
        <v>41500</v>
      </c>
      <c r="B147" s="130" t="s">
        <v>58</v>
      </c>
      <c r="C147" s="259">
        <f>StormStats!D183</f>
        <v>32295</v>
      </c>
      <c r="D147" s="244">
        <v>0.98</v>
      </c>
      <c r="E147" s="244">
        <v>3.23</v>
      </c>
      <c r="F147" s="244">
        <v>1.02</v>
      </c>
      <c r="G147" s="244">
        <v>0.47</v>
      </c>
      <c r="H147" s="244">
        <v>0.87</v>
      </c>
      <c r="I147" s="244">
        <v>2.8</v>
      </c>
      <c r="J147" s="117">
        <v>2.76</v>
      </c>
      <c r="K147" s="117">
        <v>1.81</v>
      </c>
      <c r="L147" s="92">
        <v>0.47</v>
      </c>
      <c r="M147" s="92">
        <v>2.8</v>
      </c>
      <c r="N147" s="103">
        <v>3.58</v>
      </c>
      <c r="O147" s="103">
        <v>5.04</v>
      </c>
      <c r="P147" s="89">
        <v>1.77</v>
      </c>
      <c r="Q147" s="89">
        <v>1.54</v>
      </c>
      <c r="R147" s="89">
        <v>0.71</v>
      </c>
      <c r="S147" s="138">
        <v>1.46</v>
      </c>
      <c r="T147" s="107">
        <v>1.97</v>
      </c>
      <c r="U147" s="107">
        <v>3.31</v>
      </c>
      <c r="V147" s="107">
        <v>1.81</v>
      </c>
      <c r="W147" s="107">
        <v>2.0499999999999998</v>
      </c>
      <c r="X147" s="107">
        <v>3.98</v>
      </c>
      <c r="Y147" s="107">
        <v>0.12</v>
      </c>
      <c r="Z147" s="107">
        <v>0.87</v>
      </c>
      <c r="AA147" s="90">
        <v>0.91</v>
      </c>
      <c r="AB147" s="90">
        <v>3.78</v>
      </c>
      <c r="AC147" s="90">
        <v>2.36</v>
      </c>
      <c r="AD147" s="90">
        <v>4.29</v>
      </c>
      <c r="AE147" s="90">
        <v>0.83</v>
      </c>
      <c r="AF147" s="90">
        <v>2.68</v>
      </c>
      <c r="AG147" s="90">
        <v>1.5</v>
      </c>
      <c r="AH147" s="90">
        <v>0.63</v>
      </c>
      <c r="AI147" s="90">
        <v>0.91</v>
      </c>
      <c r="AJ147" s="90">
        <v>1.46</v>
      </c>
      <c r="AK147" s="90">
        <v>1.57</v>
      </c>
      <c r="AL147" s="90">
        <v>0.59</v>
      </c>
      <c r="AM147" s="90">
        <v>0.87</v>
      </c>
      <c r="AN147" s="90"/>
      <c r="AO147" s="92"/>
      <c r="AP147" s="92"/>
      <c r="AQ147" s="92"/>
      <c r="AR147" s="92"/>
      <c r="AS147" s="92"/>
      <c r="AT147" s="92"/>
      <c r="AU147" s="39">
        <f t="shared" si="4"/>
        <v>1.8833333333333329</v>
      </c>
      <c r="AV147" s="40">
        <f t="shared" si="5"/>
        <v>0.52035398230088503</v>
      </c>
    </row>
    <row r="148" spans="1:48" ht="12.75" customHeight="1">
      <c r="A148" s="127">
        <v>41700</v>
      </c>
      <c r="B148" s="128" t="s">
        <v>477</v>
      </c>
      <c r="C148" s="259">
        <f>StormStats!D184</f>
        <v>34795</v>
      </c>
      <c r="D148" s="244">
        <v>0.94</v>
      </c>
      <c r="E148" s="244">
        <v>3.03</v>
      </c>
      <c r="F148" s="244">
        <v>3.98</v>
      </c>
      <c r="G148" s="244">
        <v>0.28000000000000003</v>
      </c>
      <c r="H148" s="244">
        <v>1.57</v>
      </c>
      <c r="I148" s="244">
        <v>0.55000000000000004</v>
      </c>
      <c r="J148" s="117">
        <v>2.2400000000000002</v>
      </c>
      <c r="K148" s="117">
        <v>0.55000000000000004</v>
      </c>
      <c r="L148" s="92">
        <v>2.68</v>
      </c>
      <c r="M148" s="92">
        <v>7.76</v>
      </c>
      <c r="N148" s="89">
        <v>1.93</v>
      </c>
      <c r="O148" s="89">
        <v>5.98</v>
      </c>
      <c r="P148" s="89">
        <v>1.18</v>
      </c>
      <c r="Q148" s="89">
        <v>1.74</v>
      </c>
      <c r="R148" s="89">
        <v>1.34</v>
      </c>
      <c r="S148" s="138">
        <v>2.87</v>
      </c>
      <c r="T148" s="107">
        <v>2.68</v>
      </c>
      <c r="U148" s="107">
        <v>1.34</v>
      </c>
      <c r="V148" s="107">
        <v>0.67</v>
      </c>
      <c r="W148" s="107">
        <v>2.91</v>
      </c>
      <c r="X148" s="107">
        <v>2.2799999999999998</v>
      </c>
      <c r="Y148" s="107">
        <v>1.1000000000000001</v>
      </c>
      <c r="Z148" s="107">
        <v>1.18</v>
      </c>
      <c r="AA148" s="90">
        <v>2.09</v>
      </c>
      <c r="AB148" s="90">
        <v>3.35</v>
      </c>
      <c r="AC148" s="90">
        <v>1.97</v>
      </c>
      <c r="AD148" s="90">
        <v>4.6100000000000003</v>
      </c>
      <c r="AE148" s="90">
        <v>1.81</v>
      </c>
      <c r="AF148" s="90">
        <v>3.03</v>
      </c>
      <c r="AG148" s="90"/>
      <c r="AH148" s="90"/>
      <c r="AI148" s="90"/>
      <c r="AJ148" s="90"/>
      <c r="AK148" s="90"/>
      <c r="AL148" s="90"/>
      <c r="AM148" s="90"/>
      <c r="AN148" s="90"/>
      <c r="AO148" s="92"/>
      <c r="AP148" s="92"/>
      <c r="AQ148" s="92"/>
      <c r="AR148" s="92"/>
      <c r="AS148" s="92"/>
      <c r="AT148" s="92"/>
      <c r="AU148" s="39">
        <f t="shared" si="4"/>
        <v>2.332413793103449</v>
      </c>
      <c r="AV148" s="40">
        <f t="shared" si="5"/>
        <v>0.40301596688350072</v>
      </c>
    </row>
    <row r="149" spans="1:48" ht="12.75" customHeight="1">
      <c r="A149" s="127">
        <v>42000</v>
      </c>
      <c r="B149" s="128" t="s">
        <v>478</v>
      </c>
      <c r="C149" s="259">
        <f>StormStats!D185</f>
        <v>34801</v>
      </c>
      <c r="D149" s="244">
        <v>1.38</v>
      </c>
      <c r="E149" s="244">
        <v>5.75</v>
      </c>
      <c r="F149" s="244">
        <v>6.18</v>
      </c>
      <c r="G149" s="244">
        <v>0.39</v>
      </c>
      <c r="H149" s="244">
        <v>1.69</v>
      </c>
      <c r="I149" s="244">
        <v>1.61</v>
      </c>
      <c r="J149" s="117">
        <v>2.99</v>
      </c>
      <c r="K149" s="117">
        <v>0.75</v>
      </c>
      <c r="L149" s="92">
        <v>1.18</v>
      </c>
      <c r="M149" s="92">
        <v>4.72</v>
      </c>
      <c r="N149" s="89">
        <v>1.61</v>
      </c>
      <c r="O149" s="89">
        <v>3.94</v>
      </c>
      <c r="P149" s="89">
        <v>0.39</v>
      </c>
      <c r="Q149" s="89">
        <v>1.54</v>
      </c>
      <c r="R149" s="89">
        <v>1.61</v>
      </c>
      <c r="S149" s="138">
        <v>2.52</v>
      </c>
      <c r="T149" s="107">
        <v>2.72</v>
      </c>
      <c r="U149" s="107">
        <v>4.0599999999999996</v>
      </c>
      <c r="V149" s="107">
        <v>3.27</v>
      </c>
      <c r="W149" s="107">
        <v>3.43</v>
      </c>
      <c r="X149" s="107">
        <v>3.07</v>
      </c>
      <c r="Y149" s="107">
        <v>3.86</v>
      </c>
      <c r="Z149" s="107">
        <v>2.8</v>
      </c>
      <c r="AA149" s="90">
        <v>0.35</v>
      </c>
      <c r="AB149" s="90">
        <v>1.97</v>
      </c>
      <c r="AC149" s="90">
        <v>1.77</v>
      </c>
      <c r="AD149" s="90">
        <v>2.13</v>
      </c>
      <c r="AE149" s="90">
        <v>2.2000000000000002</v>
      </c>
      <c r="AF149" s="90">
        <v>2.44</v>
      </c>
      <c r="AG149" s="90"/>
      <c r="AH149" s="90"/>
      <c r="AI149" s="90"/>
      <c r="AJ149" s="90"/>
      <c r="AK149" s="90"/>
      <c r="AL149" s="90"/>
      <c r="AM149" s="90"/>
      <c r="AN149" s="90"/>
      <c r="AO149" s="92"/>
      <c r="AP149" s="92"/>
      <c r="AQ149" s="92"/>
      <c r="AR149" s="92"/>
      <c r="AS149" s="92"/>
      <c r="AT149" s="92"/>
      <c r="AU149" s="39">
        <f t="shared" si="4"/>
        <v>2.4937931034482754</v>
      </c>
      <c r="AV149" s="40">
        <f t="shared" si="5"/>
        <v>0.55337389380530977</v>
      </c>
    </row>
    <row r="150" spans="1:48" ht="12.75" customHeight="1">
      <c r="A150" s="127">
        <v>42300</v>
      </c>
      <c r="B150" s="128" t="s">
        <v>144</v>
      </c>
      <c r="C150" s="259">
        <f>StormStats!D187</f>
        <v>32443</v>
      </c>
      <c r="D150" s="244">
        <v>0.98</v>
      </c>
      <c r="E150" s="244">
        <v>4.0599999999999996</v>
      </c>
      <c r="F150" s="244">
        <v>8.58</v>
      </c>
      <c r="G150" s="244">
        <v>0.87</v>
      </c>
      <c r="H150" s="244">
        <v>0.43</v>
      </c>
      <c r="I150" s="244">
        <v>2.2000000000000002</v>
      </c>
      <c r="J150" s="117">
        <v>1.73</v>
      </c>
      <c r="K150" s="117">
        <v>2.48</v>
      </c>
      <c r="L150" s="92">
        <v>1.93</v>
      </c>
      <c r="M150" s="92">
        <v>3.82</v>
      </c>
      <c r="N150" s="103">
        <v>2.76</v>
      </c>
      <c r="O150" s="103">
        <v>3.74</v>
      </c>
      <c r="P150" s="89">
        <v>1.5</v>
      </c>
      <c r="Q150" s="89">
        <v>0.63</v>
      </c>
      <c r="R150" s="89">
        <v>1.38</v>
      </c>
      <c r="S150" s="138">
        <v>4.6500000000000004</v>
      </c>
      <c r="T150" s="107">
        <v>3.46</v>
      </c>
      <c r="U150" s="107">
        <v>5.12</v>
      </c>
      <c r="V150" s="107">
        <v>3.19</v>
      </c>
      <c r="W150" s="107">
        <v>2.09</v>
      </c>
      <c r="X150" s="107">
        <v>2.4</v>
      </c>
      <c r="Y150" s="107">
        <v>1.73</v>
      </c>
      <c r="Z150" s="107">
        <v>2.64</v>
      </c>
      <c r="AA150" s="90">
        <v>0.98</v>
      </c>
      <c r="AB150" s="90">
        <v>2.83</v>
      </c>
      <c r="AC150" s="90">
        <v>2.87</v>
      </c>
      <c r="AD150" s="90">
        <v>1.06</v>
      </c>
      <c r="AE150" s="90">
        <v>3.35</v>
      </c>
      <c r="AF150" s="90">
        <v>1.81</v>
      </c>
      <c r="AG150" s="90">
        <v>1.34</v>
      </c>
      <c r="AH150" s="90">
        <v>1.81</v>
      </c>
      <c r="AI150" s="90">
        <v>4.29</v>
      </c>
      <c r="AJ150" s="90">
        <v>1.26</v>
      </c>
      <c r="AK150" s="90">
        <v>5.83</v>
      </c>
      <c r="AL150" s="90">
        <v>0.71</v>
      </c>
      <c r="AM150" s="90"/>
      <c r="AN150" s="90"/>
      <c r="AO150" s="92"/>
      <c r="AP150" s="92"/>
      <c r="AQ150" s="92"/>
      <c r="AR150" s="92"/>
      <c r="AS150" s="92"/>
      <c r="AT150" s="92"/>
      <c r="AU150" s="39">
        <f t="shared" si="4"/>
        <v>2.5860000000000003</v>
      </c>
      <c r="AV150" s="40">
        <f t="shared" si="5"/>
        <v>0.37896365042536734</v>
      </c>
    </row>
    <row r="151" spans="1:48" ht="12.75" customHeight="1">
      <c r="A151" s="127">
        <v>42500</v>
      </c>
      <c r="B151" s="128" t="s">
        <v>154</v>
      </c>
      <c r="C151" s="259">
        <f>StormStats!D188</f>
        <v>34066</v>
      </c>
      <c r="D151" s="244">
        <v>0.12</v>
      </c>
      <c r="E151" s="244">
        <v>3.62</v>
      </c>
      <c r="F151" s="244">
        <v>2.83</v>
      </c>
      <c r="G151" s="244">
        <v>0.08</v>
      </c>
      <c r="H151" s="244">
        <v>1.46</v>
      </c>
      <c r="I151" s="244">
        <v>1.57</v>
      </c>
      <c r="J151" s="117">
        <v>1.69</v>
      </c>
      <c r="K151" s="117">
        <v>2.13</v>
      </c>
      <c r="L151" s="92">
        <v>1.1399999999999999</v>
      </c>
      <c r="M151" s="92">
        <v>4.6500000000000004</v>
      </c>
      <c r="N151" s="103">
        <v>1.46</v>
      </c>
      <c r="O151" s="103">
        <v>3.35</v>
      </c>
      <c r="P151" s="89">
        <v>1.1399999999999999</v>
      </c>
      <c r="Q151" s="89">
        <v>2.17</v>
      </c>
      <c r="R151" s="89">
        <v>1.5</v>
      </c>
      <c r="S151" s="138">
        <v>2.2799999999999998</v>
      </c>
      <c r="T151" s="107">
        <v>0.79</v>
      </c>
      <c r="U151" s="107">
        <v>2.56</v>
      </c>
      <c r="V151" s="107">
        <v>0.75</v>
      </c>
      <c r="W151" s="107">
        <v>0.67</v>
      </c>
      <c r="X151" s="107">
        <v>3.11</v>
      </c>
      <c r="Y151" s="107">
        <v>0.28000000000000003</v>
      </c>
      <c r="Z151" s="107">
        <v>1.81</v>
      </c>
      <c r="AA151" s="90">
        <v>0.79</v>
      </c>
      <c r="AB151" s="90">
        <v>2.13</v>
      </c>
      <c r="AC151" s="90">
        <v>4.25</v>
      </c>
      <c r="AD151" s="90">
        <v>2.0099999999999998</v>
      </c>
      <c r="AE151" s="90">
        <v>2.87</v>
      </c>
      <c r="AF151" s="90">
        <v>1.3</v>
      </c>
      <c r="AG151" s="90">
        <v>0.98</v>
      </c>
      <c r="AH151" s="90">
        <v>1.57</v>
      </c>
      <c r="AI151" s="90"/>
      <c r="AJ151" s="90"/>
      <c r="AK151" s="90"/>
      <c r="AL151" s="90"/>
      <c r="AM151" s="90"/>
      <c r="AN151" s="90"/>
      <c r="AO151" s="92"/>
      <c r="AP151" s="92"/>
      <c r="AQ151" s="92"/>
      <c r="AR151" s="92"/>
      <c r="AS151" s="92"/>
      <c r="AT151" s="92"/>
      <c r="AU151" s="39">
        <f t="shared" si="4"/>
        <v>1.8406451612903227</v>
      </c>
      <c r="AV151" s="40">
        <f t="shared" si="5"/>
        <v>6.5194532071503677E-2</v>
      </c>
    </row>
    <row r="152" spans="1:48" ht="12.75" customHeight="1">
      <c r="A152" s="127">
        <v>42800</v>
      </c>
      <c r="B152" s="129" t="s">
        <v>240</v>
      </c>
      <c r="C152" s="259">
        <f>StormStats!D189</f>
        <v>36836</v>
      </c>
      <c r="D152" s="244">
        <v>0.31</v>
      </c>
      <c r="E152" s="244">
        <v>4.41</v>
      </c>
      <c r="F152" s="244">
        <v>4.45</v>
      </c>
      <c r="G152" s="244">
        <v>0.75</v>
      </c>
      <c r="H152" s="244">
        <v>1.1399999999999999</v>
      </c>
      <c r="I152" s="244">
        <v>1.02</v>
      </c>
      <c r="J152" s="117">
        <v>2.0499999999999998</v>
      </c>
      <c r="K152" s="117">
        <v>1.93</v>
      </c>
      <c r="L152" s="92">
        <v>0.75</v>
      </c>
      <c r="M152" s="92">
        <v>7.8</v>
      </c>
      <c r="N152" s="103">
        <v>2.44</v>
      </c>
      <c r="O152" s="103">
        <v>5.63</v>
      </c>
      <c r="P152" s="89">
        <v>1.1399999999999999</v>
      </c>
      <c r="Q152" s="89">
        <v>1.46</v>
      </c>
      <c r="R152" s="89">
        <v>1.53</v>
      </c>
      <c r="S152" s="138">
        <v>2.4</v>
      </c>
      <c r="T152" s="107">
        <v>2.0099999999999998</v>
      </c>
      <c r="U152" s="107">
        <v>2.2799999999999998</v>
      </c>
      <c r="V152" s="107">
        <v>3.27</v>
      </c>
      <c r="W152" s="107">
        <v>1.26</v>
      </c>
      <c r="X152" s="107">
        <v>2.21</v>
      </c>
      <c r="Y152" s="107">
        <v>1.97</v>
      </c>
      <c r="Z152" s="107">
        <v>1.02</v>
      </c>
      <c r="AA152" s="90"/>
      <c r="AB152" s="90"/>
      <c r="AC152" s="90"/>
      <c r="AD152" s="90"/>
      <c r="AE152" s="90"/>
      <c r="AF152" s="90"/>
      <c r="AG152" s="90"/>
      <c r="AH152" s="90"/>
      <c r="AI152" s="90"/>
      <c r="AJ152" s="90"/>
      <c r="AK152" s="90"/>
      <c r="AL152" s="90"/>
      <c r="AM152" s="90"/>
      <c r="AN152" s="90"/>
      <c r="AO152" s="92"/>
      <c r="AP152" s="92"/>
      <c r="AQ152" s="92"/>
      <c r="AR152" s="92"/>
      <c r="AS152" s="92"/>
      <c r="AT152" s="92"/>
      <c r="AU152" s="39">
        <f t="shared" si="4"/>
        <v>2.3143478260869568</v>
      </c>
      <c r="AV152" s="40">
        <f t="shared" si="5"/>
        <v>0.13394702235581438</v>
      </c>
    </row>
    <row r="153" spans="1:48" ht="12.75" customHeight="1">
      <c r="A153" s="127">
        <v>43000</v>
      </c>
      <c r="B153" s="129" t="s">
        <v>321</v>
      </c>
      <c r="C153" s="259">
        <f>StormStats!D190</f>
        <v>38463</v>
      </c>
      <c r="D153" s="244">
        <v>0.51</v>
      </c>
      <c r="E153" s="244">
        <v>3.94</v>
      </c>
      <c r="F153" s="244">
        <v>7.09</v>
      </c>
      <c r="G153" s="244">
        <v>0.28000000000000003</v>
      </c>
      <c r="H153" s="244">
        <v>2.08</v>
      </c>
      <c r="I153" s="244">
        <v>3.82</v>
      </c>
      <c r="J153" s="117">
        <v>3.07</v>
      </c>
      <c r="K153" s="117">
        <v>5.51</v>
      </c>
      <c r="L153" s="92">
        <v>1.3</v>
      </c>
      <c r="M153" s="92">
        <v>4.96</v>
      </c>
      <c r="N153" s="103">
        <v>5.59</v>
      </c>
      <c r="O153" s="103">
        <v>4.96</v>
      </c>
      <c r="P153" s="89">
        <v>1.61</v>
      </c>
      <c r="Q153" s="89">
        <v>2.68</v>
      </c>
      <c r="R153" s="89">
        <v>2.0099999999999998</v>
      </c>
      <c r="S153" s="138">
        <v>3.43</v>
      </c>
      <c r="T153" s="107">
        <v>0.43</v>
      </c>
      <c r="U153" s="107">
        <v>1.5</v>
      </c>
      <c r="V153" s="107">
        <v>2.09</v>
      </c>
      <c r="W153" s="107"/>
      <c r="X153" s="107"/>
      <c r="Y153" s="107"/>
      <c r="Z153" s="107"/>
      <c r="AA153" s="90"/>
      <c r="AB153" s="90"/>
      <c r="AC153" s="90"/>
      <c r="AD153" s="90"/>
      <c r="AE153" s="90"/>
      <c r="AF153" s="90"/>
      <c r="AG153" s="90"/>
      <c r="AH153" s="90"/>
      <c r="AI153" s="90"/>
      <c r="AJ153" s="90"/>
      <c r="AK153" s="90"/>
      <c r="AL153" s="90"/>
      <c r="AM153" s="90"/>
      <c r="AN153" s="90"/>
      <c r="AO153" s="92"/>
      <c r="AP153" s="92"/>
      <c r="AQ153" s="92"/>
      <c r="AR153" s="92"/>
      <c r="AS153" s="92"/>
      <c r="AT153" s="92"/>
      <c r="AU153" s="39">
        <f t="shared" si="4"/>
        <v>2.9926315789473676</v>
      </c>
      <c r="AV153" s="40">
        <f t="shared" si="5"/>
        <v>0.17041857193105878</v>
      </c>
    </row>
    <row r="154" spans="1:48" ht="12.75" customHeight="1">
      <c r="A154" s="127">
        <v>43700</v>
      </c>
      <c r="B154" s="130" t="s">
        <v>239</v>
      </c>
      <c r="C154" s="259">
        <f>StormStats!D191</f>
        <v>36831</v>
      </c>
      <c r="D154" s="244">
        <v>1.54</v>
      </c>
      <c r="E154" s="244">
        <v>7.2</v>
      </c>
      <c r="F154" s="244">
        <v>1.57</v>
      </c>
      <c r="G154" s="244">
        <v>0.94</v>
      </c>
      <c r="H154" s="244">
        <v>1.85</v>
      </c>
      <c r="I154" s="244">
        <v>1.18</v>
      </c>
      <c r="J154" s="117">
        <v>1.1399999999999999</v>
      </c>
      <c r="K154" s="117">
        <v>4.21</v>
      </c>
      <c r="L154" s="92">
        <v>2.17</v>
      </c>
      <c r="M154" s="92">
        <v>7.24</v>
      </c>
      <c r="N154" s="103">
        <v>1.57</v>
      </c>
      <c r="O154" s="103">
        <v>2.52</v>
      </c>
      <c r="P154" s="89">
        <v>0.94</v>
      </c>
      <c r="Q154" s="89">
        <v>1.42</v>
      </c>
      <c r="R154" s="89">
        <v>1.5</v>
      </c>
      <c r="S154" s="138">
        <v>3.58</v>
      </c>
      <c r="T154" s="107">
        <v>2.76</v>
      </c>
      <c r="U154" s="107">
        <v>3.94</v>
      </c>
      <c r="V154" s="107">
        <v>4.29</v>
      </c>
      <c r="W154" s="107">
        <v>2.0499999999999998</v>
      </c>
      <c r="X154" s="107">
        <v>2.99</v>
      </c>
      <c r="Y154" s="107">
        <v>3.35</v>
      </c>
      <c r="Z154" s="107">
        <v>1.69</v>
      </c>
      <c r="AA154" s="90"/>
      <c r="AB154" s="90"/>
      <c r="AC154" s="90"/>
      <c r="AD154" s="90"/>
      <c r="AE154" s="90"/>
      <c r="AF154" s="90"/>
      <c r="AG154" s="90"/>
      <c r="AH154" s="90"/>
      <c r="AI154" s="90"/>
      <c r="AJ154" s="90"/>
      <c r="AK154" s="90"/>
      <c r="AL154" s="90"/>
      <c r="AM154" s="90"/>
      <c r="AN154" s="90"/>
      <c r="AO154" s="92"/>
      <c r="AP154" s="92"/>
      <c r="AQ154" s="92"/>
      <c r="AR154" s="92"/>
      <c r="AS154" s="92"/>
      <c r="AT154" s="92"/>
      <c r="AU154" s="39">
        <f t="shared" si="4"/>
        <v>2.6799999999999997</v>
      </c>
      <c r="AV154" s="40">
        <f t="shared" si="5"/>
        <v>0.5746268656716419</v>
      </c>
    </row>
    <row r="155" spans="1:48" s="88" customFormat="1" ht="12.75" customHeight="1">
      <c r="A155" s="127">
        <v>44000</v>
      </c>
      <c r="B155" s="130" t="s">
        <v>69</v>
      </c>
      <c r="C155" s="259">
        <f>StormStats!D192</f>
        <v>30523</v>
      </c>
      <c r="D155" s="123">
        <v>0</v>
      </c>
      <c r="E155" s="244">
        <v>4.53</v>
      </c>
      <c r="F155" s="244">
        <v>1.89</v>
      </c>
      <c r="G155" s="244">
        <v>0.63</v>
      </c>
      <c r="H155" s="244">
        <v>1.85</v>
      </c>
      <c r="I155" s="244">
        <v>1.46</v>
      </c>
      <c r="J155" s="117">
        <v>2.13</v>
      </c>
      <c r="K155" s="117">
        <v>1.42</v>
      </c>
      <c r="L155" s="92">
        <v>1.26</v>
      </c>
      <c r="M155" s="92">
        <v>6.1</v>
      </c>
      <c r="N155" s="104">
        <v>3.11</v>
      </c>
      <c r="O155" s="104">
        <v>4.21</v>
      </c>
      <c r="P155" s="105">
        <v>0.59</v>
      </c>
      <c r="Q155" s="105">
        <v>3.27</v>
      </c>
      <c r="R155" s="105">
        <v>1.42</v>
      </c>
      <c r="S155" s="138">
        <v>2.0499999999999998</v>
      </c>
      <c r="T155" s="107">
        <v>0.83</v>
      </c>
      <c r="U155" s="107">
        <v>1.61</v>
      </c>
      <c r="V155" s="107">
        <v>2.68</v>
      </c>
      <c r="W155" s="107">
        <v>0.28000000000000003</v>
      </c>
      <c r="X155" s="107">
        <v>2.4</v>
      </c>
      <c r="Y155" s="107">
        <v>1.5</v>
      </c>
      <c r="Z155" s="107">
        <v>2.72</v>
      </c>
      <c r="AA155" s="106">
        <v>1.34</v>
      </c>
      <c r="AB155" s="106">
        <v>3.15</v>
      </c>
      <c r="AC155" s="106">
        <v>0.75</v>
      </c>
      <c r="AD155" s="106">
        <v>5.31</v>
      </c>
      <c r="AE155" s="106">
        <v>2.76</v>
      </c>
      <c r="AF155" s="106">
        <v>1.34</v>
      </c>
      <c r="AG155" s="106">
        <v>1.89</v>
      </c>
      <c r="AH155" s="106">
        <v>0.67</v>
      </c>
      <c r="AI155" s="106">
        <v>3.11</v>
      </c>
      <c r="AJ155" s="106">
        <v>2.64</v>
      </c>
      <c r="AK155" s="106">
        <v>5</v>
      </c>
      <c r="AL155" s="106">
        <v>1.06</v>
      </c>
      <c r="AM155" s="106">
        <v>3.23</v>
      </c>
      <c r="AN155" s="106">
        <v>1.93</v>
      </c>
      <c r="AO155" s="108">
        <v>2.2000000000000002</v>
      </c>
      <c r="AP155" s="108">
        <v>0.55000000000000004</v>
      </c>
      <c r="AQ155" s="108">
        <v>3.43</v>
      </c>
      <c r="AR155" s="108"/>
      <c r="AS155" s="108"/>
      <c r="AT155" s="108"/>
      <c r="AU155" s="39">
        <f t="shared" si="4"/>
        <v>2.2075000000000005</v>
      </c>
      <c r="AV155" s="40">
        <f t="shared" si="5"/>
        <v>0</v>
      </c>
    </row>
    <row r="156" spans="1:48" ht="12.75" customHeight="1">
      <c r="A156" s="127">
        <v>44500</v>
      </c>
      <c r="B156" s="128" t="s">
        <v>70</v>
      </c>
      <c r="C156" s="259">
        <f>StormStats!D193</f>
        <v>33919</v>
      </c>
      <c r="D156" s="244">
        <v>0.2</v>
      </c>
      <c r="E156" s="244">
        <v>3.54</v>
      </c>
      <c r="F156" s="244">
        <v>2.52</v>
      </c>
      <c r="G156" s="244">
        <v>0.55000000000000004</v>
      </c>
      <c r="H156" s="244">
        <v>5.51</v>
      </c>
      <c r="I156" s="244">
        <v>1.69</v>
      </c>
      <c r="J156" s="117">
        <v>2.0499999999999998</v>
      </c>
      <c r="K156" s="117">
        <v>2.56</v>
      </c>
      <c r="L156" s="92">
        <v>1.81</v>
      </c>
      <c r="M156" s="92">
        <v>8.23</v>
      </c>
      <c r="N156" s="103">
        <v>1.93</v>
      </c>
      <c r="O156" s="103">
        <v>2.84</v>
      </c>
      <c r="P156" s="89">
        <v>0.75</v>
      </c>
      <c r="Q156" s="89">
        <v>1.02</v>
      </c>
      <c r="R156" s="89">
        <v>0.94</v>
      </c>
      <c r="S156" s="138">
        <v>2.0099999999999998</v>
      </c>
      <c r="T156" s="107">
        <v>0.71</v>
      </c>
      <c r="U156" s="107">
        <v>4.17</v>
      </c>
      <c r="V156" s="107">
        <v>2.56</v>
      </c>
      <c r="W156" s="107">
        <v>0.67</v>
      </c>
      <c r="X156" s="107">
        <v>2.8</v>
      </c>
      <c r="Y156" s="107">
        <v>1.65</v>
      </c>
      <c r="Z156" s="107">
        <v>3.98</v>
      </c>
      <c r="AA156" s="90">
        <v>1.77</v>
      </c>
      <c r="AB156" s="90">
        <v>2.52</v>
      </c>
      <c r="AC156" s="90">
        <v>2.6</v>
      </c>
      <c r="AD156" s="90">
        <v>3.94</v>
      </c>
      <c r="AE156" s="90">
        <v>3.27</v>
      </c>
      <c r="AF156" s="90">
        <v>1.73</v>
      </c>
      <c r="AG156" s="90">
        <v>2.0499999999999998</v>
      </c>
      <c r="AH156" s="90">
        <v>1.77</v>
      </c>
      <c r="AI156" s="90"/>
      <c r="AJ156" s="90"/>
      <c r="AK156" s="90"/>
      <c r="AL156" s="90"/>
      <c r="AM156" s="90"/>
      <c r="AN156" s="90"/>
      <c r="AO156" s="92"/>
      <c r="AP156" s="92"/>
      <c r="AQ156" s="92"/>
      <c r="AR156" s="92"/>
      <c r="AS156" s="92"/>
      <c r="AT156" s="92"/>
      <c r="AU156" s="39">
        <f t="shared" si="4"/>
        <v>2.3980645161290317</v>
      </c>
      <c r="AV156" s="40">
        <f t="shared" si="5"/>
        <v>8.340059187516817E-2</v>
      </c>
    </row>
    <row r="157" spans="1:48" ht="12.75" customHeight="1">
      <c r="A157" s="127">
        <v>44800</v>
      </c>
      <c r="B157" s="130" t="s">
        <v>71</v>
      </c>
      <c r="C157" s="259">
        <f>StormStats!D196</f>
        <v>34074</v>
      </c>
      <c r="D157" s="244">
        <v>0.12</v>
      </c>
      <c r="E157" s="244">
        <v>3.54</v>
      </c>
      <c r="F157" s="244">
        <v>5.83</v>
      </c>
      <c r="G157" s="244">
        <v>0.63</v>
      </c>
      <c r="H157" s="244">
        <v>2.6</v>
      </c>
      <c r="I157" s="244">
        <v>0.75</v>
      </c>
      <c r="J157" s="117">
        <v>1.93</v>
      </c>
      <c r="K157" s="117">
        <v>2.2000000000000002</v>
      </c>
      <c r="L157" s="92">
        <v>0.28000000000000003</v>
      </c>
      <c r="M157" s="92">
        <v>5.39</v>
      </c>
      <c r="N157" s="103">
        <v>1.61</v>
      </c>
      <c r="O157" s="103">
        <v>3.19</v>
      </c>
      <c r="P157" s="89">
        <v>0.16</v>
      </c>
      <c r="Q157" s="89">
        <v>0.91</v>
      </c>
      <c r="R157" s="89">
        <v>3.38</v>
      </c>
      <c r="S157" s="138">
        <v>1.26</v>
      </c>
      <c r="T157" s="107">
        <v>2.2799999999999998</v>
      </c>
      <c r="U157" s="107">
        <v>0.87</v>
      </c>
      <c r="V157" s="107">
        <v>2.91</v>
      </c>
      <c r="W157" s="107">
        <v>2.2799999999999998</v>
      </c>
      <c r="X157" s="107">
        <v>1.97</v>
      </c>
      <c r="Y157" s="107">
        <v>2.44</v>
      </c>
      <c r="Z157" s="107">
        <v>2.64</v>
      </c>
      <c r="AA157" s="90">
        <v>0.91</v>
      </c>
      <c r="AB157" s="90">
        <v>3.19</v>
      </c>
      <c r="AC157" s="90">
        <v>0.87</v>
      </c>
      <c r="AD157" s="90">
        <v>3.23</v>
      </c>
      <c r="AE157" s="90">
        <v>1.97</v>
      </c>
      <c r="AF157" s="90">
        <v>1.46</v>
      </c>
      <c r="AG157" s="90">
        <v>1.34</v>
      </c>
      <c r="AH157" s="90">
        <v>0.79</v>
      </c>
      <c r="AI157" s="90"/>
      <c r="AJ157" s="90"/>
      <c r="AK157" s="90"/>
      <c r="AL157" s="90"/>
      <c r="AM157" s="90"/>
      <c r="AN157" s="90"/>
      <c r="AO157" s="92"/>
      <c r="AP157" s="92"/>
      <c r="AQ157" s="92"/>
      <c r="AR157" s="92"/>
      <c r="AS157" s="92"/>
      <c r="AT157" s="92"/>
      <c r="AU157" s="39">
        <f t="shared" si="4"/>
        <v>2.0299999999999998</v>
      </c>
      <c r="AV157" s="40">
        <f t="shared" si="5"/>
        <v>5.9113300492610842E-2</v>
      </c>
    </row>
    <row r="158" spans="1:48" s="88" customFormat="1" ht="12.75" customHeight="1">
      <c r="A158" s="127">
        <v>45000</v>
      </c>
      <c r="B158" s="128" t="s">
        <v>72</v>
      </c>
      <c r="C158" s="259">
        <f>StormStats!D197</f>
        <v>30208</v>
      </c>
      <c r="D158" s="244">
        <v>1.1000000000000001</v>
      </c>
      <c r="E158" s="244">
        <v>8.27</v>
      </c>
      <c r="F158" s="244">
        <v>2.48</v>
      </c>
      <c r="G158" s="244">
        <v>0.75</v>
      </c>
      <c r="H158" s="244">
        <v>1.26</v>
      </c>
      <c r="I158" s="244">
        <v>1.3</v>
      </c>
      <c r="J158" s="117">
        <v>1.38</v>
      </c>
      <c r="K158" s="117">
        <v>2.6</v>
      </c>
      <c r="L158" s="92">
        <v>2.44</v>
      </c>
      <c r="M158" s="92">
        <v>5.51</v>
      </c>
      <c r="N158" s="104">
        <v>2.36</v>
      </c>
      <c r="O158" s="104">
        <v>4.84</v>
      </c>
      <c r="P158" s="105">
        <v>1.18</v>
      </c>
      <c r="Q158" s="145">
        <v>0</v>
      </c>
      <c r="R158" s="105">
        <v>1.26</v>
      </c>
      <c r="S158" s="138">
        <v>2.83</v>
      </c>
      <c r="T158" s="107">
        <v>3.62</v>
      </c>
      <c r="U158" s="107">
        <v>5.16</v>
      </c>
      <c r="V158" s="107">
        <v>3.43</v>
      </c>
      <c r="W158" s="107">
        <v>1.93</v>
      </c>
      <c r="X158" s="107">
        <v>4.88</v>
      </c>
      <c r="Y158" s="107">
        <v>2.68</v>
      </c>
      <c r="Z158" s="107">
        <v>2.56</v>
      </c>
      <c r="AA158" s="106">
        <v>2.95</v>
      </c>
      <c r="AB158" s="106">
        <v>3.98</v>
      </c>
      <c r="AC158" s="106">
        <v>2.2000000000000002</v>
      </c>
      <c r="AD158" s="106">
        <v>4.76</v>
      </c>
      <c r="AE158" s="106">
        <v>2.8</v>
      </c>
      <c r="AF158" s="106">
        <v>0.75</v>
      </c>
      <c r="AG158" s="106">
        <v>1.57</v>
      </c>
      <c r="AH158" s="106">
        <v>2.99</v>
      </c>
      <c r="AI158" s="106">
        <v>1.42</v>
      </c>
      <c r="AJ158" s="106">
        <v>1.73</v>
      </c>
      <c r="AK158" s="106">
        <v>2.99</v>
      </c>
      <c r="AL158" s="106">
        <v>2.2400000000000002</v>
      </c>
      <c r="AM158" s="106">
        <v>2.8</v>
      </c>
      <c r="AN158" s="106">
        <v>2.64</v>
      </c>
      <c r="AO158" s="108">
        <v>2.87</v>
      </c>
      <c r="AP158" s="108">
        <v>1.54</v>
      </c>
      <c r="AQ158" s="108">
        <v>2.17</v>
      </c>
      <c r="AR158" s="108">
        <v>5.79</v>
      </c>
      <c r="AS158" s="108"/>
      <c r="AT158" s="108"/>
      <c r="AU158" s="39">
        <f t="shared" si="4"/>
        <v>2.7319512195121956</v>
      </c>
      <c r="AV158" s="40">
        <f t="shared" si="5"/>
        <v>0.4026426211945362</v>
      </c>
    </row>
    <row r="159" spans="1:48" ht="12.75" customHeight="1">
      <c r="A159" s="127">
        <v>45200</v>
      </c>
      <c r="B159" s="130" t="s">
        <v>73</v>
      </c>
      <c r="C159" s="259">
        <f>StormStats!D198</f>
        <v>33737</v>
      </c>
      <c r="D159" s="244">
        <v>1.18</v>
      </c>
      <c r="E159" s="244">
        <v>6.06</v>
      </c>
      <c r="F159" s="244">
        <v>2.72</v>
      </c>
      <c r="G159" s="244">
        <v>2.0099999999999998</v>
      </c>
      <c r="H159" s="244">
        <v>3.9</v>
      </c>
      <c r="I159" s="244">
        <v>6.81</v>
      </c>
      <c r="J159" s="117">
        <v>1.38</v>
      </c>
      <c r="K159" s="117">
        <v>3.19</v>
      </c>
      <c r="L159" s="92">
        <v>2.4</v>
      </c>
      <c r="M159" s="92">
        <v>4.6900000000000004</v>
      </c>
      <c r="N159" s="103">
        <v>2.36</v>
      </c>
      <c r="O159" s="103">
        <v>4.33</v>
      </c>
      <c r="P159" s="89">
        <v>0.75</v>
      </c>
      <c r="Q159" s="89">
        <v>2.96</v>
      </c>
      <c r="R159" s="89">
        <v>0.62</v>
      </c>
      <c r="S159" s="138">
        <v>2.95</v>
      </c>
      <c r="T159" s="107">
        <v>2.0099999999999998</v>
      </c>
      <c r="U159" s="107">
        <v>2.91</v>
      </c>
      <c r="V159" s="107">
        <v>2.48</v>
      </c>
      <c r="W159" s="107">
        <v>3.27</v>
      </c>
      <c r="X159" s="107">
        <v>4.49</v>
      </c>
      <c r="Y159" s="107">
        <v>3.35</v>
      </c>
      <c r="Z159" s="107">
        <v>1.1000000000000001</v>
      </c>
      <c r="AA159" s="90">
        <v>2.4</v>
      </c>
      <c r="AB159" s="90">
        <v>4.6500000000000004</v>
      </c>
      <c r="AC159" s="90">
        <v>4.88</v>
      </c>
      <c r="AD159" s="90">
        <v>2.56</v>
      </c>
      <c r="AE159" s="90">
        <v>3.66</v>
      </c>
      <c r="AF159" s="90">
        <v>3.15</v>
      </c>
      <c r="AG159" s="90">
        <v>6.22</v>
      </c>
      <c r="AH159" s="90">
        <v>2.48</v>
      </c>
      <c r="AI159" s="90">
        <v>3.39</v>
      </c>
      <c r="AJ159" s="90"/>
      <c r="AK159" s="90"/>
      <c r="AL159" s="90"/>
      <c r="AM159" s="90"/>
      <c r="AN159" s="90"/>
      <c r="AO159" s="92"/>
      <c r="AP159" s="92"/>
      <c r="AQ159" s="92"/>
      <c r="AR159" s="92"/>
      <c r="AS159" s="92"/>
      <c r="AT159" s="92"/>
      <c r="AU159" s="39">
        <f t="shared" si="4"/>
        <v>3.1659375000000001</v>
      </c>
      <c r="AV159" s="40">
        <f t="shared" si="5"/>
        <v>0.3727174020333629</v>
      </c>
    </row>
    <row r="160" spans="1:48" ht="12.75" customHeight="1">
      <c r="A160" s="127">
        <v>45700</v>
      </c>
      <c r="B160" s="128" t="s">
        <v>74</v>
      </c>
      <c r="C160" s="259">
        <f>StormStats!D199</f>
        <v>34407</v>
      </c>
      <c r="D160" s="244">
        <v>1.1000000000000001</v>
      </c>
      <c r="E160" s="244">
        <v>4.53</v>
      </c>
      <c r="F160" s="244">
        <v>4.53</v>
      </c>
      <c r="G160" s="244">
        <v>0.55000000000000004</v>
      </c>
      <c r="H160" s="244">
        <v>1.69</v>
      </c>
      <c r="I160" s="244">
        <v>2.68</v>
      </c>
      <c r="J160" s="117">
        <v>4.88</v>
      </c>
      <c r="K160" s="117">
        <v>2.0099999999999998</v>
      </c>
      <c r="L160" s="92">
        <v>5.47</v>
      </c>
      <c r="M160" s="92">
        <v>9.06</v>
      </c>
      <c r="N160" s="103">
        <v>4.25</v>
      </c>
      <c r="O160" s="103">
        <v>3.9</v>
      </c>
      <c r="P160" s="89">
        <v>0.43</v>
      </c>
      <c r="Q160" s="89">
        <v>3.79</v>
      </c>
      <c r="R160" s="89">
        <v>1.1399999999999999</v>
      </c>
      <c r="S160" s="138">
        <v>3.62</v>
      </c>
      <c r="T160" s="107">
        <v>3.35</v>
      </c>
      <c r="U160" s="107">
        <v>4.6100000000000003</v>
      </c>
      <c r="V160" s="107">
        <v>3.86</v>
      </c>
      <c r="W160" s="107">
        <v>2.3199999999999998</v>
      </c>
      <c r="X160" s="107">
        <v>3.86</v>
      </c>
      <c r="Y160" s="107">
        <v>3.23</v>
      </c>
      <c r="Z160" s="107">
        <v>2.0099999999999998</v>
      </c>
      <c r="AA160" s="90">
        <v>3.62</v>
      </c>
      <c r="AB160" s="90">
        <v>5.35</v>
      </c>
      <c r="AC160" s="90">
        <v>4.21</v>
      </c>
      <c r="AD160" s="90">
        <v>6.22</v>
      </c>
      <c r="AE160" s="90">
        <v>4.57</v>
      </c>
      <c r="AF160" s="90">
        <v>2.36</v>
      </c>
      <c r="AG160" s="90">
        <v>2.52</v>
      </c>
      <c r="AH160" s="90"/>
      <c r="AI160" s="90"/>
      <c r="AJ160" s="90"/>
      <c r="AK160" s="90"/>
      <c r="AL160" s="90"/>
      <c r="AM160" s="90"/>
      <c r="AN160" s="90"/>
      <c r="AO160" s="92"/>
      <c r="AP160" s="92"/>
      <c r="AQ160" s="92"/>
      <c r="AR160" s="92"/>
      <c r="AS160" s="92"/>
      <c r="AT160" s="92"/>
      <c r="AU160" s="39">
        <f t="shared" si="4"/>
        <v>3.524</v>
      </c>
      <c r="AV160" s="40">
        <f t="shared" si="5"/>
        <v>0.31214528944381387</v>
      </c>
    </row>
    <row r="161" spans="1:48" ht="12.75" customHeight="1">
      <c r="A161" s="127">
        <v>46000</v>
      </c>
      <c r="B161" s="130" t="s">
        <v>75</v>
      </c>
      <c r="C161" s="259">
        <f>StormStats!D200</f>
        <v>32639</v>
      </c>
      <c r="D161" s="244">
        <v>1.46</v>
      </c>
      <c r="E161" s="244">
        <v>4.6100000000000003</v>
      </c>
      <c r="F161" s="244">
        <v>3.78</v>
      </c>
      <c r="G161" s="244">
        <v>0.47</v>
      </c>
      <c r="H161" s="244">
        <v>2.09</v>
      </c>
      <c r="I161" s="244">
        <v>4.33</v>
      </c>
      <c r="J161" s="117">
        <v>4.88</v>
      </c>
      <c r="K161" s="117">
        <v>2.13</v>
      </c>
      <c r="L161" s="92">
        <v>5.24</v>
      </c>
      <c r="M161" s="92">
        <v>7.76</v>
      </c>
      <c r="N161" s="103">
        <v>2.76</v>
      </c>
      <c r="O161" s="103">
        <v>3.27</v>
      </c>
      <c r="P161" s="89">
        <v>0.16</v>
      </c>
      <c r="Q161" s="89">
        <v>2.99</v>
      </c>
      <c r="R161" s="89">
        <v>1.3</v>
      </c>
      <c r="S161" s="138">
        <v>3.11</v>
      </c>
      <c r="T161" s="107">
        <v>4.49</v>
      </c>
      <c r="U161" s="107">
        <v>3.54</v>
      </c>
      <c r="V161" s="107">
        <v>5</v>
      </c>
      <c r="W161" s="107">
        <v>2.52</v>
      </c>
      <c r="X161" s="107">
        <v>3.86</v>
      </c>
      <c r="Y161" s="107">
        <v>2.36</v>
      </c>
      <c r="Z161" s="107">
        <v>1.61</v>
      </c>
      <c r="AA161" s="90">
        <v>2.91</v>
      </c>
      <c r="AB161" s="90">
        <v>4.25</v>
      </c>
      <c r="AC161" s="90">
        <v>3.46</v>
      </c>
      <c r="AD161" s="90">
        <v>5.47</v>
      </c>
      <c r="AE161" s="90">
        <v>3.86</v>
      </c>
      <c r="AF161" s="90">
        <v>2.8</v>
      </c>
      <c r="AG161" s="90">
        <v>2.36</v>
      </c>
      <c r="AH161" s="90">
        <v>0.08</v>
      </c>
      <c r="AI161" s="90">
        <v>4.0199999999999996</v>
      </c>
      <c r="AJ161" s="90">
        <v>1.57</v>
      </c>
      <c r="AK161" s="90">
        <v>5</v>
      </c>
      <c r="AL161" s="90">
        <v>2.09</v>
      </c>
      <c r="AM161" s="90"/>
      <c r="AN161" s="90"/>
      <c r="AO161" s="92"/>
      <c r="AP161" s="92"/>
      <c r="AQ161" s="92"/>
      <c r="AR161" s="92"/>
      <c r="AS161" s="92"/>
      <c r="AT161" s="92"/>
      <c r="AU161" s="39">
        <f t="shared" si="4"/>
        <v>3.1882857142857137</v>
      </c>
      <c r="AV161" s="40">
        <f t="shared" si="5"/>
        <v>0.45792633748543782</v>
      </c>
    </row>
    <row r="162" spans="1:48" ht="12.75" customHeight="1">
      <c r="A162" s="127">
        <v>46300</v>
      </c>
      <c r="B162" s="130" t="s">
        <v>294</v>
      </c>
      <c r="C162" s="259">
        <f>StormStats!D201</f>
        <v>37606</v>
      </c>
      <c r="D162" s="244">
        <v>0.91</v>
      </c>
      <c r="E162" s="244">
        <v>5.75</v>
      </c>
      <c r="F162" s="244">
        <v>2.8</v>
      </c>
      <c r="G162" s="244">
        <v>2.3199999999999998</v>
      </c>
      <c r="H162" s="244">
        <v>1.38</v>
      </c>
      <c r="I162" s="244">
        <v>0.71</v>
      </c>
      <c r="J162" s="117">
        <v>1.1399999999999999</v>
      </c>
      <c r="K162" s="117">
        <v>1.89</v>
      </c>
      <c r="L162" s="92">
        <v>1.93</v>
      </c>
      <c r="M162" s="92">
        <v>6.61</v>
      </c>
      <c r="N162" s="103">
        <v>3.15</v>
      </c>
      <c r="O162" s="103">
        <v>2.48</v>
      </c>
      <c r="P162" s="89">
        <v>1.54</v>
      </c>
      <c r="Q162" s="89">
        <v>1.85</v>
      </c>
      <c r="R162" s="89">
        <v>1.89</v>
      </c>
      <c r="S162" s="138">
        <v>2.76</v>
      </c>
      <c r="T162" s="107">
        <v>2.64</v>
      </c>
      <c r="U162" s="107">
        <v>5.31</v>
      </c>
      <c r="V162" s="107">
        <v>3.43</v>
      </c>
      <c r="W162" s="107">
        <v>1.06</v>
      </c>
      <c r="X162" s="107">
        <v>4.09</v>
      </c>
      <c r="Y162" s="107"/>
      <c r="Z162" s="107"/>
      <c r="AA162" s="90"/>
      <c r="AB162" s="90"/>
      <c r="AC162" s="90"/>
      <c r="AD162" s="90"/>
      <c r="AE162" s="90"/>
      <c r="AF162" s="90"/>
      <c r="AG162" s="90"/>
      <c r="AH162" s="90"/>
      <c r="AI162" s="90"/>
      <c r="AJ162" s="90"/>
      <c r="AK162" s="90"/>
      <c r="AL162" s="90"/>
      <c r="AM162" s="90"/>
      <c r="AN162" s="90"/>
      <c r="AO162" s="92"/>
      <c r="AP162" s="92"/>
      <c r="AQ162" s="92"/>
      <c r="AR162" s="92"/>
      <c r="AS162" s="92"/>
      <c r="AT162" s="92"/>
      <c r="AU162" s="39">
        <f t="shared" si="4"/>
        <v>2.6495238095238096</v>
      </c>
      <c r="AV162" s="40">
        <f t="shared" si="5"/>
        <v>0.34345794392523366</v>
      </c>
    </row>
    <row r="163" spans="1:48" s="88" customFormat="1" ht="12.75" customHeight="1">
      <c r="A163" s="127">
        <v>46500</v>
      </c>
      <c r="B163" s="128" t="s">
        <v>76</v>
      </c>
      <c r="C163" s="259">
        <f>StormStats!D202</f>
        <v>31635</v>
      </c>
      <c r="D163" s="244">
        <v>1.73</v>
      </c>
      <c r="E163" s="244">
        <v>4.53</v>
      </c>
      <c r="F163" s="244">
        <v>3.9</v>
      </c>
      <c r="G163" s="244">
        <v>0.39</v>
      </c>
      <c r="H163" s="244">
        <v>2.09</v>
      </c>
      <c r="I163" s="244">
        <v>3.94</v>
      </c>
      <c r="J163" s="117">
        <v>5.39</v>
      </c>
      <c r="K163" s="117">
        <v>1.42</v>
      </c>
      <c r="L163" s="92">
        <v>6.93</v>
      </c>
      <c r="M163" s="92">
        <v>8.9</v>
      </c>
      <c r="N163" s="104">
        <v>3.62</v>
      </c>
      <c r="O163" s="104">
        <v>3.11</v>
      </c>
      <c r="P163" s="105">
        <v>0.2</v>
      </c>
      <c r="Q163" s="105">
        <v>3.15</v>
      </c>
      <c r="R163" s="105">
        <v>1.1399999999999999</v>
      </c>
      <c r="S163" s="138">
        <v>2.68</v>
      </c>
      <c r="T163" s="107">
        <v>3.78</v>
      </c>
      <c r="U163" s="107">
        <v>3.43</v>
      </c>
      <c r="V163" s="107">
        <v>3.7</v>
      </c>
      <c r="W163" s="107">
        <v>1.85</v>
      </c>
      <c r="X163" s="107">
        <v>3.46</v>
      </c>
      <c r="Y163" s="107">
        <v>3.07</v>
      </c>
      <c r="Z163" s="107">
        <v>1.77</v>
      </c>
      <c r="AA163" s="106">
        <v>2.76</v>
      </c>
      <c r="AB163" s="106">
        <v>4.49</v>
      </c>
      <c r="AC163" s="106">
        <v>3.27</v>
      </c>
      <c r="AD163" s="106">
        <v>5.16</v>
      </c>
      <c r="AE163" s="106">
        <v>3.35</v>
      </c>
      <c r="AF163" s="106">
        <v>3.23</v>
      </c>
      <c r="AG163" s="106">
        <v>1.97</v>
      </c>
      <c r="AH163" s="106">
        <v>0.91</v>
      </c>
      <c r="AI163" s="106">
        <v>3.86</v>
      </c>
      <c r="AJ163" s="106">
        <v>0.67</v>
      </c>
      <c r="AK163" s="106">
        <v>4.6900000000000004</v>
      </c>
      <c r="AL163" s="106">
        <v>2.2799999999999998</v>
      </c>
      <c r="AM163" s="106">
        <v>4.45</v>
      </c>
      <c r="AN163" s="106">
        <v>3.19</v>
      </c>
      <c r="AO163" s="108"/>
      <c r="AP163" s="108"/>
      <c r="AQ163" s="108"/>
      <c r="AR163" s="108"/>
      <c r="AS163" s="108"/>
      <c r="AT163" s="108"/>
      <c r="AU163" s="39">
        <f t="shared" si="4"/>
        <v>3.2016216216216207</v>
      </c>
      <c r="AV163" s="40">
        <f t="shared" si="5"/>
        <v>0.54035117339186234</v>
      </c>
    </row>
    <row r="164" spans="1:48" ht="12.75" customHeight="1">
      <c r="A164" s="127">
        <v>46800</v>
      </c>
      <c r="B164" s="128" t="s">
        <v>295</v>
      </c>
      <c r="C164" s="259">
        <f>StormStats!D203</f>
        <v>37707</v>
      </c>
      <c r="D164" s="244">
        <v>1.85</v>
      </c>
      <c r="E164" s="244">
        <v>5.94</v>
      </c>
      <c r="F164" s="244">
        <v>4.37</v>
      </c>
      <c r="G164" s="244">
        <v>1.02</v>
      </c>
      <c r="H164" s="244">
        <v>1.69</v>
      </c>
      <c r="I164" s="244">
        <v>8.35</v>
      </c>
      <c r="J164" s="117">
        <v>3.03</v>
      </c>
      <c r="K164" s="117">
        <v>3.98</v>
      </c>
      <c r="L164" s="92">
        <v>7.4</v>
      </c>
      <c r="M164" s="92">
        <v>7.17</v>
      </c>
      <c r="N164" s="103">
        <v>4.0199999999999996</v>
      </c>
      <c r="O164" s="103">
        <v>5.51</v>
      </c>
      <c r="P164" s="89">
        <v>0.2</v>
      </c>
      <c r="Q164" s="95"/>
      <c r="R164" s="95"/>
      <c r="S164" s="138">
        <v>3.58</v>
      </c>
      <c r="T164" s="107">
        <v>3.58</v>
      </c>
      <c r="U164" s="107">
        <v>5.55</v>
      </c>
      <c r="V164" s="107">
        <v>3.74</v>
      </c>
      <c r="W164" s="107">
        <v>2.17</v>
      </c>
      <c r="X164" s="107">
        <v>2.76</v>
      </c>
      <c r="Y164" s="107"/>
      <c r="Z164" s="107"/>
      <c r="AA164" s="90"/>
      <c r="AB164" s="90"/>
      <c r="AC164" s="90"/>
      <c r="AD164" s="90"/>
      <c r="AE164" s="90"/>
      <c r="AF164" s="90"/>
      <c r="AG164" s="90"/>
      <c r="AH164" s="90"/>
      <c r="AI164" s="90"/>
      <c r="AJ164" s="90"/>
      <c r="AK164" s="90"/>
      <c r="AL164" s="90"/>
      <c r="AM164" s="90"/>
      <c r="AN164" s="90"/>
      <c r="AO164" s="92"/>
      <c r="AP164" s="92"/>
      <c r="AQ164" s="92"/>
      <c r="AR164" s="92"/>
      <c r="AS164" s="92"/>
      <c r="AT164" s="92"/>
      <c r="AU164" s="39">
        <f t="shared" si="4"/>
        <v>3.9952631578947373</v>
      </c>
      <c r="AV164" s="40">
        <f t="shared" si="5"/>
        <v>0.46304834672638651</v>
      </c>
    </row>
    <row r="165" spans="1:48" s="88" customFormat="1" ht="12.75" customHeight="1">
      <c r="A165" s="127">
        <v>47000</v>
      </c>
      <c r="B165" s="130" t="s">
        <v>526</v>
      </c>
      <c r="C165" s="259">
        <f>StormStats!D204</f>
        <v>29873</v>
      </c>
      <c r="D165" s="244">
        <v>0.63</v>
      </c>
      <c r="E165" s="244">
        <v>5</v>
      </c>
      <c r="F165" s="244">
        <v>4.21</v>
      </c>
      <c r="G165" s="244">
        <v>0.47</v>
      </c>
      <c r="H165" s="244">
        <v>2.36</v>
      </c>
      <c r="I165" s="244">
        <v>2.2799999999999998</v>
      </c>
      <c r="J165" s="117">
        <v>4.0199999999999996</v>
      </c>
      <c r="K165" s="117">
        <v>2.83</v>
      </c>
      <c r="L165" s="108">
        <v>6.26</v>
      </c>
      <c r="M165" s="108">
        <v>9.3699999999999992</v>
      </c>
      <c r="N165" s="104">
        <v>4.6900000000000004</v>
      </c>
      <c r="O165" s="104">
        <v>4.88</v>
      </c>
      <c r="P165" s="105">
        <v>0.75</v>
      </c>
      <c r="Q165" s="105">
        <v>2.14</v>
      </c>
      <c r="R165" s="105">
        <v>1.1000000000000001</v>
      </c>
      <c r="S165" s="138">
        <v>2.6</v>
      </c>
      <c r="T165" s="107">
        <v>4.45</v>
      </c>
      <c r="U165" s="107">
        <v>3.94</v>
      </c>
      <c r="V165" s="107">
        <v>1.3</v>
      </c>
      <c r="W165" s="107">
        <v>2.0499999999999998</v>
      </c>
      <c r="X165" s="107">
        <v>2.68</v>
      </c>
      <c r="Y165" s="107">
        <v>2.17</v>
      </c>
      <c r="Z165" s="107">
        <v>3.03</v>
      </c>
      <c r="AA165" s="106">
        <v>2.2799999999999998</v>
      </c>
      <c r="AB165" s="106">
        <v>5.12</v>
      </c>
      <c r="AC165" s="106">
        <v>4.29</v>
      </c>
      <c r="AD165" s="106">
        <v>5.28</v>
      </c>
      <c r="AE165" s="106">
        <v>3.62</v>
      </c>
      <c r="AF165" s="106">
        <v>1.97</v>
      </c>
      <c r="AG165" s="106">
        <v>2.2000000000000002</v>
      </c>
      <c r="AH165" s="106">
        <v>0.83</v>
      </c>
      <c r="AI165" s="106">
        <v>6.02</v>
      </c>
      <c r="AJ165" s="106">
        <v>2.09</v>
      </c>
      <c r="AK165" s="106">
        <v>4.09</v>
      </c>
      <c r="AL165" s="106">
        <v>2.52</v>
      </c>
      <c r="AM165" s="106">
        <v>4.25</v>
      </c>
      <c r="AN165" s="106">
        <v>2.64</v>
      </c>
      <c r="AO165" s="108">
        <v>7.87</v>
      </c>
      <c r="AP165" s="108">
        <v>2.2799999999999998</v>
      </c>
      <c r="AQ165" s="108">
        <v>5</v>
      </c>
      <c r="AR165" s="108">
        <v>5.08</v>
      </c>
      <c r="AS165" s="108">
        <v>1.93</v>
      </c>
      <c r="AT165" s="108"/>
      <c r="AU165" s="39">
        <f t="shared" si="4"/>
        <v>3.3945238095238106</v>
      </c>
      <c r="AV165" s="40">
        <f t="shared" si="5"/>
        <v>0.18559304201444898</v>
      </c>
    </row>
    <row r="166" spans="1:48" s="83" customFormat="1" ht="12.75" customHeight="1">
      <c r="A166" s="127">
        <v>47500</v>
      </c>
      <c r="B166" s="131" t="s">
        <v>296</v>
      </c>
      <c r="C166" s="259">
        <f>StormStats!D205</f>
        <v>37691</v>
      </c>
      <c r="D166" s="244">
        <v>1.46</v>
      </c>
      <c r="E166" s="244">
        <v>6.89</v>
      </c>
      <c r="F166" s="244">
        <v>2.91</v>
      </c>
      <c r="G166" s="244">
        <v>1.06</v>
      </c>
      <c r="H166" s="244">
        <v>2.17</v>
      </c>
      <c r="I166" s="244">
        <v>4.37</v>
      </c>
      <c r="J166" s="117">
        <v>2.87</v>
      </c>
      <c r="K166" s="117">
        <v>3.86</v>
      </c>
      <c r="L166" s="92">
        <v>2.2400000000000002</v>
      </c>
      <c r="M166" s="92">
        <v>6.65</v>
      </c>
      <c r="N166" s="103">
        <v>3.94</v>
      </c>
      <c r="O166" s="103">
        <v>3.9</v>
      </c>
      <c r="P166" s="89">
        <v>0.55000000000000004</v>
      </c>
      <c r="Q166" s="89">
        <v>3.23</v>
      </c>
      <c r="R166" s="89">
        <v>1.65</v>
      </c>
      <c r="S166" s="138">
        <v>4.21</v>
      </c>
      <c r="T166" s="107">
        <v>4.8</v>
      </c>
      <c r="U166" s="107">
        <v>3.15</v>
      </c>
      <c r="V166" s="107">
        <v>2.68</v>
      </c>
      <c r="W166" s="107">
        <v>1.89</v>
      </c>
      <c r="X166" s="107">
        <v>3.19</v>
      </c>
      <c r="Y166" s="107"/>
      <c r="Z166" s="107"/>
      <c r="AA166" s="90"/>
      <c r="AB166" s="90"/>
      <c r="AC166" s="90"/>
      <c r="AD166" s="90"/>
      <c r="AE166" s="90"/>
      <c r="AF166" s="90"/>
      <c r="AG166" s="90"/>
      <c r="AH166" s="90"/>
      <c r="AI166" s="90"/>
      <c r="AJ166" s="90"/>
      <c r="AK166" s="90"/>
      <c r="AL166" s="90"/>
      <c r="AM166" s="90"/>
      <c r="AN166" s="90"/>
      <c r="AO166" s="92"/>
      <c r="AP166" s="92"/>
      <c r="AQ166" s="92"/>
      <c r="AR166" s="92"/>
      <c r="AS166" s="92"/>
      <c r="AT166" s="92"/>
      <c r="AU166" s="39">
        <f t="shared" si="4"/>
        <v>3.2223809523809512</v>
      </c>
      <c r="AV166" s="40">
        <f t="shared" si="5"/>
        <v>0.4530811290084234</v>
      </c>
    </row>
    <row r="167" spans="1:48" ht="12.75" customHeight="1">
      <c r="A167" s="127">
        <v>47700</v>
      </c>
      <c r="B167" s="128" t="s">
        <v>233</v>
      </c>
      <c r="C167" s="259">
        <f>StormStats!D206</f>
        <v>29853</v>
      </c>
      <c r="D167" s="244">
        <v>1.38</v>
      </c>
      <c r="E167" s="244">
        <v>3.62</v>
      </c>
      <c r="F167" s="244">
        <v>3.9</v>
      </c>
      <c r="G167" s="244">
        <v>0.35</v>
      </c>
      <c r="H167" s="244">
        <v>2.4</v>
      </c>
      <c r="I167" s="244">
        <v>3.78</v>
      </c>
      <c r="J167" s="117">
        <v>2.83</v>
      </c>
      <c r="K167" s="117">
        <v>2.52</v>
      </c>
      <c r="L167" s="92">
        <v>3.47</v>
      </c>
      <c r="M167" s="92">
        <v>9.84</v>
      </c>
      <c r="N167" s="103">
        <v>10.75</v>
      </c>
      <c r="O167" s="103">
        <v>5.4</v>
      </c>
      <c r="P167" s="89">
        <v>1.18</v>
      </c>
      <c r="Q167" s="89">
        <v>0.99</v>
      </c>
      <c r="R167" s="89">
        <v>3.86</v>
      </c>
      <c r="S167" s="138">
        <v>3.31</v>
      </c>
      <c r="T167" s="107">
        <v>4.13</v>
      </c>
      <c r="U167" s="107">
        <v>5.2</v>
      </c>
      <c r="V167" s="107">
        <v>3.5</v>
      </c>
      <c r="W167" s="107">
        <v>3.46</v>
      </c>
      <c r="X167" s="107">
        <v>3.7</v>
      </c>
      <c r="Y167" s="107">
        <v>1.73</v>
      </c>
      <c r="Z167" s="107">
        <v>3.98</v>
      </c>
      <c r="AA167" s="90">
        <v>8.98</v>
      </c>
      <c r="AB167" s="90">
        <v>7.99</v>
      </c>
      <c r="AC167" s="90">
        <v>4.33</v>
      </c>
      <c r="AD167" s="90">
        <v>4.0199999999999996</v>
      </c>
      <c r="AE167" s="90">
        <v>3.58</v>
      </c>
      <c r="AF167" s="90">
        <v>1.69</v>
      </c>
      <c r="AG167" s="90">
        <v>2.2400000000000002</v>
      </c>
      <c r="AH167" s="90">
        <v>2.76</v>
      </c>
      <c r="AI167" s="90">
        <v>2.2799999999999998</v>
      </c>
      <c r="AJ167" s="90">
        <v>2.2000000000000002</v>
      </c>
      <c r="AK167" s="90">
        <v>4.6500000000000004</v>
      </c>
      <c r="AL167" s="90">
        <v>1.73</v>
      </c>
      <c r="AM167" s="90">
        <v>4.8</v>
      </c>
      <c r="AN167" s="90">
        <v>2.83</v>
      </c>
      <c r="AO167" s="92">
        <v>2.2400000000000002</v>
      </c>
      <c r="AP167" s="92">
        <v>2.4</v>
      </c>
      <c r="AQ167" s="92">
        <v>6.5</v>
      </c>
      <c r="AR167" s="92">
        <v>3.43</v>
      </c>
      <c r="AS167" s="92">
        <v>2.6</v>
      </c>
      <c r="AT167" s="92"/>
      <c r="AU167" s="39">
        <f t="shared" si="4"/>
        <v>3.7269047619047626</v>
      </c>
      <c r="AV167" s="40">
        <f t="shared" si="5"/>
        <v>0.37028045742030274</v>
      </c>
    </row>
    <row r="168" spans="1:48" ht="12.75" customHeight="1">
      <c r="A168" s="127">
        <v>48300</v>
      </c>
      <c r="B168" s="128" t="s">
        <v>318</v>
      </c>
      <c r="C168" s="259">
        <f>StormStats!D207</f>
        <v>38566</v>
      </c>
      <c r="D168" s="244">
        <v>0.28000000000000003</v>
      </c>
      <c r="E168" s="244">
        <v>4.09</v>
      </c>
      <c r="F168" s="244">
        <v>4.13</v>
      </c>
      <c r="G168" s="244">
        <v>0.87</v>
      </c>
      <c r="H168" s="244">
        <v>2.52</v>
      </c>
      <c r="I168" s="244">
        <v>1.1399999999999999</v>
      </c>
      <c r="J168" s="117">
        <v>1.3</v>
      </c>
      <c r="K168" s="117">
        <v>1.46</v>
      </c>
      <c r="L168" s="92">
        <v>1.61</v>
      </c>
      <c r="M168" s="92">
        <v>6.89</v>
      </c>
      <c r="N168" s="103">
        <v>1.77</v>
      </c>
      <c r="O168" s="103">
        <v>3.03</v>
      </c>
      <c r="P168" s="89">
        <v>0.47</v>
      </c>
      <c r="Q168" s="89">
        <v>1.97</v>
      </c>
      <c r="R168" s="89">
        <v>1.34</v>
      </c>
      <c r="S168" s="138">
        <v>2.68</v>
      </c>
      <c r="T168" s="107">
        <v>1.73</v>
      </c>
      <c r="U168" s="107">
        <v>2.44</v>
      </c>
      <c r="V168" s="107"/>
      <c r="W168" s="107"/>
      <c r="X168" s="107"/>
      <c r="Y168" s="107"/>
      <c r="Z168" s="107"/>
      <c r="AA168" s="90"/>
      <c r="AB168" s="90"/>
      <c r="AC168" s="90"/>
      <c r="AD168" s="90"/>
      <c r="AE168" s="90"/>
      <c r="AF168" s="90"/>
      <c r="AG168" s="90"/>
      <c r="AH168" s="90"/>
      <c r="AI168" s="90"/>
      <c r="AJ168" s="90"/>
      <c r="AK168" s="90"/>
      <c r="AL168" s="90"/>
      <c r="AM168" s="90"/>
      <c r="AN168" s="90"/>
      <c r="AO168" s="92"/>
      <c r="AP168" s="92"/>
      <c r="AQ168" s="92"/>
      <c r="AR168" s="92"/>
      <c r="AS168" s="92"/>
      <c r="AT168" s="92"/>
      <c r="AU168" s="39">
        <f t="shared" si="4"/>
        <v>2.2066666666666661</v>
      </c>
      <c r="AV168" s="40">
        <f t="shared" si="5"/>
        <v>0.12688821752265866</v>
      </c>
    </row>
    <row r="169" spans="1:48" ht="12.75" customHeight="1">
      <c r="A169" s="127">
        <v>48500</v>
      </c>
      <c r="B169" s="128" t="s">
        <v>353</v>
      </c>
      <c r="C169" s="259">
        <f>StormStats!D208</f>
        <v>39394</v>
      </c>
      <c r="D169" s="244">
        <v>0.83</v>
      </c>
      <c r="E169" s="244">
        <v>3.62</v>
      </c>
      <c r="F169" s="244">
        <v>2.36</v>
      </c>
      <c r="G169" s="244">
        <v>0.71</v>
      </c>
      <c r="H169" s="244">
        <v>3.9</v>
      </c>
      <c r="I169" s="244">
        <v>2.8</v>
      </c>
      <c r="J169" s="117">
        <v>1.22</v>
      </c>
      <c r="K169" s="117">
        <v>1.54</v>
      </c>
      <c r="L169" s="92">
        <v>1.54</v>
      </c>
      <c r="M169" s="92">
        <v>6.42</v>
      </c>
      <c r="N169" s="103">
        <v>2.8</v>
      </c>
      <c r="O169" s="103">
        <v>5.94</v>
      </c>
      <c r="P169" s="89">
        <v>0.16</v>
      </c>
      <c r="Q169" s="89">
        <v>1.69</v>
      </c>
      <c r="R169" s="89">
        <v>1.1399999999999999</v>
      </c>
      <c r="S169" s="138">
        <v>2.2799999999999998</v>
      </c>
      <c r="T169" s="107"/>
      <c r="U169" s="107"/>
      <c r="V169" s="107"/>
      <c r="W169" s="107"/>
      <c r="X169" s="107"/>
      <c r="Y169" s="107"/>
      <c r="Z169" s="107"/>
      <c r="AA169" s="90"/>
      <c r="AB169" s="90"/>
      <c r="AC169" s="90"/>
      <c r="AD169" s="90"/>
      <c r="AE169" s="90"/>
      <c r="AF169" s="90"/>
      <c r="AG169" s="90"/>
      <c r="AH169" s="90"/>
      <c r="AI169" s="90"/>
      <c r="AJ169" s="90"/>
      <c r="AK169" s="90"/>
      <c r="AL169" s="90"/>
      <c r="AM169" s="90"/>
      <c r="AN169" s="90"/>
      <c r="AO169" s="92"/>
      <c r="AP169" s="92"/>
      <c r="AQ169" s="92"/>
      <c r="AR169" s="92"/>
      <c r="AS169" s="92"/>
      <c r="AT169" s="92"/>
      <c r="AU169" s="39">
        <f t="shared" si="4"/>
        <v>2.4343749999999997</v>
      </c>
      <c r="AV169" s="40">
        <f t="shared" si="5"/>
        <v>0.34094993581514765</v>
      </c>
    </row>
    <row r="170" spans="1:48" ht="12.75" customHeight="1">
      <c r="A170" s="127">
        <v>48800</v>
      </c>
      <c r="B170" s="128" t="s">
        <v>147</v>
      </c>
      <c r="C170" s="259">
        <f>StormStats!D209</f>
        <v>33931</v>
      </c>
      <c r="D170" s="244">
        <v>0.16</v>
      </c>
      <c r="E170" s="244">
        <v>4.21</v>
      </c>
      <c r="F170" s="244">
        <v>4.84</v>
      </c>
      <c r="G170" s="244">
        <v>0.55000000000000004</v>
      </c>
      <c r="H170" s="244">
        <v>3.15</v>
      </c>
      <c r="I170" s="244">
        <v>1.89</v>
      </c>
      <c r="J170" s="117">
        <v>1.5</v>
      </c>
      <c r="K170" s="117">
        <v>2.56</v>
      </c>
      <c r="L170" s="92">
        <v>2.64</v>
      </c>
      <c r="M170" s="92">
        <v>7.28</v>
      </c>
      <c r="N170" s="103">
        <v>2.91</v>
      </c>
      <c r="O170" s="103">
        <v>2.6</v>
      </c>
      <c r="P170" s="89">
        <v>0.63</v>
      </c>
      <c r="Q170" s="89">
        <v>0.99</v>
      </c>
      <c r="R170" s="89">
        <v>1.33</v>
      </c>
      <c r="S170" s="138">
        <v>1.46</v>
      </c>
      <c r="T170" s="107">
        <v>0.55000000000000004</v>
      </c>
      <c r="U170" s="107">
        <v>3.23</v>
      </c>
      <c r="V170" s="107">
        <v>1.97</v>
      </c>
      <c r="W170" s="107">
        <v>0.51</v>
      </c>
      <c r="X170" s="107">
        <v>2.09</v>
      </c>
      <c r="Y170" s="107">
        <v>1.5</v>
      </c>
      <c r="Z170" s="107">
        <v>1.54</v>
      </c>
      <c r="AA170" s="90">
        <v>1.1000000000000001</v>
      </c>
      <c r="AB170" s="90">
        <v>2.13</v>
      </c>
      <c r="AC170" s="90">
        <v>2.91</v>
      </c>
      <c r="AD170" s="90">
        <v>2.64</v>
      </c>
      <c r="AE170" s="90">
        <v>4.0599999999999996</v>
      </c>
      <c r="AF170" s="90">
        <v>1.54</v>
      </c>
      <c r="AG170" s="90">
        <v>1.77</v>
      </c>
      <c r="AH170" s="90">
        <v>1.65</v>
      </c>
      <c r="AI170" s="90"/>
      <c r="AJ170" s="90"/>
      <c r="AK170" s="90"/>
      <c r="AL170" s="90"/>
      <c r="AM170" s="90"/>
      <c r="AN170" s="90"/>
      <c r="AO170" s="92"/>
      <c r="AP170" s="92"/>
      <c r="AQ170" s="92"/>
      <c r="AR170" s="92"/>
      <c r="AS170" s="92"/>
      <c r="AT170" s="92"/>
      <c r="AU170" s="39">
        <f t="shared" si="4"/>
        <v>2.1900000000000004</v>
      </c>
      <c r="AV170" s="40">
        <f t="shared" si="5"/>
        <v>7.3059360730593589E-2</v>
      </c>
    </row>
    <row r="171" spans="1:48" ht="12.75" customHeight="1">
      <c r="A171" s="127">
        <v>49000</v>
      </c>
      <c r="B171" s="128" t="s">
        <v>158</v>
      </c>
      <c r="C171" s="259">
        <f>StormStats!D210</f>
        <v>34501</v>
      </c>
      <c r="D171" s="244">
        <v>2.2799999999999998</v>
      </c>
      <c r="E171" s="244">
        <v>7.44</v>
      </c>
      <c r="F171" s="244">
        <v>3.86</v>
      </c>
      <c r="G171" s="244">
        <v>0.67</v>
      </c>
      <c r="H171" s="244">
        <v>3.7</v>
      </c>
      <c r="I171" s="244">
        <v>6.93</v>
      </c>
      <c r="J171" s="117">
        <v>5.75</v>
      </c>
      <c r="K171" s="117">
        <v>6.93</v>
      </c>
      <c r="L171" s="92">
        <v>6.77</v>
      </c>
      <c r="M171" s="92">
        <v>9.2899999999999991</v>
      </c>
      <c r="N171" s="103">
        <v>7.28</v>
      </c>
      <c r="O171" s="103">
        <v>6.46</v>
      </c>
      <c r="P171" s="89">
        <v>4.37</v>
      </c>
      <c r="Q171" s="89">
        <v>2.84</v>
      </c>
      <c r="R171" s="89">
        <v>2.87</v>
      </c>
      <c r="S171" s="138">
        <v>4.41</v>
      </c>
      <c r="T171" s="107">
        <v>2.87</v>
      </c>
      <c r="U171" s="107">
        <v>4.17</v>
      </c>
      <c r="V171" s="107">
        <v>5.51</v>
      </c>
      <c r="W171" s="107">
        <v>3.43</v>
      </c>
      <c r="X171" s="107">
        <v>2.48</v>
      </c>
      <c r="Y171" s="107">
        <v>3.11</v>
      </c>
      <c r="Z171" s="107">
        <v>1.65</v>
      </c>
      <c r="AA171" s="90">
        <v>4.41</v>
      </c>
      <c r="AB171" s="90">
        <v>9.17</v>
      </c>
      <c r="AC171" s="90">
        <v>4.6100000000000003</v>
      </c>
      <c r="AD171" s="90">
        <v>6.57</v>
      </c>
      <c r="AE171" s="90">
        <v>5.43</v>
      </c>
      <c r="AF171" s="90">
        <v>4.21</v>
      </c>
      <c r="AG171" s="90">
        <v>3.46</v>
      </c>
      <c r="AH171" s="90"/>
      <c r="AI171" s="90"/>
      <c r="AJ171" s="90"/>
      <c r="AK171" s="90"/>
      <c r="AL171" s="90"/>
      <c r="AM171" s="90"/>
      <c r="AN171" s="90"/>
      <c r="AO171" s="92"/>
      <c r="AP171" s="92"/>
      <c r="AQ171" s="92"/>
      <c r="AR171" s="92"/>
      <c r="AS171" s="92"/>
      <c r="AT171" s="92"/>
      <c r="AU171" s="39">
        <f t="shared" si="4"/>
        <v>4.7643333333333358</v>
      </c>
      <c r="AV171" s="40">
        <f t="shared" si="5"/>
        <v>0.4785559364723988</v>
      </c>
    </row>
    <row r="172" spans="1:48" ht="12.75" customHeight="1">
      <c r="A172" s="127">
        <v>49200</v>
      </c>
      <c r="B172" s="128" t="s">
        <v>582</v>
      </c>
      <c r="C172" s="259">
        <f>StormStats!D211</f>
        <v>34816</v>
      </c>
      <c r="D172" s="244">
        <v>2.68</v>
      </c>
      <c r="E172" s="244">
        <v>6.77</v>
      </c>
      <c r="F172" s="244">
        <v>4.53</v>
      </c>
      <c r="G172" s="244">
        <v>0.16</v>
      </c>
      <c r="H172" s="244">
        <v>4.53</v>
      </c>
      <c r="I172" s="244">
        <v>5.87</v>
      </c>
      <c r="J172" s="117">
        <v>4.33</v>
      </c>
      <c r="K172" s="117">
        <v>7.01</v>
      </c>
      <c r="L172" s="92">
        <v>3.03</v>
      </c>
      <c r="M172" s="92">
        <v>10.35</v>
      </c>
      <c r="N172" s="103">
        <v>8.6999999999999993</v>
      </c>
      <c r="O172" s="103">
        <v>6.14</v>
      </c>
      <c r="P172" s="89">
        <v>1.66</v>
      </c>
      <c r="Q172" s="89">
        <v>0.96</v>
      </c>
      <c r="R172" s="89">
        <v>2.36</v>
      </c>
      <c r="S172" s="138">
        <v>4.72</v>
      </c>
      <c r="T172" s="107">
        <v>3.78</v>
      </c>
      <c r="U172" s="107">
        <v>6.85</v>
      </c>
      <c r="V172" s="107">
        <v>4.17</v>
      </c>
      <c r="W172" s="107">
        <v>2.72</v>
      </c>
      <c r="X172" s="107">
        <v>2.52</v>
      </c>
      <c r="Y172" s="107">
        <v>1.69</v>
      </c>
      <c r="Z172" s="107">
        <v>2.2799999999999998</v>
      </c>
      <c r="AA172" s="90">
        <v>7.36</v>
      </c>
      <c r="AB172" s="90">
        <v>6.77</v>
      </c>
      <c r="AC172" s="90">
        <v>3.11</v>
      </c>
      <c r="AD172" s="90">
        <v>5.67</v>
      </c>
      <c r="AE172" s="90">
        <v>4.72</v>
      </c>
      <c r="AF172" s="90">
        <v>2.09</v>
      </c>
      <c r="AG172" s="90"/>
      <c r="AH172" s="90"/>
      <c r="AI172" s="90"/>
      <c r="AJ172" s="90"/>
      <c r="AK172" s="90"/>
      <c r="AL172" s="90"/>
      <c r="AM172" s="90"/>
      <c r="AN172" s="90"/>
      <c r="AO172" s="92"/>
      <c r="AP172" s="92"/>
      <c r="AQ172" s="92"/>
      <c r="AR172" s="92"/>
      <c r="AS172" s="92"/>
      <c r="AT172" s="92"/>
      <c r="AU172" s="39">
        <f t="shared" si="4"/>
        <v>4.397586206896551</v>
      </c>
      <c r="AV172" s="40">
        <f t="shared" si="5"/>
        <v>0.60942523327844444</v>
      </c>
    </row>
    <row r="173" spans="1:48" ht="12.75" customHeight="1">
      <c r="A173" s="127">
        <v>49500</v>
      </c>
      <c r="B173" s="128" t="s">
        <v>583</v>
      </c>
      <c r="C173" s="259">
        <f>StormStats!D212</f>
        <v>34661</v>
      </c>
      <c r="D173" s="244">
        <v>1.57</v>
      </c>
      <c r="E173" s="244">
        <v>8.5399999999999991</v>
      </c>
      <c r="F173" s="244">
        <v>4.72</v>
      </c>
      <c r="G173" s="244">
        <v>0.94</v>
      </c>
      <c r="H173" s="244">
        <v>2.2400000000000002</v>
      </c>
      <c r="I173" s="244">
        <v>4.53</v>
      </c>
      <c r="J173" s="117">
        <v>4.13</v>
      </c>
      <c r="K173" s="117">
        <v>1.77</v>
      </c>
      <c r="L173" s="92">
        <v>3.74</v>
      </c>
      <c r="M173" s="92">
        <v>4.8</v>
      </c>
      <c r="N173" s="103">
        <v>7.2</v>
      </c>
      <c r="O173" s="103">
        <v>3.9</v>
      </c>
      <c r="P173" s="89">
        <v>0.99</v>
      </c>
      <c r="Q173" s="89">
        <v>2.0099999999999998</v>
      </c>
      <c r="R173" s="89">
        <v>1.81</v>
      </c>
      <c r="S173" s="138">
        <v>4.8</v>
      </c>
      <c r="T173" s="107">
        <v>3.86</v>
      </c>
      <c r="U173" s="107">
        <v>3.66</v>
      </c>
      <c r="V173" s="107">
        <v>4.09</v>
      </c>
      <c r="W173" s="107">
        <v>2.72</v>
      </c>
      <c r="X173" s="107">
        <v>5.59</v>
      </c>
      <c r="Y173" s="107">
        <v>2.2000000000000002</v>
      </c>
      <c r="Z173" s="107">
        <v>2.3199999999999998</v>
      </c>
      <c r="AA173" s="90">
        <v>3.74</v>
      </c>
      <c r="AB173" s="90">
        <v>6.06</v>
      </c>
      <c r="AC173" s="90">
        <v>2.95</v>
      </c>
      <c r="AD173" s="90">
        <v>4.8</v>
      </c>
      <c r="AE173" s="90">
        <v>1.81</v>
      </c>
      <c r="AF173" s="90">
        <v>3.11</v>
      </c>
      <c r="AG173" s="90"/>
      <c r="AH173" s="90"/>
      <c r="AI173" s="90"/>
      <c r="AJ173" s="90"/>
      <c r="AK173" s="90"/>
      <c r="AL173" s="90"/>
      <c r="AM173" s="90"/>
      <c r="AN173" s="90"/>
      <c r="AO173" s="92"/>
      <c r="AP173" s="92"/>
      <c r="AQ173" s="92"/>
      <c r="AR173" s="92"/>
      <c r="AS173" s="92"/>
      <c r="AT173" s="92"/>
      <c r="AU173" s="39">
        <f t="shared" si="4"/>
        <v>3.6068965517241378</v>
      </c>
      <c r="AV173" s="40">
        <f t="shared" si="5"/>
        <v>0.4352772466539197</v>
      </c>
    </row>
    <row r="174" spans="1:48" ht="12.75" customHeight="1">
      <c r="A174" s="127">
        <v>49700</v>
      </c>
      <c r="B174" s="128" t="s">
        <v>161</v>
      </c>
      <c r="C174" s="259">
        <f>StormStats!D213</f>
        <v>34501</v>
      </c>
      <c r="D174" s="244">
        <v>3.07</v>
      </c>
      <c r="E174" s="244">
        <v>2.2400000000000002</v>
      </c>
      <c r="F174" s="244">
        <v>1.93</v>
      </c>
      <c r="G174" s="244">
        <v>0.55000000000000004</v>
      </c>
      <c r="H174" s="244">
        <v>4.17</v>
      </c>
      <c r="I174" s="244">
        <v>4.6900000000000004</v>
      </c>
      <c r="J174" s="117">
        <v>3.11</v>
      </c>
      <c r="K174" s="117">
        <v>3.35</v>
      </c>
      <c r="L174" s="92">
        <v>3.11</v>
      </c>
      <c r="M174" s="92">
        <v>7.99</v>
      </c>
      <c r="N174" s="103">
        <v>5.55</v>
      </c>
      <c r="O174" s="103">
        <v>6.3</v>
      </c>
      <c r="P174" s="89">
        <v>2.48</v>
      </c>
      <c r="Q174" s="89">
        <v>0.61</v>
      </c>
      <c r="R174" s="89">
        <v>2.6</v>
      </c>
      <c r="S174" s="138">
        <v>3.31</v>
      </c>
      <c r="T174" s="107">
        <v>3.35</v>
      </c>
      <c r="U174" s="107">
        <v>4.84</v>
      </c>
      <c r="V174" s="107">
        <v>2.2400000000000002</v>
      </c>
      <c r="W174" s="107">
        <v>2.83</v>
      </c>
      <c r="X174" s="107">
        <v>5.12</v>
      </c>
      <c r="Y174" s="107">
        <v>1.42</v>
      </c>
      <c r="Z174" s="107">
        <v>2.17</v>
      </c>
      <c r="AA174" s="90">
        <v>5.04</v>
      </c>
      <c r="AB174" s="90">
        <v>6.18</v>
      </c>
      <c r="AC174" s="90">
        <v>4.6500000000000004</v>
      </c>
      <c r="AD174" s="90">
        <v>5.75</v>
      </c>
      <c r="AE174" s="90">
        <v>6.46</v>
      </c>
      <c r="AF174" s="90">
        <v>2.36</v>
      </c>
      <c r="AG174" s="90">
        <v>4.0199999999999996</v>
      </c>
      <c r="AH174" s="90"/>
      <c r="AI174" s="90"/>
      <c r="AJ174" s="90"/>
      <c r="AK174" s="90"/>
      <c r="AL174" s="90"/>
      <c r="AM174" s="90"/>
      <c r="AN174" s="90"/>
      <c r="AO174" s="92"/>
      <c r="AP174" s="92"/>
      <c r="AQ174" s="92"/>
      <c r="AR174" s="92"/>
      <c r="AS174" s="92"/>
      <c r="AT174" s="92"/>
      <c r="AU174" s="39">
        <f t="shared" si="4"/>
        <v>3.716333333333333</v>
      </c>
      <c r="AV174" s="40">
        <f t="shared" si="5"/>
        <v>0.82608305677639249</v>
      </c>
    </row>
    <row r="175" spans="1:48" s="88" customFormat="1" ht="12.75" customHeight="1">
      <c r="A175" s="127">
        <v>50000</v>
      </c>
      <c r="B175" s="128" t="s">
        <v>211</v>
      </c>
      <c r="C175" s="259">
        <f>StormStats!D214</f>
        <v>34821</v>
      </c>
      <c r="D175" s="244">
        <v>2.48</v>
      </c>
      <c r="E175" s="244">
        <v>9.69</v>
      </c>
      <c r="F175" s="244">
        <v>4.17</v>
      </c>
      <c r="G175" s="244">
        <v>0.28000000000000003</v>
      </c>
      <c r="H175" s="244">
        <v>3.46</v>
      </c>
      <c r="I175" s="244">
        <v>4.53</v>
      </c>
      <c r="J175" s="117">
        <v>5.31</v>
      </c>
      <c r="K175" s="117">
        <v>2.09</v>
      </c>
      <c r="L175" s="92">
        <v>4.13</v>
      </c>
      <c r="M175" s="92">
        <v>6.61</v>
      </c>
      <c r="N175" s="104">
        <v>3.94</v>
      </c>
      <c r="O175" s="104">
        <v>4.0199999999999996</v>
      </c>
      <c r="P175" s="105">
        <v>0.91</v>
      </c>
      <c r="Q175" s="105">
        <v>0.89</v>
      </c>
      <c r="R175" s="105">
        <v>1.65</v>
      </c>
      <c r="S175" s="138">
        <v>4.53</v>
      </c>
      <c r="T175" s="107">
        <v>3.11</v>
      </c>
      <c r="U175" s="107">
        <v>6.5</v>
      </c>
      <c r="V175" s="107">
        <v>3.19</v>
      </c>
      <c r="W175" s="107">
        <v>1.57</v>
      </c>
      <c r="X175" s="107">
        <v>4.21</v>
      </c>
      <c r="Y175" s="107">
        <v>2.83</v>
      </c>
      <c r="Z175" s="107">
        <v>2.36</v>
      </c>
      <c r="AA175" s="106">
        <v>5.55</v>
      </c>
      <c r="AB175" s="106">
        <v>7.05</v>
      </c>
      <c r="AC175" s="106">
        <v>5.24</v>
      </c>
      <c r="AD175" s="106">
        <v>5.43</v>
      </c>
      <c r="AE175" s="106">
        <v>4.49</v>
      </c>
      <c r="AF175" s="106">
        <v>0.83</v>
      </c>
      <c r="AG175" s="106"/>
      <c r="AH175" s="106"/>
      <c r="AI175" s="106"/>
      <c r="AJ175" s="106"/>
      <c r="AK175" s="106"/>
      <c r="AL175" s="106"/>
      <c r="AM175" s="106"/>
      <c r="AN175" s="106"/>
      <c r="AO175" s="108"/>
      <c r="AP175" s="108"/>
      <c r="AQ175" s="108"/>
      <c r="AR175" s="108"/>
      <c r="AS175" s="108"/>
      <c r="AT175" s="108"/>
      <c r="AU175" s="39">
        <f t="shared" si="4"/>
        <v>3.8293103448275856</v>
      </c>
      <c r="AV175" s="40">
        <f t="shared" si="5"/>
        <v>0.64763619990995058</v>
      </c>
    </row>
    <row r="176" spans="1:48" ht="12.75" customHeight="1">
      <c r="A176" s="127">
        <v>50300</v>
      </c>
      <c r="B176" s="128" t="s">
        <v>162</v>
      </c>
      <c r="C176" s="259">
        <f>StormStats!D215</f>
        <v>34905</v>
      </c>
      <c r="D176" s="244">
        <v>2.09</v>
      </c>
      <c r="E176" s="244">
        <v>4.72</v>
      </c>
      <c r="F176" s="244">
        <v>4.84</v>
      </c>
      <c r="G176" s="244">
        <v>0.47</v>
      </c>
      <c r="H176" s="244">
        <v>2.52</v>
      </c>
      <c r="I176" s="244">
        <v>6.54</v>
      </c>
      <c r="J176" s="117">
        <v>7.2</v>
      </c>
      <c r="K176" s="117">
        <v>3.74</v>
      </c>
      <c r="L176" s="92">
        <v>2.6</v>
      </c>
      <c r="M176" s="92">
        <v>6.54</v>
      </c>
      <c r="N176" s="103">
        <v>7.48</v>
      </c>
      <c r="O176" s="103">
        <v>5.55</v>
      </c>
      <c r="P176" s="89">
        <v>1.06</v>
      </c>
      <c r="Q176" s="89">
        <v>1.28</v>
      </c>
      <c r="R176" s="89">
        <v>3.27</v>
      </c>
      <c r="S176" s="138">
        <v>6.34</v>
      </c>
      <c r="T176" s="107">
        <v>2.68</v>
      </c>
      <c r="U176" s="107">
        <v>5.75</v>
      </c>
      <c r="V176" s="107">
        <v>4.88</v>
      </c>
      <c r="W176" s="107">
        <v>2.0099999999999998</v>
      </c>
      <c r="X176" s="107">
        <v>2.52</v>
      </c>
      <c r="Y176" s="107">
        <v>1.85</v>
      </c>
      <c r="Z176" s="107">
        <v>2.76</v>
      </c>
      <c r="AA176" s="90">
        <v>6.3</v>
      </c>
      <c r="AB176" s="90">
        <v>7.6</v>
      </c>
      <c r="AC176" s="90">
        <v>7.36</v>
      </c>
      <c r="AD176" s="90">
        <v>7.91</v>
      </c>
      <c r="AE176" s="90">
        <v>3.46</v>
      </c>
      <c r="AF176" s="90"/>
      <c r="AG176" s="90"/>
      <c r="AH176" s="90"/>
      <c r="AI176" s="90"/>
      <c r="AJ176" s="90"/>
      <c r="AK176" s="90"/>
      <c r="AL176" s="90"/>
      <c r="AM176" s="90"/>
      <c r="AN176" s="90"/>
      <c r="AO176" s="92"/>
      <c r="AP176" s="92"/>
      <c r="AQ176" s="92"/>
      <c r="AR176" s="92"/>
      <c r="AS176" s="92"/>
      <c r="AT176" s="92"/>
      <c r="AU176" s="39">
        <f t="shared" si="4"/>
        <v>4.3328571428571419</v>
      </c>
      <c r="AV176" s="40">
        <f t="shared" si="5"/>
        <v>0.48236069897790973</v>
      </c>
    </row>
    <row r="177" spans="1:48" s="88" customFormat="1" ht="12.75" customHeight="1">
      <c r="A177" s="127">
        <v>50500</v>
      </c>
      <c r="B177" s="128" t="s">
        <v>163</v>
      </c>
      <c r="C177" s="259">
        <f>StormStats!D216</f>
        <v>34865</v>
      </c>
      <c r="D177" s="244">
        <v>3.23</v>
      </c>
      <c r="E177" s="244">
        <v>7.44</v>
      </c>
      <c r="F177" s="244">
        <v>3.11</v>
      </c>
      <c r="G177" s="244">
        <v>0.39</v>
      </c>
      <c r="H177" s="244">
        <v>3.23</v>
      </c>
      <c r="I177" s="244">
        <v>2.95</v>
      </c>
      <c r="J177" s="117">
        <v>5.55</v>
      </c>
      <c r="K177" s="117">
        <v>1.57</v>
      </c>
      <c r="L177" s="92">
        <v>3.27</v>
      </c>
      <c r="M177" s="92">
        <v>5.94</v>
      </c>
      <c r="N177" s="104">
        <v>5.08</v>
      </c>
      <c r="O177" s="104">
        <v>4.76</v>
      </c>
      <c r="P177" s="105">
        <v>1.57</v>
      </c>
      <c r="Q177" s="105">
        <v>1.73</v>
      </c>
      <c r="R177" s="105">
        <v>1.49</v>
      </c>
      <c r="S177" s="138">
        <v>4.88</v>
      </c>
      <c r="T177" s="107">
        <v>3.78</v>
      </c>
      <c r="U177" s="107">
        <v>5.31</v>
      </c>
      <c r="V177" s="107">
        <v>4.0599999999999996</v>
      </c>
      <c r="W177" s="107">
        <v>1.5</v>
      </c>
      <c r="X177" s="107">
        <v>8.11</v>
      </c>
      <c r="Y177" s="107">
        <v>2.2400000000000002</v>
      </c>
      <c r="Z177" s="107">
        <v>3.15</v>
      </c>
      <c r="AA177" s="106">
        <v>3.98</v>
      </c>
      <c r="AB177" s="106">
        <v>9.17</v>
      </c>
      <c r="AC177" s="106">
        <v>6.81</v>
      </c>
      <c r="AD177" s="106">
        <v>5.28</v>
      </c>
      <c r="AE177" s="106">
        <v>3.27</v>
      </c>
      <c r="AF177" s="106">
        <v>1.61</v>
      </c>
      <c r="AG177" s="106"/>
      <c r="AH177" s="106"/>
      <c r="AI177" s="106"/>
      <c r="AJ177" s="106"/>
      <c r="AK177" s="106"/>
      <c r="AL177" s="106"/>
      <c r="AM177" s="106"/>
      <c r="AN177" s="106"/>
      <c r="AO177" s="108"/>
      <c r="AP177" s="108"/>
      <c r="AQ177" s="108"/>
      <c r="AR177" s="108"/>
      <c r="AS177" s="108"/>
      <c r="AT177" s="108"/>
      <c r="AU177" s="39">
        <f t="shared" si="4"/>
        <v>3.9468965517241381</v>
      </c>
      <c r="AV177" s="40">
        <f t="shared" si="5"/>
        <v>0.81836449414642665</v>
      </c>
    </row>
    <row r="178" spans="1:48" ht="12.75" customHeight="1">
      <c r="A178" s="127">
        <v>50800</v>
      </c>
      <c r="B178" s="128" t="s">
        <v>205</v>
      </c>
      <c r="C178" s="259">
        <f>StormStats!D217</f>
        <v>34915</v>
      </c>
      <c r="D178" s="244">
        <v>1.81</v>
      </c>
      <c r="E178" s="244">
        <v>7.01</v>
      </c>
      <c r="F178" s="244">
        <v>3.86</v>
      </c>
      <c r="G178" s="244">
        <v>0.43</v>
      </c>
      <c r="H178" s="244">
        <v>2.52</v>
      </c>
      <c r="I178" s="244">
        <v>1.57</v>
      </c>
      <c r="J178" s="117">
        <v>6.26</v>
      </c>
      <c r="K178" s="117">
        <v>1.02</v>
      </c>
      <c r="L178" s="92">
        <v>4.76</v>
      </c>
      <c r="M178" s="92">
        <v>6.97</v>
      </c>
      <c r="N178" s="103">
        <v>6.14</v>
      </c>
      <c r="O178" s="103">
        <v>4.33</v>
      </c>
      <c r="P178" s="89">
        <v>1.19</v>
      </c>
      <c r="Q178" s="89">
        <v>1.8</v>
      </c>
      <c r="R178" s="89">
        <v>2.52</v>
      </c>
      <c r="S178" s="138">
        <v>3.35</v>
      </c>
      <c r="T178" s="107">
        <v>3.11</v>
      </c>
      <c r="U178" s="107">
        <v>3.35</v>
      </c>
      <c r="V178" s="107">
        <v>5.51</v>
      </c>
      <c r="W178" s="107">
        <v>2.2000000000000002</v>
      </c>
      <c r="X178" s="107">
        <v>6.34</v>
      </c>
      <c r="Y178" s="107">
        <v>1.89</v>
      </c>
      <c r="Z178" s="107">
        <v>3.43</v>
      </c>
      <c r="AA178" s="90">
        <v>4.8</v>
      </c>
      <c r="AB178" s="90">
        <v>4.88</v>
      </c>
      <c r="AC178" s="90">
        <v>5.31</v>
      </c>
      <c r="AD178" s="90">
        <v>5.04</v>
      </c>
      <c r="AE178" s="90">
        <v>4.6100000000000003</v>
      </c>
      <c r="AF178" s="90"/>
      <c r="AG178" s="90"/>
      <c r="AH178" s="90"/>
      <c r="AI178" s="90"/>
      <c r="AJ178" s="90"/>
      <c r="AK178" s="90"/>
      <c r="AL178" s="90"/>
      <c r="AM178" s="90"/>
      <c r="AN178" s="90"/>
      <c r="AO178" s="92"/>
      <c r="AP178" s="92"/>
      <c r="AQ178" s="92"/>
      <c r="AR178" s="92"/>
      <c r="AS178" s="92"/>
      <c r="AT178" s="92"/>
      <c r="AU178" s="39">
        <f t="shared" si="4"/>
        <v>3.7860714285714292</v>
      </c>
      <c r="AV178" s="40">
        <f t="shared" si="5"/>
        <v>0.47806810678237893</v>
      </c>
    </row>
    <row r="179" spans="1:48" ht="12.75" customHeight="1">
      <c r="A179" s="127">
        <v>51000</v>
      </c>
      <c r="B179" s="128" t="s">
        <v>165</v>
      </c>
      <c r="C179" s="259">
        <f>StormStats!D218</f>
        <v>34521</v>
      </c>
      <c r="D179" s="147"/>
      <c r="E179" s="244">
        <v>7.64</v>
      </c>
      <c r="F179" s="244">
        <v>2.76</v>
      </c>
      <c r="G179" s="244">
        <v>0.43</v>
      </c>
      <c r="H179" s="244">
        <v>2.91</v>
      </c>
      <c r="I179" s="244">
        <v>4.96</v>
      </c>
      <c r="J179" s="117">
        <v>4.41</v>
      </c>
      <c r="K179" s="117">
        <v>3.35</v>
      </c>
      <c r="L179" s="92">
        <v>3.23</v>
      </c>
      <c r="M179" s="92">
        <v>6.22</v>
      </c>
      <c r="N179" s="103">
        <v>2.2400000000000002</v>
      </c>
      <c r="O179" s="103">
        <v>4.88</v>
      </c>
      <c r="P179" s="89">
        <v>1.93</v>
      </c>
      <c r="Q179" s="89">
        <v>2.0499999999999998</v>
      </c>
      <c r="R179" s="89">
        <v>2.0499999999999998</v>
      </c>
      <c r="S179" s="138">
        <v>3.5</v>
      </c>
      <c r="T179" s="107">
        <v>6.3</v>
      </c>
      <c r="U179" s="107">
        <v>7.87</v>
      </c>
      <c r="V179" s="107">
        <v>3.62</v>
      </c>
      <c r="W179" s="107">
        <v>2.36</v>
      </c>
      <c r="X179" s="107">
        <v>5.12</v>
      </c>
      <c r="Y179" s="107">
        <v>2.0499999999999998</v>
      </c>
      <c r="Z179" s="107">
        <v>3.66</v>
      </c>
      <c r="AA179" s="90">
        <v>4.25</v>
      </c>
      <c r="AB179" s="90">
        <v>4.6100000000000003</v>
      </c>
      <c r="AC179" s="90">
        <v>5.51</v>
      </c>
      <c r="AD179" s="90">
        <v>4.88</v>
      </c>
      <c r="AE179" s="90">
        <v>1.93</v>
      </c>
      <c r="AF179" s="90">
        <v>2.0099999999999998</v>
      </c>
      <c r="AG179" s="90">
        <v>2.48</v>
      </c>
      <c r="AH179" s="90"/>
      <c r="AI179" s="90"/>
      <c r="AJ179" s="90"/>
      <c r="AK179" s="90"/>
      <c r="AL179" s="90"/>
      <c r="AM179" s="90"/>
      <c r="AN179" s="90"/>
      <c r="AO179" s="92"/>
      <c r="AP179" s="92"/>
      <c r="AQ179" s="92"/>
      <c r="AR179" s="92"/>
      <c r="AS179" s="92"/>
      <c r="AT179" s="92"/>
      <c r="AU179" s="39">
        <f t="shared" si="4"/>
        <v>3.765862068965518</v>
      </c>
      <c r="AV179" s="40">
        <f t="shared" si="5"/>
        <v>0</v>
      </c>
    </row>
    <row r="180" spans="1:48" s="83" customFormat="1" ht="12.75" customHeight="1">
      <c r="A180" s="127">
        <v>51200</v>
      </c>
      <c r="B180" s="128" t="s">
        <v>166</v>
      </c>
      <c r="C180" s="259">
        <f>StormStats!D219</f>
        <v>34521</v>
      </c>
      <c r="D180" s="244">
        <v>2.2000000000000002</v>
      </c>
      <c r="E180" s="244">
        <v>9.3699999999999992</v>
      </c>
      <c r="F180" s="244">
        <v>4.92</v>
      </c>
      <c r="G180" s="244">
        <v>0.47</v>
      </c>
      <c r="H180" s="244">
        <v>2.4</v>
      </c>
      <c r="I180" s="244">
        <v>3.19</v>
      </c>
      <c r="J180" s="117">
        <v>6.81</v>
      </c>
      <c r="K180" s="117">
        <v>3.07</v>
      </c>
      <c r="L180" s="92">
        <v>5.83</v>
      </c>
      <c r="M180" s="92">
        <v>6.14</v>
      </c>
      <c r="N180" s="103">
        <v>4.37</v>
      </c>
      <c r="O180" s="103">
        <v>6.26</v>
      </c>
      <c r="P180" s="89">
        <v>0.47</v>
      </c>
      <c r="Q180" s="89">
        <v>1.4</v>
      </c>
      <c r="R180" s="89">
        <v>1.46</v>
      </c>
      <c r="S180" s="138">
        <v>2.95</v>
      </c>
      <c r="T180" s="107">
        <v>2.83</v>
      </c>
      <c r="U180" s="107">
        <v>4.6500000000000004</v>
      </c>
      <c r="V180" s="107">
        <v>5.47</v>
      </c>
      <c r="W180" s="107">
        <v>2.36</v>
      </c>
      <c r="X180" s="107">
        <v>5.94</v>
      </c>
      <c r="Y180" s="107">
        <v>1.22</v>
      </c>
      <c r="Z180" s="107">
        <v>3.54</v>
      </c>
      <c r="AA180" s="90">
        <v>4.0199999999999996</v>
      </c>
      <c r="AB180" s="90">
        <v>5.16</v>
      </c>
      <c r="AC180" s="90">
        <v>5.79</v>
      </c>
      <c r="AD180" s="90">
        <v>6.42</v>
      </c>
      <c r="AE180" s="90">
        <v>3.15</v>
      </c>
      <c r="AF180" s="90">
        <v>2.0099999999999998</v>
      </c>
      <c r="AG180" s="90">
        <v>2.76</v>
      </c>
      <c r="AH180" s="90"/>
      <c r="AI180" s="90"/>
      <c r="AJ180" s="90"/>
      <c r="AK180" s="90"/>
      <c r="AL180" s="90"/>
      <c r="AM180" s="90"/>
      <c r="AN180" s="90"/>
      <c r="AO180" s="92"/>
      <c r="AP180" s="92"/>
      <c r="AQ180" s="92"/>
      <c r="AR180" s="92"/>
      <c r="AS180" s="92"/>
      <c r="AT180" s="92"/>
      <c r="AU180" s="39">
        <f t="shared" si="4"/>
        <v>3.8876666666666675</v>
      </c>
      <c r="AV180" s="40">
        <f t="shared" si="5"/>
        <v>0.56589213752893763</v>
      </c>
    </row>
    <row r="181" spans="1:48" ht="12.75" customHeight="1">
      <c r="A181" s="127">
        <v>51500</v>
      </c>
      <c r="B181" s="128" t="s">
        <v>167</v>
      </c>
      <c r="C181" s="259">
        <f>StormStats!D220</f>
        <v>34828</v>
      </c>
      <c r="D181" s="244">
        <v>2.17</v>
      </c>
      <c r="E181" s="244">
        <v>7.32</v>
      </c>
      <c r="F181" s="244">
        <v>4.0199999999999996</v>
      </c>
      <c r="G181" s="244">
        <v>1.1000000000000001</v>
      </c>
      <c r="H181" s="244">
        <v>2.36</v>
      </c>
      <c r="I181" s="244">
        <v>2.36</v>
      </c>
      <c r="J181" s="117">
        <v>5.75</v>
      </c>
      <c r="K181" s="117">
        <v>2.91</v>
      </c>
      <c r="L181" s="92">
        <v>7.68</v>
      </c>
      <c r="M181" s="92">
        <v>6.54</v>
      </c>
      <c r="N181" s="103">
        <v>3.5</v>
      </c>
      <c r="O181" s="103">
        <v>4.41</v>
      </c>
      <c r="P181" s="89">
        <v>0.51</v>
      </c>
      <c r="Q181" s="89">
        <v>1.46</v>
      </c>
      <c r="R181" s="89">
        <v>0.67</v>
      </c>
      <c r="S181" s="138">
        <v>2.68</v>
      </c>
      <c r="T181" s="107">
        <v>2.68</v>
      </c>
      <c r="U181" s="107">
        <v>4.6900000000000004</v>
      </c>
      <c r="V181" s="107">
        <v>5.75</v>
      </c>
      <c r="W181" s="107">
        <v>2.4</v>
      </c>
      <c r="X181" s="107">
        <v>4.8</v>
      </c>
      <c r="Y181" s="107">
        <v>1.77</v>
      </c>
      <c r="Z181" s="107">
        <v>2.52</v>
      </c>
      <c r="AA181" s="90">
        <v>4.33</v>
      </c>
      <c r="AB181" s="90">
        <v>5.16</v>
      </c>
      <c r="AC181" s="90">
        <v>6.97</v>
      </c>
      <c r="AD181" s="90">
        <v>7.13</v>
      </c>
      <c r="AE181" s="90">
        <v>4.53</v>
      </c>
      <c r="AF181" s="90">
        <v>3.86</v>
      </c>
      <c r="AG181" s="90"/>
      <c r="AH181" s="90"/>
      <c r="AI181" s="90"/>
      <c r="AJ181" s="90"/>
      <c r="AK181" s="90"/>
      <c r="AL181" s="90"/>
      <c r="AM181" s="90"/>
      <c r="AN181" s="90"/>
      <c r="AO181" s="92"/>
      <c r="AP181" s="92"/>
      <c r="AQ181" s="92"/>
      <c r="AR181" s="92"/>
      <c r="AS181" s="92"/>
      <c r="AT181" s="92"/>
      <c r="AU181" s="39">
        <f t="shared" si="4"/>
        <v>3.8631034482758615</v>
      </c>
      <c r="AV181" s="40">
        <f t="shared" si="5"/>
        <v>0.56172453807015987</v>
      </c>
    </row>
    <row r="182" spans="1:48" ht="12.75" customHeight="1">
      <c r="A182" s="127">
        <v>51700</v>
      </c>
      <c r="B182" s="128" t="s">
        <v>168</v>
      </c>
      <c r="C182" s="259">
        <f>StormStats!D221</f>
        <v>34527</v>
      </c>
      <c r="D182" s="244">
        <v>1.89</v>
      </c>
      <c r="E182" s="244">
        <v>6.93</v>
      </c>
      <c r="F182" s="244">
        <v>4.96</v>
      </c>
      <c r="G182" s="244">
        <v>0.79</v>
      </c>
      <c r="H182" s="244">
        <v>2.76</v>
      </c>
      <c r="I182" s="244">
        <v>1.65</v>
      </c>
      <c r="J182" s="117">
        <v>5.43</v>
      </c>
      <c r="K182" s="117">
        <v>2.6</v>
      </c>
      <c r="L182" s="92">
        <v>5.87</v>
      </c>
      <c r="M182" s="92">
        <v>9.69</v>
      </c>
      <c r="N182" s="103">
        <v>4.88</v>
      </c>
      <c r="O182" s="103">
        <v>4.72</v>
      </c>
      <c r="P182" s="89">
        <v>0.67</v>
      </c>
      <c r="Q182" s="89">
        <v>1.86</v>
      </c>
      <c r="R182" s="89">
        <v>1.34</v>
      </c>
      <c r="S182" s="138">
        <v>2.64</v>
      </c>
      <c r="T182" s="107">
        <v>4.41</v>
      </c>
      <c r="U182" s="107">
        <v>3.98</v>
      </c>
      <c r="V182" s="107">
        <v>5.04</v>
      </c>
      <c r="W182" s="107">
        <v>3.27</v>
      </c>
      <c r="X182" s="107">
        <v>4.53</v>
      </c>
      <c r="Y182" s="107">
        <v>3.07</v>
      </c>
      <c r="Z182" s="107">
        <v>3.19</v>
      </c>
      <c r="AA182" s="90">
        <v>3.39</v>
      </c>
      <c r="AB182" s="90">
        <v>6.5</v>
      </c>
      <c r="AC182" s="90">
        <v>4.88</v>
      </c>
      <c r="AD182" s="90">
        <v>5.63</v>
      </c>
      <c r="AE182" s="90">
        <v>5.2</v>
      </c>
      <c r="AF182" s="90">
        <v>3.07</v>
      </c>
      <c r="AG182" s="90"/>
      <c r="AH182" s="90"/>
      <c r="AI182" s="90"/>
      <c r="AJ182" s="90"/>
      <c r="AK182" s="90"/>
      <c r="AL182" s="90"/>
      <c r="AM182" s="90"/>
      <c r="AN182" s="90"/>
      <c r="AO182" s="92"/>
      <c r="AP182" s="92"/>
      <c r="AQ182" s="92"/>
      <c r="AR182" s="92"/>
      <c r="AS182" s="92"/>
      <c r="AT182" s="92"/>
      <c r="AU182" s="39">
        <f t="shared" si="4"/>
        <v>3.9599999999999995</v>
      </c>
      <c r="AV182" s="40">
        <f t="shared" si="5"/>
        <v>0.47727272727272729</v>
      </c>
    </row>
    <row r="183" spans="1:48" ht="12.75" customHeight="1">
      <c r="A183" s="127">
        <v>52000</v>
      </c>
      <c r="B183" s="128" t="s">
        <v>169</v>
      </c>
      <c r="C183" s="259">
        <f>StormStats!D222</f>
        <v>34527</v>
      </c>
      <c r="D183" s="244">
        <v>1.3</v>
      </c>
      <c r="E183" s="244">
        <v>5.28</v>
      </c>
      <c r="F183" s="244">
        <v>4.17</v>
      </c>
      <c r="G183" s="244">
        <v>0.63</v>
      </c>
      <c r="H183" s="244">
        <v>2.6</v>
      </c>
      <c r="I183" s="244">
        <v>2.0099999999999998</v>
      </c>
      <c r="J183" s="117">
        <v>4.0599999999999996</v>
      </c>
      <c r="K183" s="117">
        <v>2.13</v>
      </c>
      <c r="L183" s="92">
        <v>5.75</v>
      </c>
      <c r="M183" s="92">
        <v>9.17</v>
      </c>
      <c r="N183" s="103">
        <v>4.96</v>
      </c>
      <c r="O183" s="103">
        <v>5.08</v>
      </c>
      <c r="P183" s="89">
        <v>0.51</v>
      </c>
      <c r="Q183" s="89">
        <v>3.17</v>
      </c>
      <c r="R183" s="89">
        <v>1.1000000000000001</v>
      </c>
      <c r="S183" s="138">
        <v>2.99</v>
      </c>
      <c r="T183" s="107">
        <v>4.6900000000000004</v>
      </c>
      <c r="U183" s="107">
        <v>3.98</v>
      </c>
      <c r="V183" s="107">
        <v>4.76</v>
      </c>
      <c r="W183" s="107">
        <v>2.76</v>
      </c>
      <c r="X183" s="107">
        <v>3.9</v>
      </c>
      <c r="Y183" s="107">
        <v>2.4</v>
      </c>
      <c r="Z183" s="107">
        <v>2.8</v>
      </c>
      <c r="AA183" s="90">
        <v>3.07</v>
      </c>
      <c r="AB183" s="90">
        <v>5.35</v>
      </c>
      <c r="AC183" s="90">
        <v>4.8</v>
      </c>
      <c r="AD183" s="90">
        <v>6.5</v>
      </c>
      <c r="AE183" s="90">
        <v>4.13</v>
      </c>
      <c r="AF183" s="90">
        <v>2.87</v>
      </c>
      <c r="AG183" s="90"/>
      <c r="AH183" s="90"/>
      <c r="AI183" s="90"/>
      <c r="AJ183" s="90"/>
      <c r="AK183" s="90"/>
      <c r="AL183" s="90"/>
      <c r="AM183" s="90"/>
      <c r="AN183" s="90"/>
      <c r="AO183" s="92"/>
      <c r="AP183" s="92"/>
      <c r="AQ183" s="92"/>
      <c r="AR183" s="92"/>
      <c r="AS183" s="92"/>
      <c r="AT183" s="92"/>
      <c r="AU183" s="39">
        <f t="shared" si="4"/>
        <v>3.6868965517241379</v>
      </c>
      <c r="AV183" s="40">
        <f t="shared" si="5"/>
        <v>0.35260007482229705</v>
      </c>
    </row>
    <row r="184" spans="1:48" ht="12.75" customHeight="1">
      <c r="A184" s="127">
        <v>52300</v>
      </c>
      <c r="B184" s="128" t="s">
        <v>170</v>
      </c>
      <c r="C184" s="259">
        <f>StormStats!D223</f>
        <v>34549</v>
      </c>
      <c r="D184" s="244">
        <v>1.42</v>
      </c>
      <c r="E184" s="244">
        <v>5.83</v>
      </c>
      <c r="F184" s="244">
        <v>6.57</v>
      </c>
      <c r="G184" s="244">
        <v>0.91</v>
      </c>
      <c r="H184" s="244">
        <v>2.95</v>
      </c>
      <c r="I184" s="244">
        <v>4.21</v>
      </c>
      <c r="J184" s="117">
        <v>6.26</v>
      </c>
      <c r="K184" s="117">
        <v>2.8</v>
      </c>
      <c r="L184" s="92">
        <v>6.38</v>
      </c>
      <c r="M184" s="92">
        <v>8.31</v>
      </c>
      <c r="N184" s="103">
        <v>3.35</v>
      </c>
      <c r="O184" s="103">
        <v>5.2</v>
      </c>
      <c r="P184" s="89">
        <v>0.24</v>
      </c>
      <c r="Q184" s="89">
        <v>2.6</v>
      </c>
      <c r="R184" s="89">
        <v>2.2400000000000002</v>
      </c>
      <c r="S184" s="138">
        <v>4.0599999999999996</v>
      </c>
      <c r="T184" s="107">
        <v>1.89</v>
      </c>
      <c r="U184" s="107">
        <v>4.17</v>
      </c>
      <c r="V184" s="107">
        <v>3.78</v>
      </c>
      <c r="W184" s="107">
        <v>2.2799999999999998</v>
      </c>
      <c r="X184" s="107">
        <v>3.7</v>
      </c>
      <c r="Y184" s="107">
        <v>3.43</v>
      </c>
      <c r="Z184" s="107">
        <v>2.17</v>
      </c>
      <c r="AA184" s="90">
        <v>3.46</v>
      </c>
      <c r="AB184" s="90">
        <v>4.88</v>
      </c>
      <c r="AC184" s="90">
        <v>5.12</v>
      </c>
      <c r="AD184" s="90">
        <v>4.29</v>
      </c>
      <c r="AE184" s="90">
        <v>3.39</v>
      </c>
      <c r="AF184" s="90">
        <v>1.65</v>
      </c>
      <c r="AG184" s="90"/>
      <c r="AH184" s="90"/>
      <c r="AI184" s="90"/>
      <c r="AJ184" s="90"/>
      <c r="AK184" s="90"/>
      <c r="AL184" s="90"/>
      <c r="AM184" s="90"/>
      <c r="AN184" s="90"/>
      <c r="AO184" s="92"/>
      <c r="AP184" s="92"/>
      <c r="AQ184" s="92"/>
      <c r="AR184" s="92"/>
      <c r="AS184" s="92"/>
      <c r="AT184" s="92"/>
      <c r="AU184" s="39">
        <f t="shared" si="4"/>
        <v>3.7082758620689669</v>
      </c>
      <c r="AV184" s="40">
        <f t="shared" si="5"/>
        <v>0.38292728287148953</v>
      </c>
    </row>
    <row r="185" spans="1:48" s="88" customFormat="1" ht="12.75" customHeight="1">
      <c r="A185" s="127">
        <v>52500</v>
      </c>
      <c r="B185" s="128" t="s">
        <v>171</v>
      </c>
      <c r="C185" s="259">
        <f>StormStats!D224</f>
        <v>34837</v>
      </c>
      <c r="D185" s="244">
        <v>1.46</v>
      </c>
      <c r="E185" s="244">
        <v>5.87</v>
      </c>
      <c r="F185" s="244">
        <v>5.91</v>
      </c>
      <c r="G185" s="244">
        <v>0.79</v>
      </c>
      <c r="H185" s="244">
        <v>2.44</v>
      </c>
      <c r="I185" s="244">
        <v>4.0599999999999996</v>
      </c>
      <c r="J185" s="143"/>
      <c r="K185" s="117">
        <v>1.93</v>
      </c>
      <c r="L185" s="108">
        <v>6.3</v>
      </c>
      <c r="M185" s="108">
        <v>6.61</v>
      </c>
      <c r="N185" s="104">
        <v>3.66</v>
      </c>
      <c r="O185" s="104">
        <v>3.78</v>
      </c>
      <c r="P185" s="105">
        <v>0.59</v>
      </c>
      <c r="Q185" s="105">
        <v>3.23</v>
      </c>
      <c r="R185" s="105">
        <v>0.71</v>
      </c>
      <c r="S185" s="138">
        <v>3.98</v>
      </c>
      <c r="T185" s="107">
        <v>2.17</v>
      </c>
      <c r="U185" s="107">
        <v>4.09</v>
      </c>
      <c r="V185" s="107">
        <v>2.95</v>
      </c>
      <c r="W185" s="107">
        <v>2.76</v>
      </c>
      <c r="X185" s="107">
        <v>3.27</v>
      </c>
      <c r="Y185" s="107">
        <v>3.66</v>
      </c>
      <c r="Z185" s="107">
        <v>2.8</v>
      </c>
      <c r="AA185" s="106">
        <v>3.58</v>
      </c>
      <c r="AB185" s="106">
        <v>5.59</v>
      </c>
      <c r="AC185" s="106">
        <v>5.51</v>
      </c>
      <c r="AD185" s="106">
        <v>4.41</v>
      </c>
      <c r="AE185" s="106">
        <v>3.66</v>
      </c>
      <c r="AF185" s="106">
        <v>1.69</v>
      </c>
      <c r="AG185" s="106"/>
      <c r="AH185" s="106"/>
      <c r="AI185" s="106"/>
      <c r="AJ185" s="106"/>
      <c r="AK185" s="106"/>
      <c r="AL185" s="106"/>
      <c r="AM185" s="106"/>
      <c r="AN185" s="106"/>
      <c r="AO185" s="108"/>
      <c r="AP185" s="108"/>
      <c r="AQ185" s="108"/>
      <c r="AR185" s="108"/>
      <c r="AS185" s="108"/>
      <c r="AT185" s="108"/>
      <c r="AU185" s="39">
        <f t="shared" si="4"/>
        <v>3.4807142857142854</v>
      </c>
      <c r="AV185" s="40">
        <f t="shared" si="5"/>
        <v>0.41945413502975581</v>
      </c>
    </row>
    <row r="186" spans="1:48" ht="12.75" customHeight="1">
      <c r="A186" s="127">
        <v>52800</v>
      </c>
      <c r="B186" s="128" t="s">
        <v>172</v>
      </c>
      <c r="C186" s="259">
        <f>StormStats!D226</f>
        <v>34549</v>
      </c>
      <c r="D186" s="244">
        <v>1.38</v>
      </c>
      <c r="E186" s="244">
        <v>8.15</v>
      </c>
      <c r="F186" s="244">
        <v>4.88</v>
      </c>
      <c r="G186" s="244">
        <v>0.43</v>
      </c>
      <c r="H186" s="244">
        <v>2.87</v>
      </c>
      <c r="I186" s="244">
        <v>2.48</v>
      </c>
      <c r="J186" s="117">
        <v>6.77</v>
      </c>
      <c r="K186" s="117">
        <v>2.2000000000000002</v>
      </c>
      <c r="L186" s="92">
        <v>6.5</v>
      </c>
      <c r="M186" s="92">
        <v>7.6</v>
      </c>
      <c r="N186" s="103">
        <v>4.57</v>
      </c>
      <c r="O186" s="103">
        <v>5.48</v>
      </c>
      <c r="P186" s="89">
        <v>0.39</v>
      </c>
      <c r="Q186" s="89">
        <v>1.86</v>
      </c>
      <c r="R186" s="89">
        <v>1.69</v>
      </c>
      <c r="S186" s="138">
        <v>2.2799999999999998</v>
      </c>
      <c r="T186" s="107">
        <v>3.03</v>
      </c>
      <c r="U186" s="107">
        <v>4.41</v>
      </c>
      <c r="V186" s="107">
        <v>5.47</v>
      </c>
      <c r="W186" s="107">
        <v>2.64</v>
      </c>
      <c r="X186" s="107">
        <v>5.59</v>
      </c>
      <c r="Y186" s="107">
        <v>1.54</v>
      </c>
      <c r="Z186" s="107">
        <v>3.62</v>
      </c>
      <c r="AA186" s="90">
        <v>3.86</v>
      </c>
      <c r="AB186" s="90">
        <v>5.08</v>
      </c>
      <c r="AC186" s="90">
        <v>6.22</v>
      </c>
      <c r="AD186" s="90">
        <v>5.71</v>
      </c>
      <c r="AE186" s="90">
        <v>4.41</v>
      </c>
      <c r="AF186" s="90">
        <v>2.0499999999999998</v>
      </c>
      <c r="AG186" s="90"/>
      <c r="AH186" s="90"/>
      <c r="AI186" s="90"/>
      <c r="AJ186" s="90"/>
      <c r="AK186" s="90"/>
      <c r="AL186" s="90"/>
      <c r="AM186" s="90"/>
      <c r="AN186" s="90"/>
      <c r="AO186" s="92"/>
      <c r="AP186" s="92"/>
      <c r="AQ186" s="92"/>
      <c r="AR186" s="92"/>
      <c r="AS186" s="92"/>
      <c r="AT186" s="92"/>
      <c r="AU186" s="39">
        <f t="shared" si="4"/>
        <v>3.9020689655172411</v>
      </c>
      <c r="AV186" s="40">
        <f t="shared" si="5"/>
        <v>0.35365853658536583</v>
      </c>
    </row>
    <row r="187" spans="1:48" s="83" customFormat="1" ht="12.75" customHeight="1">
      <c r="A187" s="127">
        <v>53000</v>
      </c>
      <c r="B187" s="128" t="s">
        <v>173</v>
      </c>
      <c r="C187" s="259">
        <f>StormStats!D227</f>
        <v>35292</v>
      </c>
      <c r="D187" s="244">
        <v>1.02</v>
      </c>
      <c r="E187" s="244">
        <v>4.0199999999999996</v>
      </c>
      <c r="F187" s="244">
        <v>3.19</v>
      </c>
      <c r="G187" s="244">
        <v>0.55000000000000004</v>
      </c>
      <c r="H187" s="244">
        <v>2.09</v>
      </c>
      <c r="I187" s="244">
        <v>3.86</v>
      </c>
      <c r="J187" s="117">
        <v>5.31</v>
      </c>
      <c r="K187" s="117">
        <v>1.97</v>
      </c>
      <c r="L187" s="92">
        <v>6.3</v>
      </c>
      <c r="M187" s="92">
        <v>8.58</v>
      </c>
      <c r="N187" s="103">
        <v>3.39</v>
      </c>
      <c r="O187" s="103">
        <v>3.51</v>
      </c>
      <c r="P187" s="89">
        <v>0.12</v>
      </c>
      <c r="Q187" s="89">
        <v>3.32</v>
      </c>
      <c r="R187" s="89">
        <v>0.79</v>
      </c>
      <c r="S187" s="138">
        <v>2.76</v>
      </c>
      <c r="T187" s="107">
        <v>4.6900000000000004</v>
      </c>
      <c r="U187" s="107">
        <v>3.94</v>
      </c>
      <c r="V187" s="107">
        <v>4.6500000000000004</v>
      </c>
      <c r="W187" s="107">
        <v>1.93</v>
      </c>
      <c r="X187" s="107">
        <v>4.09</v>
      </c>
      <c r="Y187" s="107">
        <v>2.87</v>
      </c>
      <c r="Z187" s="107">
        <v>1.34</v>
      </c>
      <c r="AA187" s="90">
        <v>2.91</v>
      </c>
      <c r="AB187" s="90">
        <v>4.45</v>
      </c>
      <c r="AC187" s="90">
        <v>3.43</v>
      </c>
      <c r="AD187" s="90">
        <v>6.18</v>
      </c>
      <c r="AE187" s="90"/>
      <c r="AF187" s="90"/>
      <c r="AG187" s="90"/>
      <c r="AH187" s="90"/>
      <c r="AI187" s="90"/>
      <c r="AJ187" s="90"/>
      <c r="AK187" s="90"/>
      <c r="AL187" s="90"/>
      <c r="AM187" s="90"/>
      <c r="AN187" s="90"/>
      <c r="AO187" s="92"/>
      <c r="AP187" s="92"/>
      <c r="AQ187" s="92"/>
      <c r="AR187" s="92"/>
      <c r="AS187" s="92"/>
      <c r="AT187" s="92"/>
      <c r="AU187" s="39">
        <f t="shared" si="4"/>
        <v>3.3800000000000008</v>
      </c>
      <c r="AV187" s="40">
        <f t="shared" si="5"/>
        <v>0.30177514792899401</v>
      </c>
    </row>
    <row r="188" spans="1:48" ht="12.75" customHeight="1">
      <c r="A188" s="127">
        <v>53200</v>
      </c>
      <c r="B188" s="128" t="s">
        <v>267</v>
      </c>
      <c r="C188" s="259">
        <f>StormStats!D228</f>
        <v>37334</v>
      </c>
      <c r="D188" s="244">
        <v>1.97</v>
      </c>
      <c r="E188" s="244">
        <v>4.17</v>
      </c>
      <c r="F188" s="244">
        <v>4.0199999999999996</v>
      </c>
      <c r="G188" s="244">
        <v>0.43</v>
      </c>
      <c r="H188" s="244">
        <v>4.13</v>
      </c>
      <c r="I188" s="244">
        <v>5.35</v>
      </c>
      <c r="J188" s="117">
        <v>6.1</v>
      </c>
      <c r="K188" s="117">
        <v>4.0599999999999996</v>
      </c>
      <c r="L188" s="92">
        <v>1.93</v>
      </c>
      <c r="M188" s="92">
        <v>8.11</v>
      </c>
      <c r="N188" s="103">
        <v>7.36</v>
      </c>
      <c r="O188" s="103">
        <v>5.79</v>
      </c>
      <c r="P188" s="89">
        <v>1.73</v>
      </c>
      <c r="Q188" s="89">
        <v>0.86</v>
      </c>
      <c r="R188" s="89">
        <v>3.9</v>
      </c>
      <c r="S188" s="138">
        <v>4.0599999999999996</v>
      </c>
      <c r="T188" s="107">
        <v>4.8099999999999996</v>
      </c>
      <c r="U188" s="107">
        <v>3.11</v>
      </c>
      <c r="V188" s="107">
        <v>4.21</v>
      </c>
      <c r="W188" s="107">
        <v>2.79</v>
      </c>
      <c r="X188" s="107">
        <v>4.0199999999999996</v>
      </c>
      <c r="Y188" s="107">
        <v>1.57</v>
      </c>
      <c r="Z188" s="107"/>
      <c r="AA188" s="90"/>
      <c r="AB188" s="90"/>
      <c r="AC188" s="90"/>
      <c r="AD188" s="90"/>
      <c r="AE188" s="90"/>
      <c r="AF188" s="90"/>
      <c r="AG188" s="90"/>
      <c r="AH188" s="90"/>
      <c r="AI188" s="90"/>
      <c r="AJ188" s="90"/>
      <c r="AK188" s="90"/>
      <c r="AL188" s="90"/>
      <c r="AM188" s="90"/>
      <c r="AN188" s="90"/>
      <c r="AO188" s="92"/>
      <c r="AP188" s="92"/>
      <c r="AQ188" s="92"/>
      <c r="AR188" s="92"/>
      <c r="AS188" s="92"/>
      <c r="AT188" s="92"/>
      <c r="AU188" s="39">
        <f t="shared" si="4"/>
        <v>3.8399999999999994</v>
      </c>
      <c r="AV188" s="40">
        <f t="shared" si="5"/>
        <v>0.51302083333333337</v>
      </c>
    </row>
    <row r="189" spans="1:48" ht="12.75" customHeight="1">
      <c r="A189" s="127">
        <v>53500</v>
      </c>
      <c r="B189" s="130" t="s">
        <v>178</v>
      </c>
      <c r="C189" s="259">
        <f>StormStats!D229</f>
        <v>30637</v>
      </c>
      <c r="D189" s="244">
        <v>1.38</v>
      </c>
      <c r="E189" s="244">
        <v>7.05</v>
      </c>
      <c r="F189" s="244">
        <v>5.24</v>
      </c>
      <c r="G189" s="244">
        <v>0.16</v>
      </c>
      <c r="H189" s="244">
        <v>2.2400000000000002</v>
      </c>
      <c r="I189" s="244">
        <v>4.92</v>
      </c>
      <c r="J189" s="117">
        <v>3.27</v>
      </c>
      <c r="K189" s="117">
        <v>1.46</v>
      </c>
      <c r="L189" s="92">
        <v>5.51</v>
      </c>
      <c r="M189" s="92">
        <v>7.95</v>
      </c>
      <c r="N189" s="103">
        <v>3.78</v>
      </c>
      <c r="O189" s="103">
        <v>4.0599999999999996</v>
      </c>
      <c r="P189" s="89">
        <v>0.79</v>
      </c>
      <c r="Q189" s="89">
        <v>2.48</v>
      </c>
      <c r="R189" s="89">
        <v>0.98</v>
      </c>
      <c r="S189" s="138">
        <v>5.39</v>
      </c>
      <c r="T189" s="107">
        <v>3.9</v>
      </c>
      <c r="U189" s="107">
        <v>6.5</v>
      </c>
      <c r="V189" s="107">
        <v>3.9</v>
      </c>
      <c r="W189" s="107">
        <v>3.11</v>
      </c>
      <c r="X189" s="107">
        <v>4.92</v>
      </c>
      <c r="Y189" s="107">
        <v>4.41</v>
      </c>
      <c r="Z189" s="107">
        <v>2.36</v>
      </c>
      <c r="AA189" s="90">
        <v>3.27</v>
      </c>
      <c r="AB189" s="90">
        <v>9.65</v>
      </c>
      <c r="AC189" s="90">
        <v>4.8</v>
      </c>
      <c r="AD189" s="90">
        <v>6.3</v>
      </c>
      <c r="AE189" s="90">
        <v>4.13</v>
      </c>
      <c r="AF189" s="91"/>
      <c r="AG189" s="90">
        <v>2.64</v>
      </c>
      <c r="AH189" s="90">
        <v>1.73</v>
      </c>
      <c r="AI189" s="90">
        <v>3.98</v>
      </c>
      <c r="AJ189" s="90">
        <v>1.5</v>
      </c>
      <c r="AK189" s="90">
        <v>1.57</v>
      </c>
      <c r="AL189" s="90">
        <v>0.59</v>
      </c>
      <c r="AM189" s="90">
        <v>1.46</v>
      </c>
      <c r="AN189" s="90">
        <v>0.59</v>
      </c>
      <c r="AO189" s="92">
        <v>2.48</v>
      </c>
      <c r="AP189" s="92">
        <v>1.06</v>
      </c>
      <c r="AQ189" s="92">
        <v>3.9</v>
      </c>
      <c r="AR189" s="92"/>
      <c r="AS189" s="92"/>
      <c r="AT189" s="92"/>
      <c r="AU189" s="39">
        <f t="shared" si="4"/>
        <v>3.4720512820512819</v>
      </c>
      <c r="AV189" s="40">
        <f t="shared" si="5"/>
        <v>0.39745956724023335</v>
      </c>
    </row>
    <row r="190" spans="1:48" ht="12.75" customHeight="1">
      <c r="A190" s="127">
        <v>53700</v>
      </c>
      <c r="B190" s="128" t="s">
        <v>189</v>
      </c>
      <c r="C190" s="259">
        <f>StormStats!D230</f>
        <v>29830</v>
      </c>
      <c r="D190" s="244">
        <v>1.61</v>
      </c>
      <c r="E190" s="244">
        <v>10.91</v>
      </c>
      <c r="F190" s="244">
        <v>5.79</v>
      </c>
      <c r="G190" s="244">
        <v>0.51</v>
      </c>
      <c r="H190" s="244">
        <v>3.23</v>
      </c>
      <c r="I190" s="244">
        <v>6.57</v>
      </c>
      <c r="J190" s="117">
        <v>3.03</v>
      </c>
      <c r="K190" s="117">
        <v>4.6500000000000004</v>
      </c>
      <c r="L190" s="92">
        <v>3.82</v>
      </c>
      <c r="M190" s="92">
        <v>10.24</v>
      </c>
      <c r="N190" s="103">
        <v>5.75</v>
      </c>
      <c r="O190" s="103">
        <v>5.98</v>
      </c>
      <c r="P190" s="89">
        <v>2.8</v>
      </c>
      <c r="Q190" s="89">
        <v>1.58</v>
      </c>
      <c r="R190" s="89">
        <v>1.58</v>
      </c>
      <c r="S190" s="234"/>
      <c r="T190" s="107">
        <v>1.61</v>
      </c>
      <c r="U190" s="107">
        <v>4.92</v>
      </c>
      <c r="V190" s="107">
        <v>4.53</v>
      </c>
      <c r="W190" s="107">
        <v>2.2400000000000002</v>
      </c>
      <c r="X190" s="107">
        <v>2.0099999999999998</v>
      </c>
      <c r="Y190" s="107">
        <v>4.17</v>
      </c>
      <c r="Z190" s="107">
        <v>5.04</v>
      </c>
      <c r="AA190" s="90">
        <v>4.0599999999999996</v>
      </c>
      <c r="AB190" s="90">
        <v>11.65</v>
      </c>
      <c r="AC190" s="90">
        <v>3.7</v>
      </c>
      <c r="AD190" s="90">
        <v>7.44</v>
      </c>
      <c r="AE190" s="90">
        <v>4.84</v>
      </c>
      <c r="AF190" s="90">
        <v>1.65</v>
      </c>
      <c r="AG190" s="90">
        <v>4.0599999999999996</v>
      </c>
      <c r="AH190" s="90">
        <v>1.54</v>
      </c>
      <c r="AI190" s="90">
        <v>5.16</v>
      </c>
      <c r="AJ190" s="90">
        <v>3.82</v>
      </c>
      <c r="AK190" s="90">
        <v>5.43</v>
      </c>
      <c r="AL190" s="90">
        <v>3.82</v>
      </c>
      <c r="AM190" s="90">
        <v>3.78</v>
      </c>
      <c r="AN190" s="90">
        <v>3.78</v>
      </c>
      <c r="AO190" s="92">
        <v>5.71</v>
      </c>
      <c r="AP190" s="92">
        <v>4.25</v>
      </c>
      <c r="AQ190" s="92">
        <v>9.8800000000000008</v>
      </c>
      <c r="AR190" s="92">
        <v>5.63</v>
      </c>
      <c r="AS190" s="92">
        <v>4.29</v>
      </c>
      <c r="AT190" s="92"/>
      <c r="AU190" s="39">
        <f t="shared" si="4"/>
        <v>4.562439024390244</v>
      </c>
      <c r="AV190" s="40">
        <f t="shared" si="5"/>
        <v>0.35288142841868919</v>
      </c>
    </row>
    <row r="191" spans="1:48" ht="12.75" customHeight="1">
      <c r="A191" s="127">
        <v>54000</v>
      </c>
      <c r="B191" s="128" t="s">
        <v>77</v>
      </c>
      <c r="C191" s="259">
        <f>StormStats!D231</f>
        <v>29753</v>
      </c>
      <c r="D191" s="244">
        <v>3.43</v>
      </c>
      <c r="E191" s="244">
        <v>18.23</v>
      </c>
      <c r="F191" s="244">
        <v>7.6</v>
      </c>
      <c r="G191" s="244">
        <v>1.61</v>
      </c>
      <c r="H191" s="244">
        <v>6.97</v>
      </c>
      <c r="I191" s="244">
        <v>12.64</v>
      </c>
      <c r="J191" s="117">
        <v>10.67</v>
      </c>
      <c r="K191" s="117">
        <v>10.59</v>
      </c>
      <c r="L191" s="92">
        <v>4.53</v>
      </c>
      <c r="M191" s="92">
        <v>15.67</v>
      </c>
      <c r="N191" s="103">
        <v>8.07</v>
      </c>
      <c r="O191" s="103">
        <v>10.119999999999999</v>
      </c>
      <c r="P191" s="89">
        <v>2.13</v>
      </c>
      <c r="Q191" s="89">
        <v>3.7</v>
      </c>
      <c r="R191" s="89">
        <v>3.89</v>
      </c>
      <c r="S191" s="138">
        <v>10.94</v>
      </c>
      <c r="T191" s="107">
        <v>5.98</v>
      </c>
      <c r="U191" s="107">
        <v>10.16</v>
      </c>
      <c r="V191" s="107">
        <v>7.32</v>
      </c>
      <c r="W191" s="107">
        <v>5.28</v>
      </c>
      <c r="X191" s="107">
        <v>7.17</v>
      </c>
      <c r="Y191" s="107">
        <v>6.02</v>
      </c>
      <c r="Z191" s="107">
        <v>5.24</v>
      </c>
      <c r="AA191" s="91"/>
      <c r="AB191" s="90">
        <v>11.85</v>
      </c>
      <c r="AC191" s="90">
        <v>7.13</v>
      </c>
      <c r="AD191" s="90">
        <v>7.56</v>
      </c>
      <c r="AE191" s="90">
        <v>11.18</v>
      </c>
      <c r="AF191" s="90">
        <v>4.09</v>
      </c>
      <c r="AG191" s="90">
        <v>7.8</v>
      </c>
      <c r="AH191" s="90">
        <v>2.8</v>
      </c>
      <c r="AI191" s="90">
        <v>9.1300000000000008</v>
      </c>
      <c r="AJ191" s="90">
        <v>5.28</v>
      </c>
      <c r="AK191" s="90">
        <v>12.64</v>
      </c>
      <c r="AL191" s="90">
        <v>1.81</v>
      </c>
      <c r="AM191" s="90">
        <v>1.97</v>
      </c>
      <c r="AN191" s="90">
        <v>7.56</v>
      </c>
      <c r="AO191" s="92">
        <v>11.54</v>
      </c>
      <c r="AP191" s="92">
        <v>6.42</v>
      </c>
      <c r="AQ191" s="92">
        <v>14.88</v>
      </c>
      <c r="AR191" s="92">
        <v>6.1</v>
      </c>
      <c r="AS191" s="91"/>
      <c r="AT191" s="92">
        <v>14.17</v>
      </c>
      <c r="AU191" s="39">
        <f t="shared" si="4"/>
        <v>7.8504878048780515</v>
      </c>
      <c r="AV191" s="40">
        <f t="shared" si="5"/>
        <v>0.43691552490135754</v>
      </c>
    </row>
    <row r="192" spans="1:48" ht="12.75" customHeight="1">
      <c r="A192" s="127">
        <v>54300</v>
      </c>
      <c r="B192" s="128" t="s">
        <v>79</v>
      </c>
      <c r="C192" s="259">
        <f>StormStats!D232</f>
        <v>30669</v>
      </c>
      <c r="D192" s="244">
        <v>2.0099999999999998</v>
      </c>
      <c r="E192" s="244">
        <v>8.5399999999999991</v>
      </c>
      <c r="F192" s="244">
        <v>6.38</v>
      </c>
      <c r="G192" s="244">
        <v>1.81</v>
      </c>
      <c r="H192" s="244">
        <v>4.8</v>
      </c>
      <c r="I192" s="244">
        <v>7.72</v>
      </c>
      <c r="J192" s="117">
        <v>2.36</v>
      </c>
      <c r="K192" s="117">
        <v>8.35</v>
      </c>
      <c r="L192" s="92">
        <v>4.17</v>
      </c>
      <c r="M192" s="92">
        <v>11.89</v>
      </c>
      <c r="N192" s="103">
        <v>7.13</v>
      </c>
      <c r="O192" s="103">
        <v>8.23</v>
      </c>
      <c r="P192" s="89">
        <v>2.99</v>
      </c>
      <c r="Q192" s="89">
        <v>2.34</v>
      </c>
      <c r="R192" s="89">
        <v>2.92</v>
      </c>
      <c r="S192" s="138">
        <v>5.98</v>
      </c>
      <c r="T192" s="107">
        <v>6.97</v>
      </c>
      <c r="U192" s="107">
        <v>9.8000000000000007</v>
      </c>
      <c r="V192" s="107">
        <v>4.0599999999999996</v>
      </c>
      <c r="W192" s="107">
        <v>4.96</v>
      </c>
      <c r="X192" s="107">
        <v>3.78</v>
      </c>
      <c r="Y192" s="107">
        <v>3.66</v>
      </c>
      <c r="Z192" s="107">
        <v>4.09</v>
      </c>
      <c r="AA192" s="90">
        <v>5.91</v>
      </c>
      <c r="AB192" s="90">
        <v>9.06</v>
      </c>
      <c r="AC192" s="90">
        <v>8.66</v>
      </c>
      <c r="AD192" s="90">
        <v>6.3</v>
      </c>
      <c r="AE192" s="90">
        <v>4.84</v>
      </c>
      <c r="AF192" s="90">
        <v>5.39</v>
      </c>
      <c r="AG192" s="90">
        <v>3.9</v>
      </c>
      <c r="AH192" s="90">
        <v>2.83</v>
      </c>
      <c r="AI192" s="90">
        <v>6.61</v>
      </c>
      <c r="AJ192" s="90">
        <v>4.21</v>
      </c>
      <c r="AK192" s="90">
        <v>8.5</v>
      </c>
      <c r="AL192" s="90">
        <v>3.11</v>
      </c>
      <c r="AM192" s="90">
        <v>2.3199999999999998</v>
      </c>
      <c r="AN192" s="90">
        <v>2.0099999999999998</v>
      </c>
      <c r="AO192" s="92">
        <v>1.22</v>
      </c>
      <c r="AP192" s="92"/>
      <c r="AQ192" s="92"/>
      <c r="AR192" s="92"/>
      <c r="AS192" s="92"/>
      <c r="AT192" s="92"/>
      <c r="AU192" s="39">
        <f t="shared" si="4"/>
        <v>5.2581578947368426</v>
      </c>
      <c r="AV192" s="40">
        <f t="shared" si="5"/>
        <v>0.38226314999249278</v>
      </c>
    </row>
    <row r="193" spans="1:48" ht="12.75" customHeight="1">
      <c r="A193" s="127">
        <v>54500</v>
      </c>
      <c r="B193" s="128" t="s">
        <v>80</v>
      </c>
      <c r="C193" s="259">
        <f>StormStats!D233</f>
        <v>29853</v>
      </c>
      <c r="D193" s="244">
        <v>5.55</v>
      </c>
      <c r="E193" s="244">
        <v>13.31</v>
      </c>
      <c r="F193" s="244">
        <v>8.35</v>
      </c>
      <c r="G193" s="244">
        <v>2.4</v>
      </c>
      <c r="H193" s="244">
        <v>3.9</v>
      </c>
      <c r="I193" s="244">
        <v>5.79</v>
      </c>
      <c r="J193" s="117">
        <v>10.16</v>
      </c>
      <c r="K193" s="117">
        <v>6.22</v>
      </c>
      <c r="L193" s="92">
        <v>5.67</v>
      </c>
      <c r="M193" s="92">
        <v>10</v>
      </c>
      <c r="N193" s="103">
        <v>7.2</v>
      </c>
      <c r="O193" s="103">
        <v>10.47</v>
      </c>
      <c r="P193" s="89">
        <v>2.3199999999999998</v>
      </c>
      <c r="Q193" s="89">
        <v>2.7</v>
      </c>
      <c r="R193" s="89">
        <v>3.66</v>
      </c>
      <c r="S193" s="138">
        <v>5.51</v>
      </c>
      <c r="T193" s="107">
        <v>6.73</v>
      </c>
      <c r="U193" s="107">
        <v>11.22</v>
      </c>
      <c r="V193" s="107">
        <v>4.92</v>
      </c>
      <c r="W193" s="107">
        <v>5.75</v>
      </c>
      <c r="X193" s="107">
        <v>3.58</v>
      </c>
      <c r="Y193" s="107">
        <v>2.6</v>
      </c>
      <c r="Z193" s="107">
        <v>6.61</v>
      </c>
      <c r="AA193" s="90">
        <v>3.98</v>
      </c>
      <c r="AB193" s="90">
        <v>10.87</v>
      </c>
      <c r="AC193" s="90">
        <v>9.4499999999999993</v>
      </c>
      <c r="AD193" s="90">
        <v>8.11</v>
      </c>
      <c r="AE193" s="90">
        <v>7.99</v>
      </c>
      <c r="AF193" s="90">
        <v>6.5</v>
      </c>
      <c r="AG193" s="90">
        <v>5.83</v>
      </c>
      <c r="AH193" s="90">
        <v>3.19</v>
      </c>
      <c r="AI193" s="90">
        <v>5.12</v>
      </c>
      <c r="AJ193" s="90">
        <v>6.34</v>
      </c>
      <c r="AK193" s="90">
        <v>10.24</v>
      </c>
      <c r="AL193" s="90">
        <v>4.17</v>
      </c>
      <c r="AM193" s="90">
        <v>5.79</v>
      </c>
      <c r="AN193" s="90">
        <v>4.09</v>
      </c>
      <c r="AO193" s="92">
        <v>7.6</v>
      </c>
      <c r="AP193" s="92">
        <v>3.98</v>
      </c>
      <c r="AQ193" s="92">
        <v>7.64</v>
      </c>
      <c r="AR193" s="92">
        <v>8.5399999999999991</v>
      </c>
      <c r="AS193" s="92">
        <v>4.37</v>
      </c>
      <c r="AT193" s="92"/>
      <c r="AU193" s="39">
        <f t="shared" si="4"/>
        <v>6.3909523809523803</v>
      </c>
      <c r="AV193" s="40">
        <f t="shared" si="5"/>
        <v>0.86841517025556969</v>
      </c>
    </row>
    <row r="194" spans="1:48" ht="12.75" customHeight="1">
      <c r="A194" s="127">
        <v>55000</v>
      </c>
      <c r="B194" s="129" t="s">
        <v>300</v>
      </c>
      <c r="C194" s="259">
        <f>StormStats!D234</f>
        <v>37601</v>
      </c>
      <c r="D194" s="244">
        <v>1.38</v>
      </c>
      <c r="E194" s="244">
        <v>4.09</v>
      </c>
      <c r="F194" s="244">
        <v>5.08</v>
      </c>
      <c r="G194" s="244">
        <v>0.71</v>
      </c>
      <c r="H194" s="244">
        <v>1.93</v>
      </c>
      <c r="I194" s="244">
        <v>4.0199999999999996</v>
      </c>
      <c r="J194" s="117">
        <v>5.71</v>
      </c>
      <c r="K194" s="117">
        <v>3.66</v>
      </c>
      <c r="L194" s="92">
        <v>1.73</v>
      </c>
      <c r="M194" s="92">
        <v>9.8800000000000008</v>
      </c>
      <c r="N194" s="103">
        <v>7.48</v>
      </c>
      <c r="O194" s="103">
        <v>5.08</v>
      </c>
      <c r="P194" s="89">
        <v>2.87</v>
      </c>
      <c r="Q194" s="89">
        <v>1.85</v>
      </c>
      <c r="R194" s="89">
        <v>2.3199999999999998</v>
      </c>
      <c r="S194" s="138">
        <v>7.36</v>
      </c>
      <c r="T194" s="107">
        <v>2.3199999999999998</v>
      </c>
      <c r="U194" s="107">
        <v>6.34</v>
      </c>
      <c r="V194" s="107">
        <v>3.27</v>
      </c>
      <c r="W194" s="107">
        <v>3.46</v>
      </c>
      <c r="X194" s="107">
        <v>3.82</v>
      </c>
      <c r="Y194" s="107"/>
      <c r="Z194" s="107"/>
      <c r="AA194" s="90"/>
      <c r="AB194" s="90"/>
      <c r="AC194" s="90"/>
      <c r="AD194" s="90"/>
      <c r="AE194" s="90"/>
      <c r="AF194" s="90"/>
      <c r="AG194" s="90"/>
      <c r="AH194" s="90"/>
      <c r="AI194" s="90"/>
      <c r="AJ194" s="90"/>
      <c r="AK194" s="90"/>
      <c r="AL194" s="90"/>
      <c r="AM194" s="90"/>
      <c r="AN194" s="90"/>
      <c r="AO194" s="92"/>
      <c r="AP194" s="92"/>
      <c r="AQ194" s="92"/>
      <c r="AR194" s="92"/>
      <c r="AS194" s="92"/>
      <c r="AT194" s="92"/>
      <c r="AU194" s="39">
        <f t="shared" si="4"/>
        <v>4.017142857142856</v>
      </c>
      <c r="AV194" s="40">
        <f t="shared" si="5"/>
        <v>0.34352773826458044</v>
      </c>
    </row>
    <row r="195" spans="1:48" ht="12.75" customHeight="1">
      <c r="A195" s="127">
        <v>55200</v>
      </c>
      <c r="B195" s="129" t="s">
        <v>301</v>
      </c>
      <c r="C195" s="259">
        <f>StormStats!D235</f>
        <v>37811</v>
      </c>
      <c r="D195" s="244">
        <v>1.38</v>
      </c>
      <c r="E195" s="244">
        <v>9.25</v>
      </c>
      <c r="F195" s="244">
        <v>6.93</v>
      </c>
      <c r="G195" s="244">
        <v>0.43</v>
      </c>
      <c r="H195" s="244">
        <v>2.64</v>
      </c>
      <c r="I195" s="244">
        <v>7.87</v>
      </c>
      <c r="J195" s="117">
        <v>3.62</v>
      </c>
      <c r="K195" s="117">
        <v>4.09</v>
      </c>
      <c r="L195" s="92">
        <v>5.28</v>
      </c>
      <c r="M195" s="92">
        <v>5.94</v>
      </c>
      <c r="N195" s="103">
        <v>8.27</v>
      </c>
      <c r="O195" s="103">
        <v>4.17</v>
      </c>
      <c r="P195" s="89">
        <v>1.34</v>
      </c>
      <c r="Q195" s="89">
        <v>2.76</v>
      </c>
      <c r="R195" s="89">
        <v>1.26</v>
      </c>
      <c r="S195" s="138">
        <v>6.14</v>
      </c>
      <c r="T195" s="107">
        <v>4.37</v>
      </c>
      <c r="U195" s="107">
        <v>5.94</v>
      </c>
      <c r="V195" s="107">
        <v>3.19</v>
      </c>
      <c r="W195" s="107">
        <v>3.58</v>
      </c>
      <c r="X195" s="107"/>
      <c r="Y195" s="107"/>
      <c r="Z195" s="107"/>
      <c r="AA195" s="90"/>
      <c r="AB195" s="90"/>
      <c r="AC195" s="90"/>
      <c r="AD195" s="90"/>
      <c r="AE195" s="90"/>
      <c r="AF195" s="90"/>
      <c r="AG195" s="90"/>
      <c r="AH195" s="90"/>
      <c r="AI195" s="90"/>
      <c r="AJ195" s="90"/>
      <c r="AK195" s="90"/>
      <c r="AL195" s="90"/>
      <c r="AM195" s="90"/>
      <c r="AN195" s="90"/>
      <c r="AO195" s="92"/>
      <c r="AP195" s="92"/>
      <c r="AQ195" s="92"/>
      <c r="AR195" s="92"/>
      <c r="AS195" s="92"/>
      <c r="AT195" s="92"/>
      <c r="AU195" s="39">
        <f t="shared" si="4"/>
        <v>4.4224999999999994</v>
      </c>
      <c r="AV195" s="40">
        <f t="shared" si="5"/>
        <v>0.31204070096099495</v>
      </c>
    </row>
    <row r="196" spans="1:48" ht="12.75" customHeight="1">
      <c r="A196" s="127">
        <v>55500</v>
      </c>
      <c r="B196" s="128" t="s">
        <v>584</v>
      </c>
      <c r="C196" s="259">
        <f>StormStats!D236</f>
        <v>37313</v>
      </c>
      <c r="D196" s="244">
        <v>3.66</v>
      </c>
      <c r="E196" s="244">
        <v>5.55</v>
      </c>
      <c r="F196" s="244">
        <v>4.84</v>
      </c>
      <c r="G196" s="244">
        <v>1.46</v>
      </c>
      <c r="H196" s="244">
        <v>4.0199999999999996</v>
      </c>
      <c r="I196" s="244">
        <v>4.09</v>
      </c>
      <c r="J196" s="117">
        <v>3.31</v>
      </c>
      <c r="K196" s="117">
        <v>4.29</v>
      </c>
      <c r="L196" s="92">
        <v>5.31</v>
      </c>
      <c r="M196" s="92">
        <v>6.46</v>
      </c>
      <c r="N196" s="103">
        <v>3.86</v>
      </c>
      <c r="O196" s="103">
        <v>6.38</v>
      </c>
      <c r="P196" s="89">
        <v>2.33</v>
      </c>
      <c r="Q196" s="89">
        <v>0.82</v>
      </c>
      <c r="R196" s="89">
        <v>2.91</v>
      </c>
      <c r="S196" s="138">
        <v>4.8099999999999996</v>
      </c>
      <c r="T196" s="107">
        <v>2.4700000000000002</v>
      </c>
      <c r="U196" s="107">
        <v>7.33</v>
      </c>
      <c r="V196" s="107">
        <v>4.72</v>
      </c>
      <c r="W196" s="107">
        <v>4.13</v>
      </c>
      <c r="X196" s="107">
        <v>3.07</v>
      </c>
      <c r="Y196" s="107">
        <v>1.7</v>
      </c>
      <c r="Z196" s="107"/>
      <c r="AA196" s="90"/>
      <c r="AB196" s="90"/>
      <c r="AC196" s="90"/>
      <c r="AD196" s="90"/>
      <c r="AE196" s="90"/>
      <c r="AF196" s="90"/>
      <c r="AG196" s="90"/>
      <c r="AH196" s="90"/>
      <c r="AI196" s="90"/>
      <c r="AJ196" s="90"/>
      <c r="AK196" s="90"/>
      <c r="AL196" s="90"/>
      <c r="AM196" s="90"/>
      <c r="AN196" s="90"/>
      <c r="AO196" s="92"/>
      <c r="AP196" s="92"/>
      <c r="AQ196" s="92"/>
      <c r="AR196" s="92"/>
      <c r="AS196" s="92"/>
      <c r="AT196" s="92"/>
      <c r="AU196" s="39">
        <f t="shared" si="4"/>
        <v>3.978181818181818</v>
      </c>
      <c r="AV196" s="40">
        <f t="shared" si="5"/>
        <v>0.92001828153564902</v>
      </c>
    </row>
    <row r="197" spans="1:48" s="83" customFormat="1" ht="12.75" customHeight="1">
      <c r="A197" s="127">
        <v>55700</v>
      </c>
      <c r="B197" s="128" t="s">
        <v>22</v>
      </c>
      <c r="C197" s="259">
        <f>StormStats!D237</f>
        <v>31243</v>
      </c>
      <c r="D197" s="244">
        <v>0.63</v>
      </c>
      <c r="E197" s="244">
        <v>3.82</v>
      </c>
      <c r="F197" s="244">
        <v>5.31</v>
      </c>
      <c r="G197" s="244">
        <v>0.59</v>
      </c>
      <c r="H197" s="244">
        <v>2.44</v>
      </c>
      <c r="I197" s="244">
        <v>2.4</v>
      </c>
      <c r="J197" s="117">
        <v>2.68</v>
      </c>
      <c r="K197" s="117">
        <v>1.81</v>
      </c>
      <c r="L197" s="92">
        <v>3.66</v>
      </c>
      <c r="M197" s="92">
        <v>6.97</v>
      </c>
      <c r="N197" s="103">
        <v>1.81</v>
      </c>
      <c r="O197" s="103">
        <v>3.07</v>
      </c>
      <c r="P197" s="89">
        <v>1.02</v>
      </c>
      <c r="Q197" s="89">
        <v>1.5</v>
      </c>
      <c r="R197" s="89">
        <v>0.59</v>
      </c>
      <c r="S197" s="138">
        <v>5.08</v>
      </c>
      <c r="T197" s="107">
        <v>1.18</v>
      </c>
      <c r="U197" s="107">
        <v>3.35</v>
      </c>
      <c r="V197" s="107">
        <v>1.61</v>
      </c>
      <c r="W197" s="107">
        <v>1.06</v>
      </c>
      <c r="X197" s="107">
        <v>1.34</v>
      </c>
      <c r="Y197" s="107">
        <v>1.61</v>
      </c>
      <c r="Z197" s="107">
        <v>2.64</v>
      </c>
      <c r="AA197" s="91"/>
      <c r="AB197" s="90">
        <v>5.16</v>
      </c>
      <c r="AC197" s="90">
        <v>3.11</v>
      </c>
      <c r="AD197" s="90">
        <v>4.96</v>
      </c>
      <c r="AE197" s="90">
        <v>3.15</v>
      </c>
      <c r="AF197" s="90">
        <v>4.21</v>
      </c>
      <c r="AG197" s="90">
        <v>0.16</v>
      </c>
      <c r="AH197" s="90">
        <v>0.43</v>
      </c>
      <c r="AI197" s="90">
        <v>2.64</v>
      </c>
      <c r="AJ197" s="90">
        <v>0.31</v>
      </c>
      <c r="AK197" s="90">
        <v>3.46</v>
      </c>
      <c r="AL197" s="90">
        <v>1.06</v>
      </c>
      <c r="AM197" s="90">
        <v>3.19</v>
      </c>
      <c r="AN197" s="90">
        <v>2.09</v>
      </c>
      <c r="AO197" s="92">
        <v>3.5</v>
      </c>
      <c r="AP197" s="92"/>
      <c r="AQ197" s="92"/>
      <c r="AR197" s="92"/>
      <c r="AS197" s="92"/>
      <c r="AT197" s="92"/>
      <c r="AU197" s="39">
        <f t="shared" si="4"/>
        <v>2.5297297297297301</v>
      </c>
      <c r="AV197" s="40">
        <f t="shared" si="5"/>
        <v>0.24903846153846151</v>
      </c>
    </row>
    <row r="198" spans="1:48" ht="12.75" customHeight="1">
      <c r="A198" s="127">
        <v>56000</v>
      </c>
      <c r="B198" s="128" t="s">
        <v>181</v>
      </c>
      <c r="C198" s="259">
        <f>StormStats!D238</f>
        <v>35725</v>
      </c>
      <c r="D198" s="244">
        <v>1.54</v>
      </c>
      <c r="E198" s="244">
        <v>5.04</v>
      </c>
      <c r="F198" s="244">
        <v>7.05</v>
      </c>
      <c r="G198" s="244">
        <v>0.28000000000000003</v>
      </c>
      <c r="H198" s="244">
        <v>2.09</v>
      </c>
      <c r="I198" s="244">
        <v>3.15</v>
      </c>
      <c r="J198" s="117">
        <v>3.46</v>
      </c>
      <c r="K198" s="117">
        <v>3.23</v>
      </c>
      <c r="L198" s="92">
        <v>1.3</v>
      </c>
      <c r="M198" s="92">
        <v>6.69</v>
      </c>
      <c r="N198" s="103">
        <v>1.97</v>
      </c>
      <c r="O198" s="103">
        <v>4.0199999999999996</v>
      </c>
      <c r="P198" s="89">
        <v>1.1399999999999999</v>
      </c>
      <c r="Q198" s="89">
        <v>3.04</v>
      </c>
      <c r="R198" s="89">
        <v>1.34</v>
      </c>
      <c r="S198" s="138">
        <v>3.93</v>
      </c>
      <c r="T198" s="107">
        <v>1.61</v>
      </c>
      <c r="U198" s="107">
        <v>2.8</v>
      </c>
      <c r="V198" s="107">
        <v>1.65</v>
      </c>
      <c r="W198" s="107">
        <v>0.95</v>
      </c>
      <c r="X198" s="107">
        <v>1.53</v>
      </c>
      <c r="Y198" s="107">
        <v>1.81</v>
      </c>
      <c r="Z198" s="116"/>
      <c r="AA198" s="92">
        <v>1.69</v>
      </c>
      <c r="AB198" s="90">
        <v>5.35</v>
      </c>
      <c r="AC198" s="90">
        <v>1.69</v>
      </c>
      <c r="AD198" s="90"/>
      <c r="AE198" s="90"/>
      <c r="AF198" s="90"/>
      <c r="AG198" s="90"/>
      <c r="AH198" s="90"/>
      <c r="AI198" s="90"/>
      <c r="AJ198" s="90"/>
      <c r="AK198" s="90"/>
      <c r="AL198" s="90"/>
      <c r="AM198" s="90"/>
      <c r="AN198" s="90"/>
      <c r="AO198" s="92"/>
      <c r="AP198" s="92"/>
      <c r="AQ198" s="92"/>
      <c r="AR198" s="92"/>
      <c r="AS198" s="92"/>
      <c r="AT198" s="92"/>
      <c r="AU198" s="39">
        <f t="shared" si="4"/>
        <v>2.734</v>
      </c>
      <c r="AV198" s="40">
        <f t="shared" si="5"/>
        <v>0.56327724945135338</v>
      </c>
    </row>
    <row r="199" spans="1:48" s="83" customFormat="1" ht="12.75" customHeight="1">
      <c r="A199" s="127">
        <v>56300</v>
      </c>
      <c r="B199" s="128" t="s">
        <v>23</v>
      </c>
      <c r="C199" s="259">
        <f>StormStats!D239</f>
        <v>33688</v>
      </c>
      <c r="D199" s="244">
        <v>1.34</v>
      </c>
      <c r="E199" s="244">
        <v>4.53</v>
      </c>
      <c r="F199" s="244">
        <v>3.27</v>
      </c>
      <c r="G199" s="244">
        <v>0.04</v>
      </c>
      <c r="H199" s="244">
        <v>3.19</v>
      </c>
      <c r="I199" s="244">
        <v>3.94</v>
      </c>
      <c r="J199" s="117">
        <v>3.15</v>
      </c>
      <c r="K199" s="117">
        <v>4.45</v>
      </c>
      <c r="L199" s="92">
        <v>1.57</v>
      </c>
      <c r="M199" s="92">
        <v>7.91</v>
      </c>
      <c r="N199" s="103">
        <v>3.07</v>
      </c>
      <c r="O199" s="103">
        <v>2.68</v>
      </c>
      <c r="P199" s="89">
        <v>1.65</v>
      </c>
      <c r="Q199" s="89">
        <v>1.78</v>
      </c>
      <c r="R199" s="89">
        <v>1.89</v>
      </c>
      <c r="S199" s="138">
        <v>3.35</v>
      </c>
      <c r="T199" s="107">
        <v>1.22</v>
      </c>
      <c r="U199" s="107">
        <v>4.17</v>
      </c>
      <c r="V199" s="107">
        <v>3.82</v>
      </c>
      <c r="W199" s="107">
        <v>1.89</v>
      </c>
      <c r="X199" s="107">
        <v>1.73</v>
      </c>
      <c r="Y199" s="107">
        <v>1.81</v>
      </c>
      <c r="Z199" s="107">
        <v>2.0499999999999998</v>
      </c>
      <c r="AA199" s="90">
        <v>2.0099999999999998</v>
      </c>
      <c r="AB199" s="90">
        <v>4.72</v>
      </c>
      <c r="AC199" s="90">
        <v>1.69</v>
      </c>
      <c r="AD199" s="90">
        <v>2.48</v>
      </c>
      <c r="AE199" s="90">
        <v>3.86</v>
      </c>
      <c r="AF199" s="90">
        <v>2.0499999999999998</v>
      </c>
      <c r="AG199" s="90">
        <v>0.79</v>
      </c>
      <c r="AH199" s="90">
        <v>0.87</v>
      </c>
      <c r="AI199" s="90">
        <v>4.72</v>
      </c>
      <c r="AJ199" s="90"/>
      <c r="AK199" s="90"/>
      <c r="AL199" s="90"/>
      <c r="AM199" s="90"/>
      <c r="AN199" s="90"/>
      <c r="AO199" s="92"/>
      <c r="AP199" s="92"/>
      <c r="AQ199" s="92"/>
      <c r="AR199" s="92"/>
      <c r="AS199" s="92"/>
      <c r="AT199" s="92"/>
      <c r="AU199" s="39">
        <f t="shared" ref="AU199:AU262" si="6">AVERAGE(D199:AT199)</f>
        <v>2.7403125000000004</v>
      </c>
      <c r="AV199" s="40">
        <f t="shared" ref="AV199:AV262" si="7">D199/AU199</f>
        <v>0.48899532443836236</v>
      </c>
    </row>
    <row r="200" spans="1:48" ht="12.75" customHeight="1">
      <c r="A200" s="127">
        <v>56500</v>
      </c>
      <c r="B200" s="129" t="s">
        <v>183</v>
      </c>
      <c r="C200" s="259">
        <f>StormStats!D240</f>
        <v>35760</v>
      </c>
      <c r="D200" s="309">
        <v>1.61</v>
      </c>
      <c r="E200" s="309">
        <v>2.83</v>
      </c>
      <c r="F200" s="263">
        <v>7.56</v>
      </c>
      <c r="G200" s="244">
        <v>0.08</v>
      </c>
      <c r="H200" s="244">
        <v>1.85</v>
      </c>
      <c r="I200" s="244">
        <v>2.64</v>
      </c>
      <c r="J200" s="117">
        <v>2.0099999999999998</v>
      </c>
      <c r="K200" s="117">
        <v>3.15</v>
      </c>
      <c r="L200" s="92">
        <v>1.26</v>
      </c>
      <c r="M200" s="92">
        <v>6.46</v>
      </c>
      <c r="N200" s="103">
        <v>1.22</v>
      </c>
      <c r="O200" s="103">
        <v>3.59</v>
      </c>
      <c r="P200" s="89">
        <v>1.42</v>
      </c>
      <c r="Q200" s="89">
        <v>1.69</v>
      </c>
      <c r="R200" s="89">
        <v>1.53</v>
      </c>
      <c r="S200" s="138">
        <v>3.58</v>
      </c>
      <c r="T200" s="107">
        <v>1.42</v>
      </c>
      <c r="U200" s="107">
        <v>1.97</v>
      </c>
      <c r="V200" s="107">
        <v>1.97</v>
      </c>
      <c r="W200" s="107">
        <v>0.98</v>
      </c>
      <c r="X200" s="107">
        <v>1.26</v>
      </c>
      <c r="Y200" s="107">
        <v>2.21</v>
      </c>
      <c r="Z200" s="107">
        <v>1.81</v>
      </c>
      <c r="AA200" s="90">
        <v>0.43</v>
      </c>
      <c r="AB200" s="90">
        <v>3.46</v>
      </c>
      <c r="AC200" s="90">
        <v>1.57</v>
      </c>
      <c r="AD200" s="90"/>
      <c r="AE200" s="90"/>
      <c r="AF200" s="90"/>
      <c r="AG200" s="90"/>
      <c r="AH200" s="90"/>
      <c r="AI200" s="90"/>
      <c r="AJ200" s="90"/>
      <c r="AK200" s="90"/>
      <c r="AL200" s="90"/>
      <c r="AM200" s="90"/>
      <c r="AN200" s="90"/>
      <c r="AO200" s="92"/>
      <c r="AP200" s="92"/>
      <c r="AQ200" s="92"/>
      <c r="AR200" s="92"/>
      <c r="AS200" s="92"/>
      <c r="AT200" s="92"/>
      <c r="AU200" s="39">
        <f t="shared" si="6"/>
        <v>2.2907692307692304</v>
      </c>
      <c r="AV200" s="40">
        <f t="shared" si="7"/>
        <v>0.70282068502350581</v>
      </c>
    </row>
    <row r="201" spans="1:48" s="88" customFormat="1" ht="12.75" customHeight="1">
      <c r="A201" s="127">
        <v>56800</v>
      </c>
      <c r="B201" s="128" t="s">
        <v>313</v>
      </c>
      <c r="C201" s="259">
        <f>StormStats!D242</f>
        <v>30587</v>
      </c>
      <c r="D201" s="244">
        <v>1.38</v>
      </c>
      <c r="E201" s="244">
        <v>3.54</v>
      </c>
      <c r="F201" s="255">
        <v>8.98</v>
      </c>
      <c r="G201" s="123">
        <v>0</v>
      </c>
      <c r="H201" s="244">
        <v>2.87</v>
      </c>
      <c r="I201" s="244">
        <v>4.6500000000000004</v>
      </c>
      <c r="J201" s="117">
        <v>2.17</v>
      </c>
      <c r="K201" s="117">
        <v>3.54</v>
      </c>
      <c r="L201" s="108">
        <v>1.34</v>
      </c>
      <c r="M201" s="108">
        <v>6.89</v>
      </c>
      <c r="N201" s="104">
        <v>2.68</v>
      </c>
      <c r="O201" s="104">
        <v>2.29</v>
      </c>
      <c r="P201" s="105">
        <v>1.02</v>
      </c>
      <c r="Q201" s="105">
        <v>2.0499999999999998</v>
      </c>
      <c r="R201" s="105">
        <v>1.53</v>
      </c>
      <c r="S201" s="138">
        <v>3.23</v>
      </c>
      <c r="T201" s="107">
        <v>0.87</v>
      </c>
      <c r="U201" s="107">
        <v>3.9</v>
      </c>
      <c r="V201" s="107">
        <v>3.15</v>
      </c>
      <c r="W201" s="107">
        <v>2.09</v>
      </c>
      <c r="X201" s="107">
        <v>2.13</v>
      </c>
      <c r="Y201" s="107">
        <v>2.2000000000000002</v>
      </c>
      <c r="Z201" s="107">
        <v>1.3</v>
      </c>
      <c r="AA201" s="106">
        <v>0.94</v>
      </c>
      <c r="AB201" s="106">
        <v>4.53</v>
      </c>
      <c r="AC201" s="106">
        <v>1.61</v>
      </c>
      <c r="AD201" s="106">
        <v>2.95</v>
      </c>
      <c r="AE201" s="106">
        <v>4.92</v>
      </c>
      <c r="AF201" s="106">
        <v>2.0099999999999998</v>
      </c>
      <c r="AG201" s="106">
        <v>0.08</v>
      </c>
      <c r="AH201" s="106">
        <v>1.1000000000000001</v>
      </c>
      <c r="AI201" s="106">
        <v>4.13</v>
      </c>
      <c r="AJ201" s="106">
        <v>0.79</v>
      </c>
      <c r="AK201" s="106">
        <v>4.6900000000000004</v>
      </c>
      <c r="AL201" s="106">
        <v>2.0499999999999998</v>
      </c>
      <c r="AM201" s="106">
        <v>0.39</v>
      </c>
      <c r="AN201" s="106">
        <v>0.12</v>
      </c>
      <c r="AO201" s="108">
        <v>0.79</v>
      </c>
      <c r="AP201" s="108">
        <v>0.39</v>
      </c>
      <c r="AQ201" s="108">
        <v>6.77</v>
      </c>
      <c r="AR201" s="108"/>
      <c r="AS201" s="108"/>
      <c r="AT201" s="108"/>
      <c r="AU201" s="39">
        <f t="shared" si="6"/>
        <v>2.5514999999999999</v>
      </c>
      <c r="AV201" s="40">
        <f t="shared" si="7"/>
        <v>0.54085831863609635</v>
      </c>
    </row>
    <row r="202" spans="1:48" ht="12.75" customHeight="1">
      <c r="A202" s="127">
        <v>57500</v>
      </c>
      <c r="B202" s="128" t="s">
        <v>332</v>
      </c>
      <c r="C202" s="259">
        <f>StormStats!D244</f>
        <v>39259</v>
      </c>
      <c r="D202" s="244">
        <v>1.3</v>
      </c>
      <c r="E202" s="244">
        <v>3.15</v>
      </c>
      <c r="F202" s="244">
        <v>6.61</v>
      </c>
      <c r="G202" s="255">
        <v>0.47</v>
      </c>
      <c r="H202" s="244">
        <v>2.17</v>
      </c>
      <c r="I202" s="244">
        <v>2.2400000000000002</v>
      </c>
      <c r="J202" s="117">
        <v>2.52</v>
      </c>
      <c r="K202" s="117">
        <v>2.3199999999999998</v>
      </c>
      <c r="L202" s="92">
        <v>1.93</v>
      </c>
      <c r="M202" s="92">
        <v>6.65</v>
      </c>
      <c r="N202" s="103">
        <v>1.34</v>
      </c>
      <c r="O202" s="103">
        <v>2.99</v>
      </c>
      <c r="P202" s="89">
        <v>1.06</v>
      </c>
      <c r="Q202" s="89">
        <v>1.26</v>
      </c>
      <c r="R202" s="89">
        <v>1.26</v>
      </c>
      <c r="S202" s="138">
        <v>4.53</v>
      </c>
      <c r="T202" s="107">
        <v>1.26</v>
      </c>
      <c r="U202" s="107"/>
      <c r="V202" s="107"/>
      <c r="W202" s="107"/>
      <c r="X202" s="107"/>
      <c r="Y202" s="107"/>
      <c r="Z202" s="107"/>
      <c r="AA202" s="90"/>
      <c r="AB202" s="90"/>
      <c r="AC202" s="90"/>
      <c r="AD202" s="90"/>
      <c r="AE202" s="90"/>
      <c r="AF202" s="90"/>
      <c r="AG202" s="90"/>
      <c r="AH202" s="90"/>
      <c r="AI202" s="90"/>
      <c r="AJ202" s="90"/>
      <c r="AK202" s="90"/>
      <c r="AL202" s="90"/>
      <c r="AM202" s="90"/>
      <c r="AN202" s="90"/>
      <c r="AO202" s="92"/>
      <c r="AP202" s="92"/>
      <c r="AQ202" s="92"/>
      <c r="AR202" s="92"/>
      <c r="AS202" s="92"/>
      <c r="AT202" s="92"/>
      <c r="AU202" s="39">
        <f t="shared" si="6"/>
        <v>2.532941176470588</v>
      </c>
      <c r="AV202" s="40">
        <f t="shared" si="7"/>
        <v>0.513237343241988</v>
      </c>
    </row>
    <row r="203" spans="1:48" s="88" customFormat="1" ht="12.75" customHeight="1">
      <c r="A203" s="127">
        <v>57700</v>
      </c>
      <c r="B203" s="128" t="s">
        <v>25</v>
      </c>
      <c r="C203" s="259">
        <f>StormStats!D245</f>
        <v>29952</v>
      </c>
      <c r="D203" s="244">
        <v>0.35</v>
      </c>
      <c r="E203" s="244">
        <v>5.43</v>
      </c>
      <c r="F203" s="244">
        <v>7.87</v>
      </c>
      <c r="G203" s="244">
        <v>0.2</v>
      </c>
      <c r="H203" s="244">
        <v>1.65</v>
      </c>
      <c r="I203" s="244">
        <v>2.52</v>
      </c>
      <c r="J203" s="117">
        <v>1.81</v>
      </c>
      <c r="K203" s="117">
        <v>2.8</v>
      </c>
      <c r="L203" s="108">
        <v>2.52</v>
      </c>
      <c r="M203" s="108">
        <v>6.26</v>
      </c>
      <c r="N203" s="104">
        <v>3.15</v>
      </c>
      <c r="O203" s="104">
        <v>1.82</v>
      </c>
      <c r="P203" s="105">
        <v>1.38</v>
      </c>
      <c r="Q203" s="105">
        <v>1.38</v>
      </c>
      <c r="R203" s="105">
        <v>0.67</v>
      </c>
      <c r="S203" s="138">
        <v>2.2400000000000002</v>
      </c>
      <c r="T203" s="107">
        <v>0.83</v>
      </c>
      <c r="U203" s="107">
        <v>4.25</v>
      </c>
      <c r="V203" s="107">
        <v>2.2400000000000002</v>
      </c>
      <c r="W203" s="107">
        <v>0.91</v>
      </c>
      <c r="X203" s="107">
        <v>0.87</v>
      </c>
      <c r="Y203" s="107">
        <v>0.98</v>
      </c>
      <c r="Z203" s="107">
        <v>1.1399999999999999</v>
      </c>
      <c r="AA203" s="106">
        <v>0.87</v>
      </c>
      <c r="AB203" s="106">
        <v>3.43</v>
      </c>
      <c r="AC203" s="106">
        <v>0.67</v>
      </c>
      <c r="AD203" s="106">
        <v>2.4</v>
      </c>
      <c r="AE203" s="106">
        <v>3.94</v>
      </c>
      <c r="AF203" s="106">
        <v>2.0499999999999998</v>
      </c>
      <c r="AG203" s="106">
        <v>1.57</v>
      </c>
      <c r="AH203" s="106">
        <v>0.83</v>
      </c>
      <c r="AI203" s="106">
        <v>5.16</v>
      </c>
      <c r="AJ203" s="106">
        <v>1.46</v>
      </c>
      <c r="AK203" s="106">
        <v>7.8</v>
      </c>
      <c r="AL203" s="106">
        <v>1.85</v>
      </c>
      <c r="AM203" s="106">
        <v>2.56</v>
      </c>
      <c r="AN203" s="106">
        <v>1.97</v>
      </c>
      <c r="AO203" s="108">
        <v>2.2400000000000002</v>
      </c>
      <c r="AP203" s="108">
        <v>3.5</v>
      </c>
      <c r="AQ203" s="108">
        <v>4.25</v>
      </c>
      <c r="AR203" s="108">
        <v>2.56</v>
      </c>
      <c r="AS203" s="108">
        <v>2.0499999999999998</v>
      </c>
      <c r="AT203" s="108"/>
      <c r="AU203" s="39">
        <f t="shared" si="6"/>
        <v>2.4864285714285708</v>
      </c>
      <c r="AV203" s="40">
        <f t="shared" si="7"/>
        <v>0.14076414823326633</v>
      </c>
    </row>
    <row r="204" spans="1:48" ht="12.75" customHeight="1">
      <c r="A204" s="127">
        <v>58000</v>
      </c>
      <c r="B204" s="128" t="s">
        <v>460</v>
      </c>
      <c r="C204" s="259">
        <f>StormStats!D246</f>
        <v>34488</v>
      </c>
      <c r="D204" s="244">
        <v>0.63</v>
      </c>
      <c r="E204" s="244">
        <v>4.41</v>
      </c>
      <c r="F204" s="244">
        <v>6.69</v>
      </c>
      <c r="G204" s="244">
        <v>0.47</v>
      </c>
      <c r="H204" s="244">
        <v>1.97</v>
      </c>
      <c r="I204" s="244">
        <v>2.09</v>
      </c>
      <c r="J204" s="117">
        <v>2.13</v>
      </c>
      <c r="K204" s="117">
        <v>1.73</v>
      </c>
      <c r="L204" s="92">
        <v>2.0099999999999998</v>
      </c>
      <c r="M204" s="92">
        <v>6.02</v>
      </c>
      <c r="N204" s="103">
        <v>2.95</v>
      </c>
      <c r="O204" s="103">
        <v>1.89</v>
      </c>
      <c r="P204" s="89">
        <v>1.42</v>
      </c>
      <c r="Q204" s="89">
        <v>0.79</v>
      </c>
      <c r="R204" s="89">
        <v>0.86</v>
      </c>
      <c r="S204" s="138">
        <v>4.72</v>
      </c>
      <c r="T204" s="107">
        <v>1.81</v>
      </c>
      <c r="U204" s="107">
        <v>4.21</v>
      </c>
      <c r="V204" s="107">
        <v>2.2799999999999998</v>
      </c>
      <c r="W204" s="107">
        <v>1.02</v>
      </c>
      <c r="X204" s="107">
        <v>1.57</v>
      </c>
      <c r="Y204" s="107">
        <v>1.57</v>
      </c>
      <c r="Z204" s="107">
        <v>1.1399999999999999</v>
      </c>
      <c r="AA204" s="90">
        <v>1.42</v>
      </c>
      <c r="AB204" s="90">
        <v>3.31</v>
      </c>
      <c r="AC204" s="90">
        <v>1.69</v>
      </c>
      <c r="AD204" s="90">
        <v>1.77</v>
      </c>
      <c r="AE204" s="90">
        <v>1.65</v>
      </c>
      <c r="AF204" s="90">
        <v>1.34</v>
      </c>
      <c r="AG204" s="90">
        <v>1.06</v>
      </c>
      <c r="AH204" s="90"/>
      <c r="AI204" s="90"/>
      <c r="AJ204" s="90"/>
      <c r="AK204" s="90"/>
      <c r="AL204" s="90"/>
      <c r="AM204" s="90"/>
      <c r="AN204" s="90"/>
      <c r="AO204" s="92"/>
      <c r="AP204" s="92"/>
      <c r="AQ204" s="92"/>
      <c r="AR204" s="92"/>
      <c r="AS204" s="92"/>
      <c r="AT204" s="92"/>
      <c r="AU204" s="39">
        <f t="shared" si="6"/>
        <v>2.2206666666666672</v>
      </c>
      <c r="AV204" s="40">
        <f t="shared" si="7"/>
        <v>0.28369858901230854</v>
      </c>
    </row>
    <row r="205" spans="1:48" s="88" customFormat="1" ht="12.75" customHeight="1">
      <c r="A205" s="127">
        <v>58300</v>
      </c>
      <c r="B205" s="128" t="s">
        <v>26</v>
      </c>
      <c r="C205" s="259">
        <f>StormStats!D247</f>
        <v>33234</v>
      </c>
      <c r="D205" s="244">
        <v>0.16</v>
      </c>
      <c r="E205" s="244">
        <v>2.36</v>
      </c>
      <c r="F205" s="244">
        <v>4.45</v>
      </c>
      <c r="G205" s="244">
        <v>0.31</v>
      </c>
      <c r="H205" s="244">
        <v>2.44</v>
      </c>
      <c r="I205" s="244">
        <v>2.3199999999999998</v>
      </c>
      <c r="J205" s="116"/>
      <c r="K205" s="117">
        <v>2.2000000000000002</v>
      </c>
      <c r="L205" s="108">
        <v>1.02</v>
      </c>
      <c r="M205" s="108">
        <v>5.91</v>
      </c>
      <c r="N205" s="104">
        <v>2.99</v>
      </c>
      <c r="O205" s="104">
        <v>1.81</v>
      </c>
      <c r="P205" s="105">
        <v>1.5</v>
      </c>
      <c r="Q205" s="105">
        <v>1.59</v>
      </c>
      <c r="R205" s="105">
        <v>1.02</v>
      </c>
      <c r="S205" s="138">
        <v>3.46</v>
      </c>
      <c r="T205" s="107">
        <v>1.22</v>
      </c>
      <c r="U205" s="107">
        <v>4.09</v>
      </c>
      <c r="V205" s="107">
        <v>2.52</v>
      </c>
      <c r="W205" s="107">
        <v>1.42</v>
      </c>
      <c r="X205" s="107">
        <v>1.89</v>
      </c>
      <c r="Y205" s="107">
        <v>2.4</v>
      </c>
      <c r="Z205" s="107">
        <v>1.1000000000000001</v>
      </c>
      <c r="AA205" s="106">
        <v>1.61</v>
      </c>
      <c r="AB205" s="106">
        <v>5.2</v>
      </c>
      <c r="AC205" s="106">
        <v>1.69</v>
      </c>
      <c r="AD205" s="115"/>
      <c r="AE205" s="106">
        <v>2.48</v>
      </c>
      <c r="AF205" s="106">
        <v>2.44</v>
      </c>
      <c r="AG205" s="106">
        <v>0.63</v>
      </c>
      <c r="AH205" s="106">
        <v>0.83</v>
      </c>
      <c r="AI205" s="106">
        <v>4.25</v>
      </c>
      <c r="AJ205" s="106">
        <v>1.1000000000000001</v>
      </c>
      <c r="AK205" s="106"/>
      <c r="AL205" s="106"/>
      <c r="AM205" s="106"/>
      <c r="AN205" s="106"/>
      <c r="AO205" s="108"/>
      <c r="AP205" s="108"/>
      <c r="AQ205" s="108"/>
      <c r="AR205" s="108"/>
      <c r="AS205" s="108"/>
      <c r="AT205" s="108"/>
      <c r="AU205" s="39">
        <f t="shared" si="6"/>
        <v>2.2067741935483869</v>
      </c>
      <c r="AV205" s="40">
        <f t="shared" si="7"/>
        <v>7.2504019880134496E-2</v>
      </c>
    </row>
    <row r="206" spans="1:48" ht="12.75" customHeight="1">
      <c r="A206" s="127">
        <v>58800</v>
      </c>
      <c r="B206" s="128" t="s">
        <v>29</v>
      </c>
      <c r="C206" s="259">
        <f>StormStats!D249</f>
        <v>33067</v>
      </c>
      <c r="D206" s="244">
        <v>0.87</v>
      </c>
      <c r="E206" s="244">
        <v>3.03</v>
      </c>
      <c r="F206" s="244">
        <v>10.039999999999999</v>
      </c>
      <c r="G206" s="244">
        <v>0.08</v>
      </c>
      <c r="H206" s="244">
        <v>2.64</v>
      </c>
      <c r="I206" s="244">
        <v>4.6100000000000003</v>
      </c>
      <c r="J206" s="117">
        <v>1.69</v>
      </c>
      <c r="K206" s="117">
        <v>2.99</v>
      </c>
      <c r="L206" s="92">
        <v>1.85</v>
      </c>
      <c r="M206" s="92">
        <v>5.59</v>
      </c>
      <c r="N206" s="103">
        <v>1.57</v>
      </c>
      <c r="O206" s="103">
        <v>1.81</v>
      </c>
      <c r="P206" s="89">
        <v>1.34</v>
      </c>
      <c r="Q206" s="89">
        <v>1.02</v>
      </c>
      <c r="R206" s="89">
        <v>0.95</v>
      </c>
      <c r="S206" s="138">
        <v>3.9</v>
      </c>
      <c r="T206" s="107">
        <v>0.55000000000000004</v>
      </c>
      <c r="U206" s="107">
        <v>2.87</v>
      </c>
      <c r="V206" s="107">
        <v>2.99</v>
      </c>
      <c r="W206" s="107">
        <v>1.1399999999999999</v>
      </c>
      <c r="X206" s="107">
        <v>1.69</v>
      </c>
      <c r="Y206" s="107">
        <v>1.02</v>
      </c>
      <c r="Z206" s="107">
        <v>2.3199999999999998</v>
      </c>
      <c r="AA206" s="90">
        <v>2.17</v>
      </c>
      <c r="AB206" s="90">
        <v>3.19</v>
      </c>
      <c r="AC206" s="90">
        <v>1.69</v>
      </c>
      <c r="AD206" s="90">
        <v>2.4</v>
      </c>
      <c r="AE206" s="90">
        <v>4.6500000000000004</v>
      </c>
      <c r="AF206" s="90">
        <v>2.0099999999999998</v>
      </c>
      <c r="AG206" s="90">
        <v>2.99</v>
      </c>
      <c r="AH206" s="90">
        <v>1.57</v>
      </c>
      <c r="AI206" s="90">
        <v>5.16</v>
      </c>
      <c r="AJ206" s="90">
        <v>1.85</v>
      </c>
      <c r="AK206" s="90">
        <v>4.84</v>
      </c>
      <c r="AL206" s="90"/>
      <c r="AM206" s="90"/>
      <c r="AN206" s="90"/>
      <c r="AO206" s="92"/>
      <c r="AP206" s="92"/>
      <c r="AQ206" s="92"/>
      <c r="AR206" s="92"/>
      <c r="AS206" s="92"/>
      <c r="AT206" s="92"/>
      <c r="AU206" s="39">
        <f t="shared" si="6"/>
        <v>2.62</v>
      </c>
      <c r="AV206" s="40">
        <f t="shared" si="7"/>
        <v>0.33206106870229007</v>
      </c>
    </row>
    <row r="207" spans="1:48" ht="12.75" customHeight="1">
      <c r="A207" s="127">
        <v>59000</v>
      </c>
      <c r="B207" s="128" t="s">
        <v>398</v>
      </c>
      <c r="C207" s="259">
        <f>StormStats!D250</f>
        <v>35759</v>
      </c>
      <c r="D207" s="244">
        <v>0.75</v>
      </c>
      <c r="E207" s="244">
        <v>3.58</v>
      </c>
      <c r="F207" s="244">
        <v>7.2</v>
      </c>
      <c r="G207" s="244">
        <v>0.04</v>
      </c>
      <c r="H207" s="244">
        <v>3.27</v>
      </c>
      <c r="I207" s="244">
        <v>3.43</v>
      </c>
      <c r="J207" s="117">
        <v>2.48</v>
      </c>
      <c r="K207" s="117">
        <v>3.82</v>
      </c>
      <c r="L207" s="92">
        <v>1.65</v>
      </c>
      <c r="M207" s="92">
        <v>6.89</v>
      </c>
      <c r="N207" s="103">
        <v>3.46</v>
      </c>
      <c r="O207" s="103">
        <v>1.81</v>
      </c>
      <c r="P207" s="89">
        <v>0.98</v>
      </c>
      <c r="Q207" s="89">
        <v>2.52</v>
      </c>
      <c r="R207" s="89">
        <v>2.21</v>
      </c>
      <c r="S207" s="138">
        <v>3.66</v>
      </c>
      <c r="T207" s="107">
        <v>1.06</v>
      </c>
      <c r="U207" s="107">
        <v>3.5</v>
      </c>
      <c r="V207" s="107">
        <v>3.5</v>
      </c>
      <c r="W207" s="107">
        <v>2.12</v>
      </c>
      <c r="X207" s="107">
        <v>1.38</v>
      </c>
      <c r="Y207" s="107">
        <v>2.08</v>
      </c>
      <c r="Z207" s="107">
        <v>1.65</v>
      </c>
      <c r="AA207" s="90">
        <v>1.33</v>
      </c>
      <c r="AB207" s="90">
        <v>5.74</v>
      </c>
      <c r="AC207" s="90">
        <v>2.48</v>
      </c>
      <c r="AD207" s="90"/>
      <c r="AE207" s="90"/>
      <c r="AF207" s="90"/>
      <c r="AG207" s="90"/>
      <c r="AH207" s="90"/>
      <c r="AI207" s="90"/>
      <c r="AJ207" s="90"/>
      <c r="AK207" s="90"/>
      <c r="AL207" s="90"/>
      <c r="AM207" s="90"/>
      <c r="AN207" s="90"/>
      <c r="AO207" s="92"/>
      <c r="AP207" s="92"/>
      <c r="AQ207" s="92"/>
      <c r="AR207" s="92"/>
      <c r="AS207" s="92"/>
      <c r="AT207" s="92"/>
      <c r="AU207" s="39">
        <f t="shared" si="6"/>
        <v>2.791923076923077</v>
      </c>
      <c r="AV207" s="40">
        <f t="shared" si="7"/>
        <v>0.26863204298112686</v>
      </c>
    </row>
    <row r="208" spans="1:48" ht="12.75" customHeight="1">
      <c r="A208" s="127">
        <v>59200</v>
      </c>
      <c r="B208" s="129" t="s">
        <v>201</v>
      </c>
      <c r="C208" s="259">
        <f>StormStats!D251</f>
        <v>36006</v>
      </c>
      <c r="D208" s="244">
        <v>1.1000000000000001</v>
      </c>
      <c r="E208" s="244">
        <v>4.13</v>
      </c>
      <c r="F208" s="244">
        <v>5.71</v>
      </c>
      <c r="G208" s="244">
        <v>0.24</v>
      </c>
      <c r="H208" s="244">
        <v>3.31</v>
      </c>
      <c r="I208" s="244">
        <v>2.2400000000000002</v>
      </c>
      <c r="J208" s="117">
        <v>2.91</v>
      </c>
      <c r="K208" s="117">
        <v>4.53</v>
      </c>
      <c r="L208" s="92">
        <v>1.1000000000000001</v>
      </c>
      <c r="M208" s="92">
        <v>6.97</v>
      </c>
      <c r="N208" s="103">
        <v>3.78</v>
      </c>
      <c r="O208" s="103">
        <v>2.87</v>
      </c>
      <c r="P208" s="89">
        <v>1.38</v>
      </c>
      <c r="Q208" s="89">
        <v>1.51</v>
      </c>
      <c r="R208" s="89">
        <v>1.26</v>
      </c>
      <c r="S208" s="138">
        <v>2.72</v>
      </c>
      <c r="T208" s="107">
        <v>1.3</v>
      </c>
      <c r="U208" s="107">
        <v>3.46</v>
      </c>
      <c r="V208" s="107">
        <v>2.71</v>
      </c>
      <c r="W208" s="107">
        <v>1.49</v>
      </c>
      <c r="X208" s="107">
        <v>1.45</v>
      </c>
      <c r="Y208" s="107">
        <v>2.2400000000000002</v>
      </c>
      <c r="Z208" s="107">
        <v>1.41</v>
      </c>
      <c r="AA208" s="90">
        <v>0.71</v>
      </c>
      <c r="AB208" s="90">
        <v>4.18</v>
      </c>
      <c r="AC208" s="93"/>
      <c r="AD208" s="90"/>
      <c r="AE208" s="90"/>
      <c r="AF208" s="90"/>
      <c r="AG208" s="90"/>
      <c r="AH208" s="90"/>
      <c r="AI208" s="90"/>
      <c r="AJ208" s="90"/>
      <c r="AK208" s="90"/>
      <c r="AL208" s="90"/>
      <c r="AM208" s="90"/>
      <c r="AN208" s="90"/>
      <c r="AO208" s="92"/>
      <c r="AP208" s="92"/>
      <c r="AQ208" s="92"/>
      <c r="AR208" s="92"/>
      <c r="AS208" s="92"/>
      <c r="AT208" s="92"/>
      <c r="AU208" s="39">
        <f t="shared" si="6"/>
        <v>2.5884000000000005</v>
      </c>
      <c r="AV208" s="40">
        <f t="shared" si="7"/>
        <v>0.42497295626641934</v>
      </c>
    </row>
    <row r="209" spans="1:48" ht="12.75" customHeight="1">
      <c r="A209" s="127">
        <v>59500</v>
      </c>
      <c r="B209" s="129" t="s">
        <v>202</v>
      </c>
      <c r="C209" s="259">
        <f>StormStats!D252</f>
        <v>35955</v>
      </c>
      <c r="D209" s="244">
        <v>0.63</v>
      </c>
      <c r="E209" s="244">
        <v>4.17</v>
      </c>
      <c r="F209" s="244">
        <v>6.69</v>
      </c>
      <c r="G209" s="244">
        <v>0.39</v>
      </c>
      <c r="H209" s="244">
        <v>2.3199999999999998</v>
      </c>
      <c r="I209" s="244">
        <v>1.57</v>
      </c>
      <c r="J209" s="117">
        <v>2.13</v>
      </c>
      <c r="K209" s="117">
        <v>2.52</v>
      </c>
      <c r="L209" s="92">
        <v>1.93</v>
      </c>
      <c r="M209" s="92">
        <v>5.63</v>
      </c>
      <c r="N209" s="103">
        <v>3.94</v>
      </c>
      <c r="O209" s="103">
        <v>1.54</v>
      </c>
      <c r="P209" s="89">
        <v>1.06</v>
      </c>
      <c r="Q209" s="89">
        <v>0.87</v>
      </c>
      <c r="R209" s="89">
        <v>0.86</v>
      </c>
      <c r="S209" s="138">
        <v>3.46</v>
      </c>
      <c r="T209" s="107">
        <v>2.0499999999999998</v>
      </c>
      <c r="U209" s="107">
        <v>4.29</v>
      </c>
      <c r="V209" s="107">
        <v>2.36</v>
      </c>
      <c r="W209" s="107">
        <v>1.42</v>
      </c>
      <c r="X209" s="107">
        <v>1.61</v>
      </c>
      <c r="Y209" s="107">
        <v>1.02</v>
      </c>
      <c r="Z209" s="107">
        <v>0.59</v>
      </c>
      <c r="AA209" s="90">
        <v>0.91</v>
      </c>
      <c r="AB209" s="90">
        <v>1.46</v>
      </c>
      <c r="AC209" s="90">
        <v>2.99</v>
      </c>
      <c r="AD209" s="90"/>
      <c r="AE209" s="90"/>
      <c r="AF209" s="90"/>
      <c r="AG209" s="90"/>
      <c r="AH209" s="90"/>
      <c r="AI209" s="90"/>
      <c r="AJ209" s="90"/>
      <c r="AK209" s="90"/>
      <c r="AL209" s="90"/>
      <c r="AM209" s="90"/>
      <c r="AN209" s="90"/>
      <c r="AO209" s="92"/>
      <c r="AP209" s="92"/>
      <c r="AQ209" s="92"/>
      <c r="AR209" s="92"/>
      <c r="AS209" s="92"/>
      <c r="AT209" s="92"/>
      <c r="AU209" s="39">
        <f t="shared" si="6"/>
        <v>2.2465384615384618</v>
      </c>
      <c r="AV209" s="40">
        <f t="shared" si="7"/>
        <v>0.28043143297380585</v>
      </c>
    </row>
    <row r="210" spans="1:48" ht="12.75" customHeight="1">
      <c r="A210" s="127">
        <v>59700</v>
      </c>
      <c r="B210" s="129" t="s">
        <v>185</v>
      </c>
      <c r="C210" s="259">
        <f>StormStats!D253</f>
        <v>35829</v>
      </c>
      <c r="D210" s="244">
        <v>0.47</v>
      </c>
      <c r="E210" s="244">
        <v>3.54</v>
      </c>
      <c r="F210" s="244">
        <v>9.06</v>
      </c>
      <c r="G210" s="244">
        <v>0.12</v>
      </c>
      <c r="H210" s="244">
        <v>2.2799999999999998</v>
      </c>
      <c r="I210" s="244">
        <v>2.8</v>
      </c>
      <c r="J210" s="117">
        <v>1.97</v>
      </c>
      <c r="K210" s="117">
        <v>2.99</v>
      </c>
      <c r="L210" s="92">
        <v>2.09</v>
      </c>
      <c r="M210" s="92">
        <v>6.42</v>
      </c>
      <c r="N210" s="103">
        <v>2.72</v>
      </c>
      <c r="O210" s="103">
        <v>1.89</v>
      </c>
      <c r="P210" s="89">
        <v>1.1399999999999999</v>
      </c>
      <c r="Q210" s="89">
        <v>0.95</v>
      </c>
      <c r="R210" s="89">
        <v>0.99</v>
      </c>
      <c r="S210" s="138">
        <v>3.82</v>
      </c>
      <c r="T210" s="107">
        <v>0.51</v>
      </c>
      <c r="U210" s="107">
        <v>3.94</v>
      </c>
      <c r="V210" s="107">
        <v>3.55</v>
      </c>
      <c r="W210" s="107">
        <v>1.54</v>
      </c>
      <c r="X210" s="107">
        <v>1.46</v>
      </c>
      <c r="Y210" s="107">
        <v>1.18</v>
      </c>
      <c r="Z210" s="107">
        <v>1.18</v>
      </c>
      <c r="AA210" s="90">
        <v>1.1000000000000001</v>
      </c>
      <c r="AB210" s="90">
        <v>4.17</v>
      </c>
      <c r="AC210" s="90">
        <v>1.49</v>
      </c>
      <c r="AD210" s="90"/>
      <c r="AE210" s="90"/>
      <c r="AF210" s="90"/>
      <c r="AG210" s="90"/>
      <c r="AH210" s="90"/>
      <c r="AI210" s="90"/>
      <c r="AJ210" s="90"/>
      <c r="AK210" s="90"/>
      <c r="AL210" s="90"/>
      <c r="AM210" s="90"/>
      <c r="AN210" s="90"/>
      <c r="AO210" s="92"/>
      <c r="AP210" s="92"/>
      <c r="AQ210" s="92"/>
      <c r="AR210" s="92"/>
      <c r="AS210" s="92"/>
      <c r="AT210" s="92"/>
      <c r="AU210" s="39">
        <f t="shared" si="6"/>
        <v>2.4373076923076922</v>
      </c>
      <c r="AV210" s="40">
        <f t="shared" si="7"/>
        <v>0.19283572668455104</v>
      </c>
    </row>
    <row r="211" spans="1:48" ht="12.75" customHeight="1">
      <c r="A211" s="127">
        <v>60000</v>
      </c>
      <c r="B211" s="128" t="s">
        <v>243</v>
      </c>
      <c r="C211" s="259">
        <f>StormStats!D254</f>
        <v>37026</v>
      </c>
      <c r="D211" s="244">
        <v>1.1399999999999999</v>
      </c>
      <c r="E211" s="244">
        <v>3.54</v>
      </c>
      <c r="F211" s="244">
        <v>10.08</v>
      </c>
      <c r="G211" s="244">
        <v>0.31</v>
      </c>
      <c r="H211" s="244">
        <v>2.2400000000000002</v>
      </c>
      <c r="I211" s="244">
        <v>4.45</v>
      </c>
      <c r="J211" s="117">
        <v>1.73</v>
      </c>
      <c r="K211" s="117">
        <v>1.89</v>
      </c>
      <c r="L211" s="92">
        <v>1.34</v>
      </c>
      <c r="M211" s="92">
        <v>7.72</v>
      </c>
      <c r="N211" s="103">
        <v>3.15</v>
      </c>
      <c r="O211" s="103">
        <v>2.21</v>
      </c>
      <c r="P211" s="89">
        <v>2.0099999999999998</v>
      </c>
      <c r="Q211" s="89">
        <v>1.59</v>
      </c>
      <c r="R211" s="89">
        <v>0.59</v>
      </c>
      <c r="S211" s="138">
        <v>2.6</v>
      </c>
      <c r="T211" s="107">
        <v>1.1399999999999999</v>
      </c>
      <c r="U211" s="107">
        <v>4.88</v>
      </c>
      <c r="V211" s="107">
        <v>5.31</v>
      </c>
      <c r="W211" s="107">
        <v>0.59</v>
      </c>
      <c r="X211" s="107">
        <v>1.3</v>
      </c>
      <c r="Y211" s="107">
        <v>1.46</v>
      </c>
      <c r="Z211" s="107">
        <v>2.09</v>
      </c>
      <c r="AA211" s="90"/>
      <c r="AB211" s="90"/>
      <c r="AC211" s="90"/>
      <c r="AD211" s="90"/>
      <c r="AE211" s="90"/>
      <c r="AF211" s="90"/>
      <c r="AG211" s="90"/>
      <c r="AH211" s="90"/>
      <c r="AI211" s="90"/>
      <c r="AJ211" s="90"/>
      <c r="AK211" s="90"/>
      <c r="AL211" s="90"/>
      <c r="AM211" s="90"/>
      <c r="AN211" s="90"/>
      <c r="AO211" s="92"/>
      <c r="AP211" s="92"/>
      <c r="AQ211" s="92"/>
      <c r="AR211" s="92"/>
      <c r="AS211" s="92"/>
      <c r="AT211" s="92"/>
      <c r="AU211" s="39">
        <f t="shared" si="6"/>
        <v>2.7547826086956526</v>
      </c>
      <c r="AV211" s="40">
        <f t="shared" si="7"/>
        <v>0.41382575757575746</v>
      </c>
    </row>
    <row r="212" spans="1:48" s="83" customFormat="1" ht="12.75" customHeight="1">
      <c r="A212" s="127">
        <v>60300</v>
      </c>
      <c r="B212" s="129" t="s">
        <v>182</v>
      </c>
      <c r="C212" s="259">
        <f>StormStats!D255</f>
        <v>35725</v>
      </c>
      <c r="D212" s="244">
        <v>0.59</v>
      </c>
      <c r="E212" s="244">
        <v>4.09</v>
      </c>
      <c r="F212" s="244">
        <v>7.52</v>
      </c>
      <c r="G212" s="244">
        <v>0.59</v>
      </c>
      <c r="H212" s="244">
        <v>1.42</v>
      </c>
      <c r="I212" s="244">
        <v>4.53</v>
      </c>
      <c r="J212" s="117">
        <v>1.57</v>
      </c>
      <c r="K212" s="117">
        <v>3.15</v>
      </c>
      <c r="L212" s="92">
        <v>1.89</v>
      </c>
      <c r="M212" s="92">
        <v>7.17</v>
      </c>
      <c r="N212" s="103">
        <v>2.48</v>
      </c>
      <c r="O212" s="103">
        <v>1.85</v>
      </c>
      <c r="P212" s="89">
        <v>2.2400000000000002</v>
      </c>
      <c r="Q212" s="89">
        <v>1.02</v>
      </c>
      <c r="R212" s="89">
        <v>1.25</v>
      </c>
      <c r="S212" s="138">
        <v>3.31</v>
      </c>
      <c r="T212" s="107">
        <v>0.94</v>
      </c>
      <c r="U212" s="107">
        <v>4.49</v>
      </c>
      <c r="V212" s="107">
        <v>2.52</v>
      </c>
      <c r="W212" s="107">
        <v>0.71</v>
      </c>
      <c r="X212" s="107">
        <v>1.42</v>
      </c>
      <c r="Y212" s="107">
        <v>1.81</v>
      </c>
      <c r="Z212" s="107">
        <v>2.4</v>
      </c>
      <c r="AA212" s="90">
        <v>1.02</v>
      </c>
      <c r="AB212" s="90">
        <v>3.97</v>
      </c>
      <c r="AC212" s="90">
        <v>0.91</v>
      </c>
      <c r="AD212" s="90"/>
      <c r="AE212" s="90"/>
      <c r="AF212" s="90"/>
      <c r="AG212" s="90"/>
      <c r="AH212" s="90"/>
      <c r="AI212" s="90"/>
      <c r="AJ212" s="90"/>
      <c r="AK212" s="90"/>
      <c r="AL212" s="90"/>
      <c r="AM212" s="90"/>
      <c r="AN212" s="90"/>
      <c r="AO212" s="92"/>
      <c r="AP212" s="92"/>
      <c r="AQ212" s="92"/>
      <c r="AR212" s="92"/>
      <c r="AS212" s="92"/>
      <c r="AT212" s="92"/>
      <c r="AU212" s="39">
        <f t="shared" si="6"/>
        <v>2.4946153846153853</v>
      </c>
      <c r="AV212" s="40">
        <f t="shared" si="7"/>
        <v>0.23650940487203198</v>
      </c>
    </row>
    <row r="213" spans="1:48" ht="12.75" customHeight="1">
      <c r="A213" s="127">
        <v>60500</v>
      </c>
      <c r="B213" s="129" t="s">
        <v>200</v>
      </c>
      <c r="C213" s="259">
        <f>StormStats!D256</f>
        <v>35906</v>
      </c>
      <c r="D213" s="244">
        <v>0.75</v>
      </c>
      <c r="E213" s="244">
        <v>5.24</v>
      </c>
      <c r="F213" s="244">
        <v>9.61</v>
      </c>
      <c r="G213" s="244">
        <v>0.39</v>
      </c>
      <c r="H213" s="244">
        <v>1.77</v>
      </c>
      <c r="I213" s="244">
        <v>4.6100000000000003</v>
      </c>
      <c r="J213" s="117">
        <v>1.97</v>
      </c>
      <c r="K213" s="117">
        <v>3.35</v>
      </c>
      <c r="L213" s="92">
        <v>2.2000000000000002</v>
      </c>
      <c r="M213" s="92">
        <v>7.95</v>
      </c>
      <c r="N213" s="103">
        <v>2.87</v>
      </c>
      <c r="O213" s="103">
        <v>2.48</v>
      </c>
      <c r="P213" s="89">
        <v>2.09</v>
      </c>
      <c r="Q213" s="89">
        <v>1.06</v>
      </c>
      <c r="R213" s="89">
        <v>0.86</v>
      </c>
      <c r="S213" s="138">
        <v>2.91</v>
      </c>
      <c r="T213" s="107">
        <v>0.7</v>
      </c>
      <c r="U213" s="107">
        <v>4.21</v>
      </c>
      <c r="V213" s="107">
        <v>4.76</v>
      </c>
      <c r="W213" s="107">
        <v>0.47</v>
      </c>
      <c r="X213" s="107">
        <v>1.85</v>
      </c>
      <c r="Y213" s="107">
        <v>1.69</v>
      </c>
      <c r="Z213" s="107">
        <v>1.77</v>
      </c>
      <c r="AA213" s="90">
        <v>0.7</v>
      </c>
      <c r="AB213" s="90">
        <v>4.45</v>
      </c>
      <c r="AC213" s="90">
        <v>1.26</v>
      </c>
      <c r="AD213" s="90"/>
      <c r="AE213" s="90"/>
      <c r="AF213" s="90"/>
      <c r="AG213" s="90"/>
      <c r="AH213" s="90"/>
      <c r="AI213" s="90"/>
      <c r="AJ213" s="90"/>
      <c r="AK213" s="90"/>
      <c r="AL213" s="90"/>
      <c r="AM213" s="90"/>
      <c r="AN213" s="90"/>
      <c r="AO213" s="92"/>
      <c r="AP213" s="92"/>
      <c r="AQ213" s="92"/>
      <c r="AR213" s="92"/>
      <c r="AS213" s="92"/>
      <c r="AT213" s="92"/>
      <c r="AU213" s="39">
        <f t="shared" si="6"/>
        <v>2.7680769230769235</v>
      </c>
      <c r="AV213" s="40">
        <f t="shared" si="7"/>
        <v>0.27094622759483111</v>
      </c>
    </row>
    <row r="214" spans="1:48" ht="12.75" customHeight="1">
      <c r="A214" s="127">
        <v>60800</v>
      </c>
      <c r="B214" s="128" t="s">
        <v>469</v>
      </c>
      <c r="C214" s="259">
        <f>StormStats!D259</f>
        <v>34095</v>
      </c>
      <c r="D214" s="244">
        <v>1.22</v>
      </c>
      <c r="E214" s="244">
        <v>4.6900000000000004</v>
      </c>
      <c r="F214" s="244">
        <v>6.89</v>
      </c>
      <c r="G214" s="244">
        <v>0.55000000000000004</v>
      </c>
      <c r="H214" s="244">
        <v>1.22</v>
      </c>
      <c r="I214" s="244">
        <v>3.98</v>
      </c>
      <c r="J214" s="117">
        <v>1.22</v>
      </c>
      <c r="K214" s="117">
        <v>2.8</v>
      </c>
      <c r="L214" s="92">
        <v>1.1399999999999999</v>
      </c>
      <c r="M214" s="92">
        <v>8.27</v>
      </c>
      <c r="N214" s="103">
        <v>3.39</v>
      </c>
      <c r="O214" s="103">
        <v>2.76</v>
      </c>
      <c r="P214" s="89">
        <v>3.74</v>
      </c>
      <c r="Q214" s="89">
        <v>1.58</v>
      </c>
      <c r="R214" s="89">
        <v>0.55000000000000004</v>
      </c>
      <c r="S214" s="138">
        <v>3.23</v>
      </c>
      <c r="T214" s="107">
        <v>2.6</v>
      </c>
      <c r="U214" s="107">
        <v>4.41</v>
      </c>
      <c r="V214" s="107">
        <v>4.41</v>
      </c>
      <c r="W214" s="107">
        <v>1.22</v>
      </c>
      <c r="X214" s="107">
        <v>2.09</v>
      </c>
      <c r="Y214" s="107">
        <v>2.56</v>
      </c>
      <c r="Z214" s="107">
        <v>1.97</v>
      </c>
      <c r="AA214" s="90">
        <v>0.79</v>
      </c>
      <c r="AB214" s="90">
        <v>5.31</v>
      </c>
      <c r="AC214" s="90">
        <v>1.18</v>
      </c>
      <c r="AD214" s="90">
        <v>1.97</v>
      </c>
      <c r="AE214" s="90">
        <v>4.92</v>
      </c>
      <c r="AF214" s="90">
        <v>3.7</v>
      </c>
      <c r="AG214" s="90">
        <v>1.85</v>
      </c>
      <c r="AH214" s="90">
        <v>1.1399999999999999</v>
      </c>
      <c r="AI214" s="90"/>
      <c r="AJ214" s="90"/>
      <c r="AK214" s="90"/>
      <c r="AL214" s="90"/>
      <c r="AM214" s="90"/>
      <c r="AN214" s="90"/>
      <c r="AO214" s="92"/>
      <c r="AP214" s="92"/>
      <c r="AQ214" s="92"/>
      <c r="AR214" s="92"/>
      <c r="AS214" s="92"/>
      <c r="AT214" s="92"/>
      <c r="AU214" s="39">
        <f t="shared" si="6"/>
        <v>2.8177419354838711</v>
      </c>
      <c r="AV214" s="40">
        <f t="shared" si="7"/>
        <v>0.43297080709788205</v>
      </c>
    </row>
    <row r="215" spans="1:48" ht="12.75" customHeight="1">
      <c r="A215" s="127">
        <v>61000</v>
      </c>
      <c r="B215" s="129" t="s">
        <v>219</v>
      </c>
      <c r="C215" s="259">
        <f>StormStats!D261</f>
        <v>36363</v>
      </c>
      <c r="D215" s="244">
        <v>0.94</v>
      </c>
      <c r="E215" s="244">
        <v>8.9</v>
      </c>
      <c r="F215" s="244">
        <v>8.35</v>
      </c>
      <c r="G215" s="244">
        <v>0.47</v>
      </c>
      <c r="H215" s="244">
        <v>1.57</v>
      </c>
      <c r="I215" s="244">
        <v>3.9</v>
      </c>
      <c r="J215" s="117">
        <v>1.3</v>
      </c>
      <c r="K215" s="117">
        <v>3.11</v>
      </c>
      <c r="L215" s="92">
        <v>1.22</v>
      </c>
      <c r="M215" s="92">
        <v>7.72</v>
      </c>
      <c r="N215" s="103">
        <v>2.83</v>
      </c>
      <c r="O215" s="103">
        <v>3.95</v>
      </c>
      <c r="P215" s="89">
        <v>2.3199999999999998</v>
      </c>
      <c r="Q215" s="89">
        <v>1.89</v>
      </c>
      <c r="R215" s="89">
        <v>0.31</v>
      </c>
      <c r="S215" s="138">
        <v>3.5</v>
      </c>
      <c r="T215" s="107">
        <v>2.99</v>
      </c>
      <c r="U215" s="107">
        <v>4.84</v>
      </c>
      <c r="V215" s="107">
        <v>3.66</v>
      </c>
      <c r="W215" s="107">
        <v>1.85</v>
      </c>
      <c r="X215" s="107">
        <v>2.56</v>
      </c>
      <c r="Y215" s="107">
        <v>3.35</v>
      </c>
      <c r="Z215" s="107">
        <v>1.65</v>
      </c>
      <c r="AA215" s="90">
        <v>0.94</v>
      </c>
      <c r="AB215" s="90"/>
      <c r="AC215" s="90"/>
      <c r="AD215" s="90"/>
      <c r="AE215" s="90"/>
      <c r="AF215" s="90"/>
      <c r="AG215" s="90"/>
      <c r="AH215" s="90"/>
      <c r="AI215" s="90"/>
      <c r="AJ215" s="90"/>
      <c r="AK215" s="90"/>
      <c r="AL215" s="90"/>
      <c r="AM215" s="90"/>
      <c r="AN215" s="90"/>
      <c r="AO215" s="92"/>
      <c r="AP215" s="92"/>
      <c r="AQ215" s="92"/>
      <c r="AR215" s="92"/>
      <c r="AS215" s="92"/>
      <c r="AT215" s="92"/>
      <c r="AU215" s="39">
        <f t="shared" si="6"/>
        <v>3.0883333333333329</v>
      </c>
      <c r="AV215" s="40">
        <f t="shared" si="7"/>
        <v>0.3043712898003238</v>
      </c>
    </row>
    <row r="216" spans="1:48" ht="12.75" customHeight="1">
      <c r="A216" s="127">
        <v>61200</v>
      </c>
      <c r="B216" s="128" t="s">
        <v>54</v>
      </c>
      <c r="C216" s="259">
        <f>StormStats!D262</f>
        <v>34207</v>
      </c>
      <c r="D216" s="244">
        <v>1.46</v>
      </c>
      <c r="E216" s="244">
        <v>3.19</v>
      </c>
      <c r="F216" s="244">
        <v>8.66</v>
      </c>
      <c r="G216" s="244">
        <v>0.35</v>
      </c>
      <c r="H216" s="244">
        <v>2.99</v>
      </c>
      <c r="I216" s="244">
        <v>3.74</v>
      </c>
      <c r="J216" s="117">
        <v>1.1399999999999999</v>
      </c>
      <c r="K216" s="117">
        <v>2.3199999999999998</v>
      </c>
      <c r="L216" s="92">
        <v>2.13</v>
      </c>
      <c r="M216" s="92">
        <v>6.97</v>
      </c>
      <c r="N216" s="103">
        <v>3.39</v>
      </c>
      <c r="O216" s="103">
        <v>4.57</v>
      </c>
      <c r="P216" s="89">
        <v>3.15</v>
      </c>
      <c r="Q216" s="89">
        <v>1.93</v>
      </c>
      <c r="R216" s="89">
        <v>0.71</v>
      </c>
      <c r="S216" s="138">
        <v>5.08</v>
      </c>
      <c r="T216" s="107">
        <v>2.13</v>
      </c>
      <c r="U216" s="107">
        <v>5.43</v>
      </c>
      <c r="V216" s="107">
        <v>2.44</v>
      </c>
      <c r="W216" s="107">
        <v>0.87</v>
      </c>
      <c r="X216" s="107">
        <v>2.13</v>
      </c>
      <c r="Y216" s="107">
        <v>2.0499999999999998</v>
      </c>
      <c r="Z216" s="107">
        <v>1.61</v>
      </c>
      <c r="AA216" s="90">
        <v>2.0499999999999998</v>
      </c>
      <c r="AB216" s="90">
        <v>4.25</v>
      </c>
      <c r="AC216" s="90">
        <v>1.93</v>
      </c>
      <c r="AD216" s="90">
        <v>1.57</v>
      </c>
      <c r="AE216" s="90">
        <v>6.65</v>
      </c>
      <c r="AF216" s="90">
        <v>4.17</v>
      </c>
      <c r="AG216" s="90">
        <v>2.4</v>
      </c>
      <c r="AH216" s="90"/>
      <c r="AI216" s="90"/>
      <c r="AJ216" s="90"/>
      <c r="AK216" s="90"/>
      <c r="AL216" s="90"/>
      <c r="AM216" s="90"/>
      <c r="AN216" s="90"/>
      <c r="AO216" s="92"/>
      <c r="AP216" s="92"/>
      <c r="AQ216" s="92"/>
      <c r="AR216" s="92"/>
      <c r="AS216" s="92"/>
      <c r="AT216" s="92"/>
      <c r="AU216" s="39">
        <f t="shared" si="6"/>
        <v>3.0486666666666671</v>
      </c>
      <c r="AV216" s="40">
        <f t="shared" si="7"/>
        <v>0.47889787885414381</v>
      </c>
    </row>
    <row r="217" spans="1:48" ht="12.75" customHeight="1">
      <c r="A217" s="127">
        <v>61500</v>
      </c>
      <c r="B217" s="128" t="s">
        <v>92</v>
      </c>
      <c r="C217" s="259">
        <f>StormStats!D263</f>
        <v>32953</v>
      </c>
      <c r="D217" s="244">
        <v>0.83</v>
      </c>
      <c r="E217" s="244">
        <v>4.0199999999999996</v>
      </c>
      <c r="F217" s="244">
        <v>6.3</v>
      </c>
      <c r="G217" s="244">
        <v>0.28000000000000003</v>
      </c>
      <c r="H217" s="244">
        <v>2.2000000000000002</v>
      </c>
      <c r="I217" s="244">
        <v>1.93</v>
      </c>
      <c r="J217" s="117">
        <v>3.35</v>
      </c>
      <c r="K217" s="117">
        <v>1.42</v>
      </c>
      <c r="L217" s="92">
        <v>1.22</v>
      </c>
      <c r="M217" s="92">
        <v>8.35</v>
      </c>
      <c r="N217" s="103">
        <v>1.69</v>
      </c>
      <c r="O217" s="103">
        <v>2.0099999999999998</v>
      </c>
      <c r="P217" s="89">
        <v>1.22</v>
      </c>
      <c r="Q217" s="89">
        <v>1.93</v>
      </c>
      <c r="R217" s="89">
        <v>0.9</v>
      </c>
      <c r="S217" s="138">
        <v>2.72</v>
      </c>
      <c r="T217" s="107">
        <v>0.31</v>
      </c>
      <c r="U217" s="116"/>
      <c r="V217" s="107">
        <v>0.59</v>
      </c>
      <c r="W217" s="107">
        <v>1.85</v>
      </c>
      <c r="X217" s="107">
        <v>0.47</v>
      </c>
      <c r="Y217" s="107">
        <v>1.26</v>
      </c>
      <c r="Z217" s="107">
        <v>1.42</v>
      </c>
      <c r="AA217" s="90">
        <v>0.12</v>
      </c>
      <c r="AB217" s="90">
        <v>1.02</v>
      </c>
      <c r="AC217" s="90">
        <v>1.61</v>
      </c>
      <c r="AD217" s="90">
        <v>0.83</v>
      </c>
      <c r="AE217" s="90">
        <v>3.27</v>
      </c>
      <c r="AF217" s="90">
        <v>1.81</v>
      </c>
      <c r="AG217" s="90">
        <v>2.83</v>
      </c>
      <c r="AH217" s="90">
        <v>0.35</v>
      </c>
      <c r="AI217" s="90">
        <v>3.98</v>
      </c>
      <c r="AJ217" s="90">
        <v>0.59</v>
      </c>
      <c r="AK217" s="90">
        <v>7.64</v>
      </c>
      <c r="AL217" s="90"/>
      <c r="AM217" s="90"/>
      <c r="AN217" s="90"/>
      <c r="AO217" s="92"/>
      <c r="AP217" s="92"/>
      <c r="AQ217" s="92"/>
      <c r="AR217" s="92"/>
      <c r="AS217" s="92"/>
      <c r="AT217" s="92"/>
      <c r="AU217" s="39">
        <f t="shared" si="6"/>
        <v>2.1309090909090913</v>
      </c>
      <c r="AV217" s="40">
        <f t="shared" si="7"/>
        <v>0.3895051194539248</v>
      </c>
    </row>
    <row r="218" spans="1:48" ht="12.75" customHeight="1">
      <c r="A218" s="127">
        <v>61700</v>
      </c>
      <c r="B218" s="128" t="s">
        <v>100</v>
      </c>
      <c r="C218" s="259">
        <f>StormStats!D264</f>
        <v>32967</v>
      </c>
      <c r="D218" s="244">
        <v>0.39</v>
      </c>
      <c r="E218" s="244">
        <v>4.17</v>
      </c>
      <c r="F218" s="244">
        <v>2.91</v>
      </c>
      <c r="G218" s="244">
        <v>0.91</v>
      </c>
      <c r="H218" s="244">
        <v>2.76</v>
      </c>
      <c r="I218" s="244">
        <v>1.73</v>
      </c>
      <c r="J218" s="117">
        <v>1.54</v>
      </c>
      <c r="K218" s="117">
        <v>1.85</v>
      </c>
      <c r="L218" s="92">
        <v>0.79</v>
      </c>
      <c r="M218" s="92">
        <v>6.77</v>
      </c>
      <c r="N218" s="103">
        <v>2.36</v>
      </c>
      <c r="O218" s="103">
        <v>1.57</v>
      </c>
      <c r="P218" s="89">
        <v>0.94</v>
      </c>
      <c r="Q218" s="89">
        <v>2.29</v>
      </c>
      <c r="R218" s="89">
        <v>0.63</v>
      </c>
      <c r="S218" s="138">
        <v>2.68</v>
      </c>
      <c r="T218" s="107">
        <v>0.94</v>
      </c>
      <c r="U218" s="107">
        <v>3.11</v>
      </c>
      <c r="V218" s="107">
        <v>3.35</v>
      </c>
      <c r="W218" s="107">
        <v>1.26</v>
      </c>
      <c r="X218" s="107">
        <v>1.73</v>
      </c>
      <c r="Y218" s="107">
        <v>2.56</v>
      </c>
      <c r="Z218" s="107">
        <v>1.85</v>
      </c>
      <c r="AA218" s="90">
        <v>0.59</v>
      </c>
      <c r="AB218" s="90">
        <v>3.35</v>
      </c>
      <c r="AC218" s="90">
        <v>2.2799999999999998</v>
      </c>
      <c r="AD218" s="90">
        <v>1.38</v>
      </c>
      <c r="AE218" s="90">
        <v>5.83</v>
      </c>
      <c r="AF218" s="90">
        <v>1.77</v>
      </c>
      <c r="AG218" s="90">
        <v>1.54</v>
      </c>
      <c r="AH218" s="90">
        <v>0.79</v>
      </c>
      <c r="AI218" s="90">
        <v>3.82</v>
      </c>
      <c r="AJ218" s="90">
        <v>2.0499999999999998</v>
      </c>
      <c r="AK218" s="90">
        <v>6.54</v>
      </c>
      <c r="AL218" s="90"/>
      <c r="AM218" s="90"/>
      <c r="AN218" s="90"/>
      <c r="AO218" s="92"/>
      <c r="AP218" s="92"/>
      <c r="AQ218" s="92"/>
      <c r="AR218" s="92"/>
      <c r="AS218" s="92"/>
      <c r="AT218" s="92"/>
      <c r="AU218" s="39">
        <f t="shared" si="6"/>
        <v>2.3244117647058826</v>
      </c>
      <c r="AV218" s="40">
        <f t="shared" si="7"/>
        <v>0.16778438567632542</v>
      </c>
    </row>
    <row r="219" spans="1:48" ht="12.75" customHeight="1">
      <c r="A219" s="127">
        <v>62000</v>
      </c>
      <c r="B219" s="128" t="s">
        <v>101</v>
      </c>
      <c r="C219" s="259">
        <f>StormStats!D265</f>
        <v>31563</v>
      </c>
      <c r="D219" s="244">
        <v>0.71</v>
      </c>
      <c r="E219" s="244">
        <v>4.09</v>
      </c>
      <c r="F219" s="244">
        <v>4.33</v>
      </c>
      <c r="G219" s="244">
        <v>0.87</v>
      </c>
      <c r="H219" s="244">
        <v>1.65</v>
      </c>
      <c r="I219" s="244">
        <v>1.1399999999999999</v>
      </c>
      <c r="J219" s="117">
        <v>2.6</v>
      </c>
      <c r="K219" s="117">
        <v>1.65</v>
      </c>
      <c r="L219" s="92">
        <v>0.35</v>
      </c>
      <c r="M219" s="92">
        <v>6.5</v>
      </c>
      <c r="N219" s="103">
        <v>1.65</v>
      </c>
      <c r="O219" s="103">
        <v>3.43</v>
      </c>
      <c r="P219" s="89">
        <v>0.59</v>
      </c>
      <c r="Q219" s="89">
        <v>2.4500000000000002</v>
      </c>
      <c r="R219" s="89">
        <v>0.67</v>
      </c>
      <c r="S219" s="138">
        <v>2.48</v>
      </c>
      <c r="T219" s="107">
        <v>1.1000000000000001</v>
      </c>
      <c r="U219" s="107">
        <v>3.39</v>
      </c>
      <c r="V219" s="107">
        <v>3.46</v>
      </c>
      <c r="W219" s="107">
        <v>2.0499999999999998</v>
      </c>
      <c r="X219" s="107">
        <v>2.2799999999999998</v>
      </c>
      <c r="Y219" s="107">
        <v>2.09</v>
      </c>
      <c r="Z219" s="107">
        <v>1.89</v>
      </c>
      <c r="AA219" s="90">
        <v>2.2799999999999998</v>
      </c>
      <c r="AB219" s="90">
        <v>4.57</v>
      </c>
      <c r="AC219" s="90">
        <v>2.44</v>
      </c>
      <c r="AD219" s="90">
        <v>1.18</v>
      </c>
      <c r="AE219" s="90">
        <v>4.25</v>
      </c>
      <c r="AF219" s="90">
        <v>2.6</v>
      </c>
      <c r="AG219" s="90">
        <v>2.83</v>
      </c>
      <c r="AH219" s="90">
        <v>0.71</v>
      </c>
      <c r="AI219" s="90">
        <v>3.62</v>
      </c>
      <c r="AJ219" s="90">
        <v>1.5</v>
      </c>
      <c r="AK219" s="90">
        <v>6.5</v>
      </c>
      <c r="AL219" s="90">
        <v>3.07</v>
      </c>
      <c r="AM219" s="90">
        <v>2.99</v>
      </c>
      <c r="AN219" s="90">
        <v>0.79</v>
      </c>
      <c r="AO219" s="92">
        <v>0.87</v>
      </c>
      <c r="AP219" s="92"/>
      <c r="AQ219" s="92"/>
      <c r="AR219" s="92"/>
      <c r="AS219" s="92"/>
      <c r="AT219" s="92"/>
      <c r="AU219" s="39">
        <f t="shared" si="6"/>
        <v>2.4110526315789471</v>
      </c>
      <c r="AV219" s="40">
        <f t="shared" si="7"/>
        <v>0.29447718838681514</v>
      </c>
    </row>
    <row r="220" spans="1:48" ht="12.75" customHeight="1">
      <c r="A220" s="127">
        <v>62300</v>
      </c>
      <c r="B220" s="128" t="s">
        <v>102</v>
      </c>
      <c r="C220" s="259">
        <f>StormStats!D267</f>
        <v>29747</v>
      </c>
      <c r="D220" s="244">
        <v>4.0199999999999996</v>
      </c>
      <c r="E220" s="244">
        <v>4.33</v>
      </c>
      <c r="F220" s="244">
        <v>5.59</v>
      </c>
      <c r="G220" s="244">
        <v>1.42</v>
      </c>
      <c r="H220" s="244">
        <v>3.19</v>
      </c>
      <c r="I220" s="244">
        <v>1.06</v>
      </c>
      <c r="J220" s="117">
        <v>0.94</v>
      </c>
      <c r="K220" s="117">
        <v>1.65</v>
      </c>
      <c r="L220" s="92">
        <v>0.94</v>
      </c>
      <c r="M220" s="92">
        <v>6.46</v>
      </c>
      <c r="N220" s="103">
        <v>2.95</v>
      </c>
      <c r="O220" s="103">
        <v>4.96</v>
      </c>
      <c r="P220" s="89">
        <v>0.94</v>
      </c>
      <c r="Q220" s="89">
        <v>1.89</v>
      </c>
      <c r="R220" s="89">
        <v>0.71</v>
      </c>
      <c r="S220" s="138">
        <v>1.1399999999999999</v>
      </c>
      <c r="T220" s="107">
        <v>1.3</v>
      </c>
      <c r="U220" s="107">
        <v>3.62</v>
      </c>
      <c r="V220" s="107">
        <v>1.61</v>
      </c>
      <c r="W220" s="107">
        <v>3.66</v>
      </c>
      <c r="X220" s="107">
        <v>2.2000000000000002</v>
      </c>
      <c r="Y220" s="107">
        <v>1.5</v>
      </c>
      <c r="Z220" s="107">
        <v>2.0099999999999998</v>
      </c>
      <c r="AA220" s="90">
        <v>3.66</v>
      </c>
      <c r="AB220" s="90">
        <v>4.88</v>
      </c>
      <c r="AC220" s="90">
        <v>2.4</v>
      </c>
      <c r="AD220" s="90">
        <v>2.0099999999999998</v>
      </c>
      <c r="AE220" s="90">
        <v>3.78</v>
      </c>
      <c r="AF220" s="90">
        <v>3.03</v>
      </c>
      <c r="AG220" s="90">
        <v>1.85</v>
      </c>
      <c r="AH220" s="90">
        <v>3.54</v>
      </c>
      <c r="AI220" s="90">
        <v>3.39</v>
      </c>
      <c r="AJ220" s="90">
        <v>1.97</v>
      </c>
      <c r="AK220" s="90">
        <v>4.96</v>
      </c>
      <c r="AL220" s="90">
        <v>3.35</v>
      </c>
      <c r="AM220" s="90">
        <v>3.62</v>
      </c>
      <c r="AN220" s="90">
        <v>1.69</v>
      </c>
      <c r="AO220" s="92">
        <v>4.17</v>
      </c>
      <c r="AP220" s="92">
        <v>3.98</v>
      </c>
      <c r="AQ220" s="92">
        <v>3.82</v>
      </c>
      <c r="AR220" s="92">
        <v>7.76</v>
      </c>
      <c r="AS220" s="92">
        <v>1.81</v>
      </c>
      <c r="AT220" s="92">
        <v>3.9</v>
      </c>
      <c r="AU220" s="39">
        <f t="shared" si="6"/>
        <v>2.9688372093023259</v>
      </c>
      <c r="AV220" s="40">
        <f t="shared" si="7"/>
        <v>1.3540654864483783</v>
      </c>
    </row>
    <row r="221" spans="1:48" ht="12.75" customHeight="1">
      <c r="A221" s="127">
        <v>62500</v>
      </c>
      <c r="B221" s="128" t="s">
        <v>103</v>
      </c>
      <c r="C221" s="259">
        <f>StormStats!D269</f>
        <v>34088</v>
      </c>
      <c r="D221" s="244">
        <v>1.85</v>
      </c>
      <c r="E221" s="244">
        <v>5.31</v>
      </c>
      <c r="F221" s="244">
        <v>4.76</v>
      </c>
      <c r="G221" s="244">
        <v>2.09</v>
      </c>
      <c r="H221" s="244">
        <v>2.99</v>
      </c>
      <c r="I221" s="244">
        <v>1.34</v>
      </c>
      <c r="J221" s="117">
        <v>1.81</v>
      </c>
      <c r="K221" s="117">
        <v>1.54</v>
      </c>
      <c r="L221" s="92">
        <v>0.83</v>
      </c>
      <c r="M221" s="92">
        <v>5.43</v>
      </c>
      <c r="N221" s="103">
        <v>1.65</v>
      </c>
      <c r="O221" s="103">
        <v>3.9</v>
      </c>
      <c r="P221" s="89">
        <v>0.75</v>
      </c>
      <c r="Q221" s="89">
        <v>1.73</v>
      </c>
      <c r="R221" s="89">
        <v>0.35</v>
      </c>
      <c r="S221" s="138">
        <v>1.69</v>
      </c>
      <c r="T221" s="107">
        <v>1.57</v>
      </c>
      <c r="U221" s="107">
        <v>3.27</v>
      </c>
      <c r="V221" s="107">
        <v>1.65</v>
      </c>
      <c r="W221" s="107">
        <v>3.5</v>
      </c>
      <c r="X221" s="107">
        <v>1.93</v>
      </c>
      <c r="Y221" s="107">
        <v>1.73</v>
      </c>
      <c r="Z221" s="107">
        <v>1.89</v>
      </c>
      <c r="AA221" s="90">
        <v>1.3</v>
      </c>
      <c r="AB221" s="90">
        <v>4.53</v>
      </c>
      <c r="AC221" s="90">
        <v>2.13</v>
      </c>
      <c r="AD221" s="90">
        <v>1.81</v>
      </c>
      <c r="AE221" s="90">
        <v>3.54</v>
      </c>
      <c r="AF221" s="90">
        <v>3.78</v>
      </c>
      <c r="AG221" s="90">
        <v>2.0499999999999998</v>
      </c>
      <c r="AH221" s="90">
        <v>1.73</v>
      </c>
      <c r="AI221" s="90"/>
      <c r="AJ221" s="90"/>
      <c r="AK221" s="90"/>
      <c r="AL221" s="90"/>
      <c r="AM221" s="90"/>
      <c r="AN221" s="90"/>
      <c r="AO221" s="92"/>
      <c r="AP221" s="92"/>
      <c r="AQ221" s="92"/>
      <c r="AR221" s="92"/>
      <c r="AS221" s="92"/>
      <c r="AT221" s="92"/>
      <c r="AU221" s="39">
        <f t="shared" si="6"/>
        <v>2.4009677419354838</v>
      </c>
      <c r="AV221" s="40">
        <f t="shared" si="7"/>
        <v>0.77052263872094595</v>
      </c>
    </row>
    <row r="222" spans="1:48" ht="12.75" customHeight="1">
      <c r="A222" s="127">
        <v>62700</v>
      </c>
      <c r="B222" s="128" t="s">
        <v>319</v>
      </c>
      <c r="C222" s="259">
        <f>StormStats!D270</f>
        <v>38553</v>
      </c>
      <c r="D222" s="244">
        <v>2.76</v>
      </c>
      <c r="E222" s="244">
        <v>5.51</v>
      </c>
      <c r="F222" s="244">
        <v>7.05</v>
      </c>
      <c r="G222" s="244">
        <v>1.06</v>
      </c>
      <c r="H222" s="244">
        <v>4.33</v>
      </c>
      <c r="I222" s="244">
        <v>2.87</v>
      </c>
      <c r="J222" s="117">
        <v>1.89</v>
      </c>
      <c r="K222" s="117">
        <v>3.39</v>
      </c>
      <c r="L222" s="92">
        <v>1.57</v>
      </c>
      <c r="M222" s="92">
        <v>11.85</v>
      </c>
      <c r="N222" s="103">
        <v>5.71</v>
      </c>
      <c r="O222" s="103">
        <v>6.85</v>
      </c>
      <c r="P222" s="89">
        <v>1.46</v>
      </c>
      <c r="Q222" s="89">
        <v>1.46</v>
      </c>
      <c r="R222" s="89">
        <v>1.02</v>
      </c>
      <c r="S222" s="138">
        <v>3.98</v>
      </c>
      <c r="T222" s="107">
        <v>3.19</v>
      </c>
      <c r="U222" s="107">
        <v>5.91</v>
      </c>
      <c r="V222" s="107"/>
      <c r="W222" s="107"/>
      <c r="X222" s="107"/>
      <c r="Y222" s="107"/>
      <c r="Z222" s="107"/>
      <c r="AA222" s="90"/>
      <c r="AB222" s="90"/>
      <c r="AC222" s="90"/>
      <c r="AD222" s="90"/>
      <c r="AE222" s="90"/>
      <c r="AF222" s="90"/>
      <c r="AG222" s="90"/>
      <c r="AH222" s="90"/>
      <c r="AI222" s="90"/>
      <c r="AJ222" s="90"/>
      <c r="AK222" s="90"/>
      <c r="AL222" s="90"/>
      <c r="AM222" s="90"/>
      <c r="AN222" s="90"/>
      <c r="AO222" s="92"/>
      <c r="AP222" s="92"/>
      <c r="AQ222" s="92"/>
      <c r="AR222" s="92"/>
      <c r="AS222" s="92"/>
      <c r="AT222" s="92"/>
      <c r="AU222" s="39">
        <f t="shared" si="6"/>
        <v>3.9922222222222223</v>
      </c>
      <c r="AV222" s="40">
        <f t="shared" si="7"/>
        <v>0.69134428054550512</v>
      </c>
    </row>
    <row r="223" spans="1:48" s="85" customFormat="1" ht="12.75" customHeight="1">
      <c r="A223" s="127">
        <v>63000</v>
      </c>
      <c r="B223" s="128" t="s">
        <v>104</v>
      </c>
      <c r="C223" s="259">
        <f>StormStats!D271</f>
        <v>30762</v>
      </c>
      <c r="D223" s="244">
        <v>3.43</v>
      </c>
      <c r="E223" s="244">
        <v>7.05</v>
      </c>
      <c r="F223" s="244">
        <v>8.6199999999999992</v>
      </c>
      <c r="G223" s="244">
        <v>1.69</v>
      </c>
      <c r="H223" s="244">
        <v>6.77</v>
      </c>
      <c r="I223" s="244">
        <v>5.79</v>
      </c>
      <c r="J223" s="117">
        <v>4.37</v>
      </c>
      <c r="K223" s="117">
        <v>4.17</v>
      </c>
      <c r="L223" s="92">
        <v>1.57</v>
      </c>
      <c r="M223" s="91"/>
      <c r="N223" s="103">
        <v>5.83</v>
      </c>
      <c r="O223" s="103">
        <v>3.27</v>
      </c>
      <c r="P223" s="89">
        <v>3.07</v>
      </c>
      <c r="Q223" s="89">
        <v>3.98</v>
      </c>
      <c r="R223" s="89">
        <v>1.49</v>
      </c>
      <c r="S223" s="138">
        <v>6.06</v>
      </c>
      <c r="T223" s="107">
        <v>2.91</v>
      </c>
      <c r="U223" s="107">
        <v>7.83</v>
      </c>
      <c r="V223" s="107">
        <v>10.91</v>
      </c>
      <c r="W223" s="107">
        <v>5.16</v>
      </c>
      <c r="X223" s="107">
        <v>7.05</v>
      </c>
      <c r="Y223" s="107">
        <v>4.21</v>
      </c>
      <c r="Z223" s="107">
        <v>3.5</v>
      </c>
      <c r="AA223" s="90">
        <v>3.43</v>
      </c>
      <c r="AB223" s="90">
        <v>9.69</v>
      </c>
      <c r="AC223" s="90">
        <v>3.27</v>
      </c>
      <c r="AD223" s="90">
        <v>6.57</v>
      </c>
      <c r="AE223" s="90">
        <v>9.17</v>
      </c>
      <c r="AF223" s="90">
        <v>6.34</v>
      </c>
      <c r="AG223" s="90">
        <v>2.2400000000000002</v>
      </c>
      <c r="AH223" s="90">
        <v>2.2799999999999998</v>
      </c>
      <c r="AI223" s="90">
        <v>7.32</v>
      </c>
      <c r="AJ223" s="91"/>
      <c r="AK223" s="90">
        <v>7.32</v>
      </c>
      <c r="AL223" s="91"/>
      <c r="AM223" s="91"/>
      <c r="AN223" s="90">
        <v>6.38</v>
      </c>
      <c r="AO223" s="92">
        <v>6.89</v>
      </c>
      <c r="AP223" s="92">
        <v>5.51</v>
      </c>
      <c r="AQ223" s="92">
        <v>6.3</v>
      </c>
      <c r="AR223" s="92"/>
      <c r="AS223" s="92"/>
      <c r="AT223" s="92"/>
      <c r="AU223" s="39">
        <f t="shared" si="6"/>
        <v>5.3177777777777759</v>
      </c>
      <c r="AV223" s="40">
        <f t="shared" si="7"/>
        <v>0.64500626828249086</v>
      </c>
    </row>
    <row r="224" spans="1:48" ht="12.75" customHeight="1">
      <c r="A224" s="127">
        <v>63300</v>
      </c>
      <c r="B224" s="129" t="s">
        <v>184</v>
      </c>
      <c r="C224" s="259">
        <f>StormStats!D272</f>
        <v>35803</v>
      </c>
      <c r="D224" s="244">
        <v>1.1399999999999999</v>
      </c>
      <c r="E224" s="244">
        <v>4.53</v>
      </c>
      <c r="F224" s="244">
        <v>7.17</v>
      </c>
      <c r="G224" s="244">
        <v>0.55000000000000004</v>
      </c>
      <c r="H224" s="244">
        <v>1.57</v>
      </c>
      <c r="I224" s="244">
        <v>3.27</v>
      </c>
      <c r="J224" s="117">
        <v>2.83</v>
      </c>
      <c r="K224" s="117">
        <v>2.56</v>
      </c>
      <c r="L224" s="92">
        <v>1.3</v>
      </c>
      <c r="M224" s="92">
        <v>9.02</v>
      </c>
      <c r="N224" s="103">
        <v>2.0499999999999998</v>
      </c>
      <c r="O224" s="103">
        <v>2.8</v>
      </c>
      <c r="P224" s="89">
        <v>2.91</v>
      </c>
      <c r="Q224" s="89">
        <v>3.4</v>
      </c>
      <c r="R224" s="89">
        <v>2.79</v>
      </c>
      <c r="S224" s="138">
        <v>6.14</v>
      </c>
      <c r="T224" s="107">
        <v>3.58</v>
      </c>
      <c r="U224" s="107">
        <v>8.11</v>
      </c>
      <c r="V224" s="107">
        <v>1.69</v>
      </c>
      <c r="W224" s="107">
        <v>3.51</v>
      </c>
      <c r="X224" s="107">
        <v>1.93</v>
      </c>
      <c r="Y224" s="107">
        <v>1.26</v>
      </c>
      <c r="Z224" s="107">
        <v>2.16</v>
      </c>
      <c r="AA224" s="90">
        <v>1.38</v>
      </c>
      <c r="AB224" s="90">
        <v>4.8</v>
      </c>
      <c r="AC224" s="90">
        <v>2.92</v>
      </c>
      <c r="AD224" s="90"/>
      <c r="AE224" s="90"/>
      <c r="AF224" s="90"/>
      <c r="AG224" s="90"/>
      <c r="AH224" s="90"/>
      <c r="AI224" s="90"/>
      <c r="AJ224" s="90"/>
      <c r="AK224" s="90"/>
      <c r="AL224" s="90"/>
      <c r="AM224" s="90"/>
      <c r="AN224" s="90"/>
      <c r="AO224" s="92"/>
      <c r="AP224" s="92"/>
      <c r="AQ224" s="92"/>
      <c r="AR224" s="92"/>
      <c r="AS224" s="92"/>
      <c r="AT224" s="92"/>
      <c r="AU224" s="39">
        <f t="shared" si="6"/>
        <v>3.283461538461538</v>
      </c>
      <c r="AV224" s="40">
        <f t="shared" si="7"/>
        <v>0.34719456483542233</v>
      </c>
    </row>
    <row r="225" spans="1:48" s="88" customFormat="1" ht="12.75" customHeight="1">
      <c r="A225" s="127">
        <v>63500</v>
      </c>
      <c r="B225" s="129" t="s">
        <v>224</v>
      </c>
      <c r="C225" s="259">
        <f>StormStats!D274</f>
        <v>36549</v>
      </c>
      <c r="D225" s="244">
        <v>1.38</v>
      </c>
      <c r="E225" s="244">
        <v>6.26</v>
      </c>
      <c r="F225" s="244">
        <v>8.82</v>
      </c>
      <c r="G225" s="244">
        <v>0.35</v>
      </c>
      <c r="H225" s="244">
        <v>4.17</v>
      </c>
      <c r="I225" s="244">
        <v>4.45</v>
      </c>
      <c r="J225" s="117">
        <v>4.0599999999999996</v>
      </c>
      <c r="K225" s="117">
        <v>1.5</v>
      </c>
      <c r="L225" s="108">
        <v>2.48</v>
      </c>
      <c r="M225" s="108">
        <v>8.66</v>
      </c>
      <c r="N225" s="104">
        <v>2.76</v>
      </c>
      <c r="O225" s="104">
        <v>6.02</v>
      </c>
      <c r="P225" s="105">
        <v>2.0099999999999998</v>
      </c>
      <c r="Q225" s="105">
        <v>5.34</v>
      </c>
      <c r="R225" s="105">
        <v>1.06</v>
      </c>
      <c r="S225" s="138">
        <v>7.64</v>
      </c>
      <c r="T225" s="107">
        <v>2.95</v>
      </c>
      <c r="U225" s="107">
        <v>0.31</v>
      </c>
      <c r="V225" s="107">
        <v>2.33</v>
      </c>
      <c r="W225" s="107">
        <v>3.62</v>
      </c>
      <c r="X225" s="107">
        <v>1.26</v>
      </c>
      <c r="Y225" s="107">
        <v>1.65</v>
      </c>
      <c r="Z225" s="107">
        <v>1.5</v>
      </c>
      <c r="AA225" s="106">
        <v>1.41</v>
      </c>
      <c r="AB225" s="106"/>
      <c r="AC225" s="106"/>
      <c r="AD225" s="106"/>
      <c r="AE225" s="106"/>
      <c r="AF225" s="106"/>
      <c r="AG225" s="106"/>
      <c r="AH225" s="106"/>
      <c r="AI225" s="106"/>
      <c r="AJ225" s="106"/>
      <c r="AK225" s="106"/>
      <c r="AL225" s="106"/>
      <c r="AM225" s="106"/>
      <c r="AN225" s="106"/>
      <c r="AO225" s="108"/>
      <c r="AP225" s="108"/>
      <c r="AQ225" s="108"/>
      <c r="AR225" s="108"/>
      <c r="AS225" s="108"/>
      <c r="AT225" s="108"/>
      <c r="AU225" s="39">
        <f t="shared" si="6"/>
        <v>3.4162500000000002</v>
      </c>
      <c r="AV225" s="40">
        <f t="shared" si="7"/>
        <v>0.40395170142700321</v>
      </c>
    </row>
    <row r="226" spans="1:48" s="83" customFormat="1" ht="12.75" customHeight="1">
      <c r="A226" s="127">
        <v>63800</v>
      </c>
      <c r="B226" s="128" t="s">
        <v>11</v>
      </c>
      <c r="C226" s="259">
        <f>StormStats!D277</f>
        <v>34409</v>
      </c>
      <c r="D226" s="244">
        <v>1.06</v>
      </c>
      <c r="E226" s="244">
        <v>3.46</v>
      </c>
      <c r="F226" s="244">
        <v>4.41</v>
      </c>
      <c r="G226" s="244">
        <v>0.47</v>
      </c>
      <c r="H226" s="244">
        <v>1.18</v>
      </c>
      <c r="I226" s="244">
        <v>2.8</v>
      </c>
      <c r="J226" s="117">
        <v>1.77</v>
      </c>
      <c r="K226" s="117">
        <v>1.1399999999999999</v>
      </c>
      <c r="L226" s="92">
        <v>1.93</v>
      </c>
      <c r="M226" s="92">
        <v>1.38</v>
      </c>
      <c r="N226" s="89">
        <v>2.0099999999999998</v>
      </c>
      <c r="O226" s="89">
        <v>3.9</v>
      </c>
      <c r="P226" s="89">
        <v>1.34</v>
      </c>
      <c r="Q226" s="89">
        <v>1.94</v>
      </c>
      <c r="R226" s="89">
        <v>1.06</v>
      </c>
      <c r="S226" s="138">
        <v>1.81</v>
      </c>
      <c r="T226" s="107">
        <v>2.2799999999999998</v>
      </c>
      <c r="U226" s="107">
        <v>4.09</v>
      </c>
      <c r="V226" s="107">
        <v>1.3</v>
      </c>
      <c r="W226" s="107">
        <v>2.87</v>
      </c>
      <c r="X226" s="107">
        <v>1.3</v>
      </c>
      <c r="Y226" s="107">
        <v>1.54</v>
      </c>
      <c r="Z226" s="107">
        <v>1.69</v>
      </c>
      <c r="AA226" s="90">
        <v>1.06</v>
      </c>
      <c r="AB226" s="90">
        <v>4.72</v>
      </c>
      <c r="AC226" s="90">
        <v>3.31</v>
      </c>
      <c r="AD226" s="90">
        <v>1.38</v>
      </c>
      <c r="AE226" s="90">
        <v>1.77</v>
      </c>
      <c r="AF226" s="90">
        <v>2.0499999999999998</v>
      </c>
      <c r="AG226" s="90">
        <v>1.89</v>
      </c>
      <c r="AH226" s="90"/>
      <c r="AI226" s="90"/>
      <c r="AJ226" s="90"/>
      <c r="AK226" s="90"/>
      <c r="AL226" s="90"/>
      <c r="AM226" s="90"/>
      <c r="AN226" s="90"/>
      <c r="AO226" s="92"/>
      <c r="AP226" s="92"/>
      <c r="AQ226" s="92"/>
      <c r="AR226" s="92"/>
      <c r="AS226" s="92"/>
      <c r="AT226" s="92"/>
      <c r="AU226" s="39">
        <f t="shared" si="6"/>
        <v>2.097</v>
      </c>
      <c r="AV226" s="40">
        <f t="shared" si="7"/>
        <v>0.50548402479732957</v>
      </c>
    </row>
    <row r="227" spans="1:48" ht="12.75" customHeight="1">
      <c r="A227" s="127">
        <v>64000</v>
      </c>
      <c r="B227" s="128" t="s">
        <v>409</v>
      </c>
      <c r="C227" s="259">
        <f>StormStats!D278</f>
        <v>34409</v>
      </c>
      <c r="D227" s="136">
        <v>2.09</v>
      </c>
      <c r="E227" s="136">
        <v>4.21</v>
      </c>
      <c r="F227" s="92">
        <v>3.66</v>
      </c>
      <c r="G227" s="244">
        <v>0.28000000000000003</v>
      </c>
      <c r="H227" s="244">
        <v>0.79</v>
      </c>
      <c r="I227" s="244">
        <v>2.56</v>
      </c>
      <c r="J227" s="117">
        <v>2.2400000000000002</v>
      </c>
      <c r="K227" s="117">
        <v>1.1399999999999999</v>
      </c>
      <c r="L227" s="92">
        <v>1.02</v>
      </c>
      <c r="M227" s="92">
        <v>3.54</v>
      </c>
      <c r="N227" s="89">
        <v>3.23</v>
      </c>
      <c r="O227" s="89">
        <v>4.57</v>
      </c>
      <c r="P227" s="89">
        <v>2.56</v>
      </c>
      <c r="Q227" s="89">
        <v>4.97</v>
      </c>
      <c r="R227" s="89">
        <v>1.54</v>
      </c>
      <c r="S227" s="138">
        <v>1.69</v>
      </c>
      <c r="T227" s="107">
        <v>1.69</v>
      </c>
      <c r="U227" s="107">
        <v>1.69</v>
      </c>
      <c r="V227" s="107">
        <v>3.03</v>
      </c>
      <c r="W227" s="107">
        <v>2.2000000000000002</v>
      </c>
      <c r="X227" s="107">
        <v>2.2000000000000002</v>
      </c>
      <c r="Y227" s="107">
        <v>1.5</v>
      </c>
      <c r="Z227" s="107">
        <v>0.87</v>
      </c>
      <c r="AA227" s="90">
        <v>1.81</v>
      </c>
      <c r="AB227" s="90">
        <v>5.47</v>
      </c>
      <c r="AC227" s="90">
        <v>2.2000000000000002</v>
      </c>
      <c r="AD227" s="90">
        <v>1.77</v>
      </c>
      <c r="AE227" s="90">
        <v>3.82</v>
      </c>
      <c r="AF227" s="90">
        <v>2.2799999999999998</v>
      </c>
      <c r="AG227" s="90">
        <v>3.35</v>
      </c>
      <c r="AH227" s="90"/>
      <c r="AI227" s="90"/>
      <c r="AJ227" s="90"/>
      <c r="AK227" s="90"/>
      <c r="AL227" s="90"/>
      <c r="AM227" s="90"/>
      <c r="AN227" s="90"/>
      <c r="AO227" s="92"/>
      <c r="AP227" s="92"/>
      <c r="AQ227" s="92"/>
      <c r="AR227" s="92"/>
      <c r="AS227" s="92"/>
      <c r="AT227" s="92"/>
      <c r="AU227" s="39">
        <f t="shared" si="6"/>
        <v>2.465666666666666</v>
      </c>
      <c r="AV227" s="40">
        <f t="shared" si="7"/>
        <v>0.8476409355143979</v>
      </c>
    </row>
    <row r="228" spans="1:48" ht="12.75" customHeight="1">
      <c r="A228" s="127">
        <v>64700</v>
      </c>
      <c r="B228" s="128" t="s">
        <v>328</v>
      </c>
      <c r="C228" s="259">
        <f>StormStats!D279</f>
        <v>38778</v>
      </c>
      <c r="D228" s="244">
        <v>2.64</v>
      </c>
      <c r="E228" s="244">
        <v>2.8</v>
      </c>
      <c r="F228" s="244">
        <v>8.7799999999999994</v>
      </c>
      <c r="G228" s="244">
        <v>1.46</v>
      </c>
      <c r="H228" s="244">
        <v>3.78</v>
      </c>
      <c r="I228" s="244">
        <v>2.83</v>
      </c>
      <c r="J228" s="117">
        <v>1.26</v>
      </c>
      <c r="K228" s="117">
        <v>4.09</v>
      </c>
      <c r="L228" s="92">
        <v>1.18</v>
      </c>
      <c r="M228" s="92">
        <v>5.16</v>
      </c>
      <c r="N228" s="103">
        <v>3.54</v>
      </c>
      <c r="O228" s="103">
        <v>3.39</v>
      </c>
      <c r="P228" s="89">
        <v>1.77</v>
      </c>
      <c r="Q228" s="89">
        <v>1.54</v>
      </c>
      <c r="R228" s="89">
        <v>0.39</v>
      </c>
      <c r="S228" s="138">
        <v>2.3199999999999998</v>
      </c>
      <c r="T228" s="107">
        <v>0.91</v>
      </c>
      <c r="U228" s="107">
        <v>3.7</v>
      </c>
      <c r="V228" s="107"/>
      <c r="W228" s="107"/>
      <c r="X228" s="107"/>
      <c r="Y228" s="107"/>
      <c r="Z228" s="107"/>
      <c r="AA228" s="90"/>
      <c r="AB228" s="90"/>
      <c r="AC228" s="90"/>
      <c r="AD228" s="90"/>
      <c r="AE228" s="90"/>
      <c r="AF228" s="90"/>
      <c r="AG228" s="90"/>
      <c r="AH228" s="90"/>
      <c r="AI228" s="90"/>
      <c r="AJ228" s="90"/>
      <c r="AK228" s="90"/>
      <c r="AL228" s="90"/>
      <c r="AM228" s="90"/>
      <c r="AN228" s="90"/>
      <c r="AO228" s="92"/>
      <c r="AP228" s="92"/>
      <c r="AQ228" s="92"/>
      <c r="AR228" s="92"/>
      <c r="AS228" s="92"/>
      <c r="AT228" s="92"/>
      <c r="AU228" s="39">
        <f t="shared" si="6"/>
        <v>2.8633333333333337</v>
      </c>
      <c r="AV228" s="40">
        <f t="shared" si="7"/>
        <v>0.92200232828870776</v>
      </c>
    </row>
    <row r="229" spans="1:48" ht="12.75" customHeight="1">
      <c r="A229" s="127">
        <v>65000</v>
      </c>
      <c r="B229" s="128" t="s">
        <v>97</v>
      </c>
      <c r="C229" s="259">
        <f>StormStats!D280</f>
        <v>30249</v>
      </c>
      <c r="D229" s="244">
        <v>0.91</v>
      </c>
      <c r="E229" s="244">
        <v>5.98</v>
      </c>
      <c r="F229" s="244">
        <v>5.24</v>
      </c>
      <c r="G229" s="244">
        <v>0.16</v>
      </c>
      <c r="H229" s="244">
        <v>1.34</v>
      </c>
      <c r="I229" s="244">
        <v>0.91</v>
      </c>
      <c r="J229" s="117">
        <v>1.26</v>
      </c>
      <c r="K229" s="117">
        <v>1.1399999999999999</v>
      </c>
      <c r="L229" s="92">
        <v>0.2</v>
      </c>
      <c r="M229" s="92">
        <v>9.02</v>
      </c>
      <c r="N229" s="103">
        <v>4.25</v>
      </c>
      <c r="O229" s="103">
        <v>2.09</v>
      </c>
      <c r="P229" s="89">
        <v>1.1399999999999999</v>
      </c>
      <c r="Q229" s="89">
        <v>3.2</v>
      </c>
      <c r="R229" s="89">
        <v>0.9</v>
      </c>
      <c r="S229" s="138">
        <v>2.3199999999999998</v>
      </c>
      <c r="T229" s="107">
        <v>1.1000000000000001</v>
      </c>
      <c r="U229" s="107">
        <v>2.44</v>
      </c>
      <c r="V229" s="107">
        <v>1.57</v>
      </c>
      <c r="W229" s="107">
        <v>2.09</v>
      </c>
      <c r="X229" s="107">
        <v>1.22</v>
      </c>
      <c r="Y229" s="107">
        <v>1.97</v>
      </c>
      <c r="Z229" s="107">
        <v>0.71</v>
      </c>
      <c r="AA229" s="90">
        <v>1.5</v>
      </c>
      <c r="AB229" s="90">
        <v>2.56</v>
      </c>
      <c r="AC229" s="90">
        <v>3.94</v>
      </c>
      <c r="AD229" s="90">
        <v>1.22</v>
      </c>
      <c r="AE229" s="90">
        <v>4.29</v>
      </c>
      <c r="AF229" s="90">
        <v>2.13</v>
      </c>
      <c r="AG229" s="90">
        <v>2.64</v>
      </c>
      <c r="AH229" s="90">
        <v>0.83</v>
      </c>
      <c r="AI229" s="90">
        <v>5.59</v>
      </c>
      <c r="AJ229" s="90">
        <v>1.5</v>
      </c>
      <c r="AK229" s="90">
        <v>11.57</v>
      </c>
      <c r="AL229" s="90">
        <v>2.99</v>
      </c>
      <c r="AM229" s="90">
        <v>2.68</v>
      </c>
      <c r="AN229" s="90">
        <v>1.1399999999999999</v>
      </c>
      <c r="AO229" s="92">
        <v>2.2400000000000002</v>
      </c>
      <c r="AP229" s="92">
        <v>1.77</v>
      </c>
      <c r="AQ229" s="92">
        <v>5.16</v>
      </c>
      <c r="AR229" s="92">
        <v>5.24</v>
      </c>
      <c r="AS229" s="92"/>
      <c r="AT229" s="92"/>
      <c r="AU229" s="39">
        <f t="shared" si="6"/>
        <v>2.6865853658536585</v>
      </c>
      <c r="AV229" s="40">
        <f t="shared" si="7"/>
        <v>0.33871992737176582</v>
      </c>
    </row>
    <row r="230" spans="1:48" ht="12.75" customHeight="1">
      <c r="A230" s="127">
        <v>65300</v>
      </c>
      <c r="B230" s="128" t="s">
        <v>264</v>
      </c>
      <c r="C230" s="259">
        <f>StormStats!D281</f>
        <v>37216</v>
      </c>
      <c r="D230" s="244">
        <v>1.5</v>
      </c>
      <c r="E230" s="244">
        <v>4.6500000000000004</v>
      </c>
      <c r="F230" s="244">
        <v>8.5</v>
      </c>
      <c r="G230" s="244">
        <v>1.38</v>
      </c>
      <c r="H230" s="244">
        <v>3.82</v>
      </c>
      <c r="I230" s="244">
        <v>2.6</v>
      </c>
      <c r="J230" s="117">
        <v>0.87</v>
      </c>
      <c r="K230" s="117">
        <v>2.3199999999999998</v>
      </c>
      <c r="L230" s="92">
        <v>2.64</v>
      </c>
      <c r="M230" s="92">
        <v>8.74</v>
      </c>
      <c r="N230" s="103">
        <v>3.86</v>
      </c>
      <c r="O230" s="103">
        <v>5.75</v>
      </c>
      <c r="P230" s="89">
        <v>2.92</v>
      </c>
      <c r="Q230" s="89">
        <v>2.2400000000000002</v>
      </c>
      <c r="R230" s="89">
        <v>1.19</v>
      </c>
      <c r="S230" s="138">
        <v>4.4400000000000004</v>
      </c>
      <c r="T230" s="107">
        <v>2.52</v>
      </c>
      <c r="U230" s="107">
        <v>4.41</v>
      </c>
      <c r="V230" s="107">
        <v>1.89</v>
      </c>
      <c r="W230" s="107">
        <v>3.38</v>
      </c>
      <c r="X230" s="107">
        <v>2.8</v>
      </c>
      <c r="Y230" s="107">
        <v>2.2000000000000002</v>
      </c>
      <c r="Z230" s="107"/>
      <c r="AA230" s="90"/>
      <c r="AB230" s="90"/>
      <c r="AC230" s="90"/>
      <c r="AD230" s="90"/>
      <c r="AE230" s="90"/>
      <c r="AF230" s="90"/>
      <c r="AG230" s="90"/>
      <c r="AH230" s="90"/>
      <c r="AI230" s="90"/>
      <c r="AJ230" s="90"/>
      <c r="AK230" s="90"/>
      <c r="AL230" s="90"/>
      <c r="AM230" s="90"/>
      <c r="AN230" s="90"/>
      <c r="AO230" s="92"/>
      <c r="AP230" s="92"/>
      <c r="AQ230" s="92"/>
      <c r="AR230" s="92"/>
      <c r="AS230" s="92"/>
      <c r="AT230" s="92"/>
      <c r="AU230" s="39">
        <f t="shared" si="6"/>
        <v>3.3918181818181821</v>
      </c>
      <c r="AV230" s="40">
        <f t="shared" si="7"/>
        <v>0.44224068614312512</v>
      </c>
    </row>
    <row r="231" spans="1:48" ht="12.75" customHeight="1">
      <c r="A231" s="127">
        <v>65500</v>
      </c>
      <c r="B231" s="128" t="s">
        <v>265</v>
      </c>
      <c r="C231" s="259">
        <f>StormStats!D282</f>
        <v>37209</v>
      </c>
      <c r="D231" s="244">
        <v>2.6</v>
      </c>
      <c r="E231" s="244">
        <v>5.24</v>
      </c>
      <c r="F231" s="244">
        <v>7.64</v>
      </c>
      <c r="G231" s="244">
        <v>1.06</v>
      </c>
      <c r="H231" s="244">
        <v>5.35</v>
      </c>
      <c r="I231" s="244">
        <v>2.95</v>
      </c>
      <c r="J231" s="117">
        <v>2.83</v>
      </c>
      <c r="K231" s="117">
        <v>3.7</v>
      </c>
      <c r="L231" s="92">
        <v>1.1000000000000001</v>
      </c>
      <c r="M231" s="92">
        <v>8.11</v>
      </c>
      <c r="N231" s="103">
        <v>3.94</v>
      </c>
      <c r="O231" s="103">
        <v>6.14</v>
      </c>
      <c r="P231" s="89">
        <v>1.69</v>
      </c>
      <c r="Q231" s="89">
        <v>1.06</v>
      </c>
      <c r="R231" s="89">
        <v>1.3</v>
      </c>
      <c r="S231" s="138">
        <v>5.1100000000000003</v>
      </c>
      <c r="T231" s="107">
        <v>2.52</v>
      </c>
      <c r="U231" s="107">
        <v>3.46</v>
      </c>
      <c r="V231" s="107">
        <v>4.13</v>
      </c>
      <c r="W231" s="107">
        <v>4.0199999999999996</v>
      </c>
      <c r="X231" s="107">
        <v>2.2400000000000002</v>
      </c>
      <c r="Y231" s="107">
        <v>2.67</v>
      </c>
      <c r="Z231" s="107"/>
      <c r="AA231" s="90"/>
      <c r="AB231" s="90"/>
      <c r="AC231" s="90"/>
      <c r="AD231" s="90"/>
      <c r="AE231" s="90"/>
      <c r="AF231" s="90"/>
      <c r="AG231" s="90"/>
      <c r="AH231" s="90"/>
      <c r="AI231" s="90"/>
      <c r="AJ231" s="90"/>
      <c r="AK231" s="90"/>
      <c r="AL231" s="90"/>
      <c r="AM231" s="90"/>
      <c r="AN231" s="90"/>
      <c r="AO231" s="92"/>
      <c r="AP231" s="92"/>
      <c r="AQ231" s="92"/>
      <c r="AR231" s="92"/>
      <c r="AS231" s="92"/>
      <c r="AT231" s="92"/>
      <c r="AU231" s="39">
        <f t="shared" si="6"/>
        <v>3.584545454545454</v>
      </c>
      <c r="AV231" s="40">
        <f t="shared" si="7"/>
        <v>0.72533603854932804</v>
      </c>
    </row>
    <row r="232" spans="1:48" ht="12.75" customHeight="1">
      <c r="A232" s="127">
        <v>65800</v>
      </c>
      <c r="B232" s="128" t="s">
        <v>99</v>
      </c>
      <c r="C232" s="259">
        <f>StormStats!D284</f>
        <v>32819</v>
      </c>
      <c r="D232" s="244">
        <v>0.28000000000000003</v>
      </c>
      <c r="E232" s="244">
        <v>3.15</v>
      </c>
      <c r="F232" s="244">
        <v>4.76</v>
      </c>
      <c r="G232" s="244">
        <v>1.02</v>
      </c>
      <c r="H232" s="244">
        <v>1.77</v>
      </c>
      <c r="I232" s="244">
        <v>0.75</v>
      </c>
      <c r="J232" s="117">
        <v>1.5</v>
      </c>
      <c r="K232" s="117">
        <v>1.69</v>
      </c>
      <c r="L232" s="92">
        <v>0.16</v>
      </c>
      <c r="M232" s="92">
        <v>7.09</v>
      </c>
      <c r="N232" s="103">
        <v>3.31</v>
      </c>
      <c r="O232" s="103">
        <v>3.27</v>
      </c>
      <c r="P232" s="89">
        <v>0.35</v>
      </c>
      <c r="Q232" s="89">
        <v>2.21</v>
      </c>
      <c r="R232" s="89">
        <v>1.19</v>
      </c>
      <c r="S232" s="138">
        <v>3.15</v>
      </c>
      <c r="T232" s="107">
        <v>0.87</v>
      </c>
      <c r="U232" s="107">
        <v>5.12</v>
      </c>
      <c r="V232" s="107">
        <v>1.54</v>
      </c>
      <c r="W232" s="107">
        <v>2.0499999999999998</v>
      </c>
      <c r="X232" s="107">
        <v>1.34</v>
      </c>
      <c r="Y232" s="107">
        <v>1.97</v>
      </c>
      <c r="Z232" s="107">
        <v>1.34</v>
      </c>
      <c r="AA232" s="90">
        <v>0.51</v>
      </c>
      <c r="AB232" s="90">
        <v>5.47</v>
      </c>
      <c r="AC232" s="90">
        <v>2.76</v>
      </c>
      <c r="AD232" s="90">
        <v>1.54</v>
      </c>
      <c r="AE232" s="90">
        <v>4.09</v>
      </c>
      <c r="AF232" s="90">
        <v>1.89</v>
      </c>
      <c r="AG232" s="90">
        <v>1.02</v>
      </c>
      <c r="AH232" s="90">
        <v>0.87</v>
      </c>
      <c r="AI232" s="90">
        <v>3.27</v>
      </c>
      <c r="AJ232" s="90">
        <v>2.36</v>
      </c>
      <c r="AK232" s="90">
        <v>5.16</v>
      </c>
      <c r="AL232" s="90"/>
      <c r="AM232" s="90"/>
      <c r="AN232" s="90"/>
      <c r="AO232" s="92"/>
      <c r="AP232" s="92"/>
      <c r="AQ232" s="92"/>
      <c r="AR232" s="92"/>
      <c r="AS232" s="92"/>
      <c r="AT232" s="92"/>
      <c r="AU232" s="39">
        <f t="shared" si="6"/>
        <v>2.3182352941176463</v>
      </c>
      <c r="AV232" s="40">
        <f t="shared" si="7"/>
        <v>0.12078152753108354</v>
      </c>
    </row>
    <row r="233" spans="1:48" s="88" customFormat="1" ht="12.75" customHeight="1">
      <c r="A233" s="127">
        <v>66000</v>
      </c>
      <c r="B233" s="128" t="s">
        <v>234</v>
      </c>
      <c r="C233" s="259">
        <f>StormStats!D286</f>
        <v>29799</v>
      </c>
      <c r="D233" s="244">
        <v>1.22</v>
      </c>
      <c r="E233" s="244">
        <v>5.35</v>
      </c>
      <c r="F233" s="244">
        <v>7.2</v>
      </c>
      <c r="G233" s="244">
        <v>1.65</v>
      </c>
      <c r="H233" s="244">
        <v>3.58</v>
      </c>
      <c r="I233" s="244">
        <v>3.5</v>
      </c>
      <c r="J233" s="117">
        <v>1.77</v>
      </c>
      <c r="K233" s="117">
        <v>2.95</v>
      </c>
      <c r="L233" s="108">
        <v>1.57</v>
      </c>
      <c r="M233" s="108">
        <v>9.09</v>
      </c>
      <c r="N233" s="104">
        <v>4.0199999999999996</v>
      </c>
      <c r="O233" s="104">
        <v>4.8</v>
      </c>
      <c r="P233" s="105">
        <v>2.2000000000000002</v>
      </c>
      <c r="Q233" s="105">
        <v>1.77</v>
      </c>
      <c r="R233" s="105">
        <v>1.65</v>
      </c>
      <c r="S233" s="138">
        <v>3.5</v>
      </c>
      <c r="T233" s="107">
        <v>1.93</v>
      </c>
      <c r="U233" s="107">
        <v>4.6900000000000004</v>
      </c>
      <c r="V233" s="107">
        <v>3.11</v>
      </c>
      <c r="W233" s="107">
        <v>3.43</v>
      </c>
      <c r="X233" s="107">
        <v>2.3199999999999998</v>
      </c>
      <c r="Y233" s="107">
        <v>2.87</v>
      </c>
      <c r="Z233" s="107">
        <v>2.91</v>
      </c>
      <c r="AA233" s="106">
        <v>1.69</v>
      </c>
      <c r="AB233" s="106">
        <v>5.91</v>
      </c>
      <c r="AC233" s="106">
        <v>2.52</v>
      </c>
      <c r="AD233" s="106">
        <v>2.64</v>
      </c>
      <c r="AE233" s="106">
        <v>3.78</v>
      </c>
      <c r="AF233" s="106">
        <v>3.27</v>
      </c>
      <c r="AG233" s="106">
        <v>2.2400000000000002</v>
      </c>
      <c r="AH233" s="106">
        <v>1.69</v>
      </c>
      <c r="AI233" s="106">
        <v>7.87</v>
      </c>
      <c r="AJ233" s="106">
        <v>2.83</v>
      </c>
      <c r="AK233" s="106">
        <v>8.11</v>
      </c>
      <c r="AL233" s="106">
        <v>5.04</v>
      </c>
      <c r="AM233" s="106">
        <v>4.25</v>
      </c>
      <c r="AN233" s="106">
        <v>2.0499999999999998</v>
      </c>
      <c r="AO233" s="108">
        <v>3.82</v>
      </c>
      <c r="AP233" s="108">
        <v>3.66</v>
      </c>
      <c r="AQ233" s="108">
        <v>5.28</v>
      </c>
      <c r="AR233" s="108">
        <v>4.29</v>
      </c>
      <c r="AS233" s="108">
        <v>2.64</v>
      </c>
      <c r="AT233" s="108"/>
      <c r="AU233" s="39">
        <f t="shared" si="6"/>
        <v>3.5871428571428563</v>
      </c>
      <c r="AV233" s="40">
        <f t="shared" si="7"/>
        <v>0.34010354440461976</v>
      </c>
    </row>
    <row r="234" spans="1:48" s="88" customFormat="1" ht="12.75" customHeight="1">
      <c r="A234" s="127">
        <v>66200</v>
      </c>
      <c r="B234" s="129" t="s">
        <v>246</v>
      </c>
      <c r="C234" s="259">
        <f>StormStats!D287</f>
        <v>37070</v>
      </c>
      <c r="D234" s="244">
        <v>2.56</v>
      </c>
      <c r="E234" s="244">
        <v>7.56</v>
      </c>
      <c r="F234" s="244">
        <v>9.41</v>
      </c>
      <c r="G234" s="244">
        <v>1.1000000000000001</v>
      </c>
      <c r="H234" s="244">
        <v>3.54</v>
      </c>
      <c r="I234" s="244">
        <v>3.43</v>
      </c>
      <c r="J234" s="117">
        <v>2.0499999999999998</v>
      </c>
      <c r="K234" s="117">
        <v>2.8</v>
      </c>
      <c r="L234" s="136">
        <v>1.81</v>
      </c>
      <c r="M234" s="136">
        <v>7.91</v>
      </c>
      <c r="N234" s="137">
        <v>3.7</v>
      </c>
      <c r="O234" s="137">
        <v>5.95</v>
      </c>
      <c r="P234" s="138">
        <v>1.61</v>
      </c>
      <c r="Q234" s="138">
        <v>1.06</v>
      </c>
      <c r="R234" s="138">
        <v>0.87</v>
      </c>
      <c r="S234" s="138">
        <v>3.11</v>
      </c>
      <c r="T234" s="107">
        <v>1.69</v>
      </c>
      <c r="U234" s="107">
        <v>6.57</v>
      </c>
      <c r="V234" s="107">
        <v>2.84</v>
      </c>
      <c r="W234" s="107">
        <v>3.07</v>
      </c>
      <c r="X234" s="107">
        <v>3.47</v>
      </c>
      <c r="Y234" s="107">
        <v>2.2799999999999998</v>
      </c>
      <c r="Z234" s="107">
        <v>4.25</v>
      </c>
      <c r="AA234" s="139"/>
      <c r="AB234" s="139"/>
      <c r="AC234" s="139"/>
      <c r="AD234" s="139"/>
      <c r="AE234" s="139"/>
      <c r="AF234" s="139"/>
      <c r="AG234" s="139"/>
      <c r="AH234" s="139"/>
      <c r="AI234" s="139"/>
      <c r="AJ234" s="139"/>
      <c r="AK234" s="139"/>
      <c r="AL234" s="139"/>
      <c r="AM234" s="139"/>
      <c r="AN234" s="139"/>
      <c r="AO234" s="136"/>
      <c r="AP234" s="136"/>
      <c r="AQ234" s="136"/>
      <c r="AR234" s="136"/>
      <c r="AS234" s="136"/>
      <c r="AT234" s="136"/>
      <c r="AU234" s="39">
        <f t="shared" si="6"/>
        <v>3.5930434782608698</v>
      </c>
      <c r="AV234" s="40">
        <f t="shared" si="7"/>
        <v>0.71248789932236201</v>
      </c>
    </row>
    <row r="235" spans="1:48" ht="12.75" customHeight="1">
      <c r="A235" s="127">
        <v>66500</v>
      </c>
      <c r="B235" s="128" t="s">
        <v>12</v>
      </c>
      <c r="C235" s="259">
        <f>StormStats!D210</f>
        <v>34501</v>
      </c>
      <c r="D235" s="244">
        <v>0.12</v>
      </c>
      <c r="E235" s="244">
        <v>4.37</v>
      </c>
      <c r="F235" s="244">
        <v>3.74</v>
      </c>
      <c r="G235" s="244">
        <v>0.08</v>
      </c>
      <c r="H235" s="244">
        <v>1.1000000000000001</v>
      </c>
      <c r="I235" s="244">
        <v>3.5</v>
      </c>
      <c r="J235" s="117">
        <v>2.95</v>
      </c>
      <c r="K235" s="117">
        <v>0.98</v>
      </c>
      <c r="L235" s="92">
        <v>1.5</v>
      </c>
      <c r="M235" s="92">
        <v>8.39</v>
      </c>
      <c r="N235" s="89">
        <v>0.98</v>
      </c>
      <c r="O235" s="89">
        <v>1.93</v>
      </c>
      <c r="P235" s="89">
        <v>1.65</v>
      </c>
      <c r="Q235" s="89">
        <v>0.79</v>
      </c>
      <c r="R235" s="89">
        <v>0.99</v>
      </c>
      <c r="S235" s="138">
        <v>5.98</v>
      </c>
      <c r="T235" s="107">
        <v>0.83</v>
      </c>
      <c r="U235" s="107">
        <v>2.6</v>
      </c>
      <c r="V235" s="107">
        <v>1.61</v>
      </c>
      <c r="W235" s="107">
        <v>1.65</v>
      </c>
      <c r="X235" s="107">
        <v>1.38</v>
      </c>
      <c r="Y235" s="107">
        <v>1.46</v>
      </c>
      <c r="Z235" s="107">
        <v>0.63</v>
      </c>
      <c r="AA235" s="90">
        <v>0.24</v>
      </c>
      <c r="AB235" s="90">
        <v>4.92</v>
      </c>
      <c r="AC235" s="90">
        <v>0.83</v>
      </c>
      <c r="AD235" s="90">
        <v>2.0499999999999998</v>
      </c>
      <c r="AE235" s="90">
        <v>1.5</v>
      </c>
      <c r="AF235" s="90">
        <v>1.85</v>
      </c>
      <c r="AG235" s="90">
        <v>0.43</v>
      </c>
      <c r="AH235" s="90">
        <v>2.13</v>
      </c>
      <c r="AI235" s="90">
        <v>2.76</v>
      </c>
      <c r="AJ235" s="90">
        <v>0.75</v>
      </c>
      <c r="AK235" s="90">
        <v>0.91</v>
      </c>
      <c r="AL235" s="90"/>
      <c r="AM235" s="90"/>
      <c r="AN235" s="90"/>
      <c r="AO235" s="92"/>
      <c r="AP235" s="92"/>
      <c r="AQ235" s="92"/>
      <c r="AR235" s="92"/>
      <c r="AS235" s="92"/>
      <c r="AT235" s="92"/>
      <c r="AU235" s="39">
        <f t="shared" si="6"/>
        <v>1.9876470588235293</v>
      </c>
      <c r="AV235" s="40">
        <f t="shared" si="7"/>
        <v>6.0372891387984615E-2</v>
      </c>
    </row>
    <row r="236" spans="1:48" ht="12.75" customHeight="1">
      <c r="A236" s="127">
        <v>66700</v>
      </c>
      <c r="B236" s="128" t="s">
        <v>13</v>
      </c>
      <c r="C236" s="259">
        <f>StormStats!D211</f>
        <v>34816</v>
      </c>
      <c r="D236" s="244">
        <v>0.08</v>
      </c>
      <c r="E236" s="244">
        <v>2.36</v>
      </c>
      <c r="F236" s="244">
        <v>5.67</v>
      </c>
      <c r="G236" s="244">
        <v>0.28000000000000003</v>
      </c>
      <c r="H236" s="244">
        <v>0.91</v>
      </c>
      <c r="I236" s="244">
        <v>1.5</v>
      </c>
      <c r="J236" s="117">
        <v>1.65</v>
      </c>
      <c r="K236" s="117">
        <v>1.26</v>
      </c>
      <c r="L236" s="92">
        <v>3.39</v>
      </c>
      <c r="M236" s="92">
        <v>9.02</v>
      </c>
      <c r="N236" s="89">
        <v>2.8</v>
      </c>
      <c r="O236" s="89">
        <v>3.03</v>
      </c>
      <c r="P236" s="89">
        <v>1.34</v>
      </c>
      <c r="Q236" s="89">
        <v>1.19</v>
      </c>
      <c r="R236" s="89">
        <v>1.93</v>
      </c>
      <c r="S236" s="138">
        <v>6.22</v>
      </c>
      <c r="T236" s="107">
        <v>0.59</v>
      </c>
      <c r="U236" s="107">
        <v>2.6</v>
      </c>
      <c r="V236" s="107">
        <v>1.89</v>
      </c>
      <c r="W236" s="107">
        <v>1.61</v>
      </c>
      <c r="X236" s="107">
        <v>1.38</v>
      </c>
      <c r="Y236" s="107">
        <v>1.61</v>
      </c>
      <c r="Z236" s="107">
        <v>0.59</v>
      </c>
      <c r="AA236" s="90">
        <v>0.24</v>
      </c>
      <c r="AB236" s="90">
        <v>3.9</v>
      </c>
      <c r="AC236" s="91"/>
      <c r="AD236" s="90">
        <v>0.59</v>
      </c>
      <c r="AE236" s="90">
        <v>1.69</v>
      </c>
      <c r="AF236" s="90">
        <v>2.83</v>
      </c>
      <c r="AG236" s="90">
        <v>1.46</v>
      </c>
      <c r="AH236" s="90">
        <v>0.91</v>
      </c>
      <c r="AI236" s="90">
        <v>3.78</v>
      </c>
      <c r="AJ236" s="90">
        <v>1.34</v>
      </c>
      <c r="AK236" s="90"/>
      <c r="AL236" s="90"/>
      <c r="AM236" s="90"/>
      <c r="AN236" s="90"/>
      <c r="AO236" s="92"/>
      <c r="AP236" s="92"/>
      <c r="AQ236" s="92"/>
      <c r="AR236" s="92"/>
      <c r="AS236" s="92"/>
      <c r="AT236" s="92"/>
      <c r="AU236" s="39">
        <f t="shared" si="6"/>
        <v>2.1762500000000005</v>
      </c>
      <c r="AV236" s="40">
        <f t="shared" si="7"/>
        <v>3.6760482481332561E-2</v>
      </c>
    </row>
    <row r="237" spans="1:48" ht="12.75" customHeight="1">
      <c r="A237" s="127">
        <v>67000</v>
      </c>
      <c r="B237" s="128" t="s">
        <v>14</v>
      </c>
      <c r="C237" s="259">
        <f>StormStats!D291</f>
        <v>35146</v>
      </c>
      <c r="D237" s="244">
        <v>0.08</v>
      </c>
      <c r="E237" s="244">
        <v>2.68</v>
      </c>
      <c r="F237" s="244">
        <v>3.58</v>
      </c>
      <c r="G237" s="244">
        <v>0.83</v>
      </c>
      <c r="H237" s="244">
        <v>0.51</v>
      </c>
      <c r="I237" s="244">
        <v>2.44</v>
      </c>
      <c r="J237" s="117">
        <v>2.09</v>
      </c>
      <c r="K237" s="117">
        <v>2.13</v>
      </c>
      <c r="L237" s="92">
        <v>3.07</v>
      </c>
      <c r="M237" s="92">
        <v>6.22</v>
      </c>
      <c r="N237" s="103">
        <v>2.6</v>
      </c>
      <c r="O237" s="103">
        <v>2.56</v>
      </c>
      <c r="P237" s="89">
        <v>0.31</v>
      </c>
      <c r="Q237" s="89">
        <v>1.66</v>
      </c>
      <c r="R237" s="89">
        <v>0.75</v>
      </c>
      <c r="S237" s="138">
        <v>5.28</v>
      </c>
      <c r="T237" s="107">
        <v>0.47</v>
      </c>
      <c r="U237" s="107">
        <v>2.83</v>
      </c>
      <c r="V237" s="107">
        <v>1.1399999999999999</v>
      </c>
      <c r="W237" s="107">
        <v>1.34</v>
      </c>
      <c r="X237" s="107">
        <v>1.06</v>
      </c>
      <c r="Y237" s="107">
        <v>1.61</v>
      </c>
      <c r="Z237" s="107">
        <v>0.94</v>
      </c>
      <c r="AA237" s="90">
        <v>0.63</v>
      </c>
      <c r="AB237" s="90">
        <v>0.94</v>
      </c>
      <c r="AC237" s="90">
        <v>0.63</v>
      </c>
      <c r="AD237" s="90">
        <v>3.9</v>
      </c>
      <c r="AE237" s="90">
        <v>3.74</v>
      </c>
      <c r="AF237" s="90">
        <v>1.34</v>
      </c>
      <c r="AG237" s="90">
        <v>1.65</v>
      </c>
      <c r="AH237" s="90"/>
      <c r="AI237" s="90"/>
      <c r="AJ237" s="90"/>
      <c r="AK237" s="90"/>
      <c r="AL237" s="90"/>
      <c r="AM237" s="90"/>
      <c r="AN237" s="90"/>
      <c r="AO237" s="92"/>
      <c r="AP237" s="92"/>
      <c r="AQ237" s="92"/>
      <c r="AR237" s="92"/>
      <c r="AS237" s="92"/>
      <c r="AT237" s="92"/>
      <c r="AU237" s="39">
        <f t="shared" si="6"/>
        <v>1.9670000000000001</v>
      </c>
      <c r="AV237" s="40">
        <f t="shared" si="7"/>
        <v>4.0671072699542447E-2</v>
      </c>
    </row>
    <row r="238" spans="1:48" ht="12.75" customHeight="1">
      <c r="A238" s="127">
        <v>67300</v>
      </c>
      <c r="B238" s="128" t="s">
        <v>15</v>
      </c>
      <c r="C238" s="259">
        <f>StormStats!D292</f>
        <v>34963</v>
      </c>
      <c r="D238" s="244">
        <v>0.28000000000000003</v>
      </c>
      <c r="E238" s="244">
        <v>3.35</v>
      </c>
      <c r="F238" s="244">
        <v>4.92</v>
      </c>
      <c r="G238" s="244">
        <v>0.39</v>
      </c>
      <c r="H238" s="244">
        <v>1.34</v>
      </c>
      <c r="I238" s="244">
        <v>3.15</v>
      </c>
      <c r="J238" s="117">
        <v>3.27</v>
      </c>
      <c r="K238" s="117">
        <v>1.42</v>
      </c>
      <c r="L238" s="92">
        <v>1.02</v>
      </c>
      <c r="M238" s="92">
        <v>6.69</v>
      </c>
      <c r="N238" s="103">
        <v>3.35</v>
      </c>
      <c r="O238" s="103">
        <v>3.54</v>
      </c>
      <c r="P238" s="89">
        <v>1.77</v>
      </c>
      <c r="Q238" s="89">
        <v>0.59</v>
      </c>
      <c r="R238" s="89">
        <v>1.89</v>
      </c>
      <c r="S238" s="138">
        <v>6.77</v>
      </c>
      <c r="T238" s="107">
        <v>1.06</v>
      </c>
      <c r="U238" s="107">
        <v>3.78</v>
      </c>
      <c r="V238" s="107">
        <v>2.3199999999999998</v>
      </c>
      <c r="W238" s="107">
        <v>1.26</v>
      </c>
      <c r="X238" s="107">
        <v>1.65</v>
      </c>
      <c r="Y238" s="107">
        <v>1.06</v>
      </c>
      <c r="Z238" s="107">
        <v>1.97</v>
      </c>
      <c r="AA238" s="90">
        <v>1.89</v>
      </c>
      <c r="AB238" s="90">
        <v>4.33</v>
      </c>
      <c r="AC238" s="90">
        <v>0.94</v>
      </c>
      <c r="AD238" s="90">
        <v>2.76</v>
      </c>
      <c r="AE238" s="90">
        <v>2.5299999999999998</v>
      </c>
      <c r="AF238" s="90">
        <v>1.31</v>
      </c>
      <c r="AG238" s="90"/>
      <c r="AH238" s="90"/>
      <c r="AI238" s="90"/>
      <c r="AJ238" s="90"/>
      <c r="AK238" s="90"/>
      <c r="AL238" s="90"/>
      <c r="AM238" s="90"/>
      <c r="AN238" s="90"/>
      <c r="AO238" s="92"/>
      <c r="AP238" s="92"/>
      <c r="AQ238" s="92"/>
      <c r="AR238" s="92"/>
      <c r="AS238" s="92"/>
      <c r="AT238" s="92"/>
      <c r="AU238" s="39">
        <f t="shared" si="6"/>
        <v>2.4344827586206903</v>
      </c>
      <c r="AV238" s="40">
        <f t="shared" si="7"/>
        <v>0.11501416430594899</v>
      </c>
    </row>
    <row r="239" spans="1:48" ht="12.75" customHeight="1">
      <c r="A239" s="127">
        <v>67500</v>
      </c>
      <c r="B239" s="128" t="s">
        <v>16</v>
      </c>
      <c r="C239" s="259">
        <f>StormStats!D293</f>
        <v>34894</v>
      </c>
      <c r="D239" s="244">
        <v>0.35</v>
      </c>
      <c r="E239" s="244">
        <v>2.48</v>
      </c>
      <c r="F239" s="244">
        <v>5.12</v>
      </c>
      <c r="G239" s="244">
        <v>0.39</v>
      </c>
      <c r="H239" s="244">
        <v>1.57</v>
      </c>
      <c r="I239" s="244">
        <v>3.9</v>
      </c>
      <c r="J239" s="117">
        <v>2.76</v>
      </c>
      <c r="K239" s="117">
        <v>1.38</v>
      </c>
      <c r="L239" s="92">
        <v>5.51</v>
      </c>
      <c r="M239" s="92">
        <v>6.18</v>
      </c>
      <c r="N239" s="103">
        <v>2.91</v>
      </c>
      <c r="O239" s="103">
        <v>3.27</v>
      </c>
      <c r="P239" s="89">
        <v>1.22</v>
      </c>
      <c r="Q239" s="89">
        <v>2.68</v>
      </c>
      <c r="R239" s="89">
        <v>2.0099999999999998</v>
      </c>
      <c r="S239" s="138">
        <v>6.42</v>
      </c>
      <c r="T239" s="107">
        <v>2.13</v>
      </c>
      <c r="U239" s="107">
        <v>4.8</v>
      </c>
      <c r="V239" s="107">
        <v>2.52</v>
      </c>
      <c r="W239" s="107">
        <v>2.44</v>
      </c>
      <c r="X239" s="107">
        <v>1.22</v>
      </c>
      <c r="Y239" s="107">
        <v>1.5</v>
      </c>
      <c r="Z239" s="107">
        <v>2.2400000000000002</v>
      </c>
      <c r="AA239" s="90">
        <v>1.1399999999999999</v>
      </c>
      <c r="AB239" s="90">
        <v>4.37</v>
      </c>
      <c r="AC239" s="90">
        <v>3.07</v>
      </c>
      <c r="AD239" s="90">
        <v>3.03</v>
      </c>
      <c r="AE239" s="90">
        <v>2.95</v>
      </c>
      <c r="AF239" s="90">
        <v>3.5</v>
      </c>
      <c r="AG239" s="90"/>
      <c r="AH239" s="90"/>
      <c r="AI239" s="90"/>
      <c r="AJ239" s="90"/>
      <c r="AK239" s="90"/>
      <c r="AL239" s="90"/>
      <c r="AM239" s="90"/>
      <c r="AN239" s="90"/>
      <c r="AO239" s="92"/>
      <c r="AP239" s="92"/>
      <c r="AQ239" s="92"/>
      <c r="AR239" s="92"/>
      <c r="AS239" s="92"/>
      <c r="AT239" s="92"/>
      <c r="AU239" s="39">
        <f t="shared" si="6"/>
        <v>2.8641379310344828</v>
      </c>
      <c r="AV239" s="40">
        <f t="shared" si="7"/>
        <v>0.12220081868528773</v>
      </c>
    </row>
    <row r="240" spans="1:48" ht="12.75" customHeight="1">
      <c r="A240" s="127">
        <v>67800</v>
      </c>
      <c r="B240" s="128" t="s">
        <v>343</v>
      </c>
      <c r="C240" s="259">
        <f>StormStats!D294</f>
        <v>39028</v>
      </c>
      <c r="D240" s="244">
        <v>0.08</v>
      </c>
      <c r="E240" s="244">
        <v>3.19</v>
      </c>
      <c r="F240" s="244">
        <v>4.45</v>
      </c>
      <c r="G240" s="244">
        <v>0.16</v>
      </c>
      <c r="H240" s="244">
        <v>1.34</v>
      </c>
      <c r="I240" s="244">
        <v>2.2799999999999998</v>
      </c>
      <c r="J240" s="117">
        <v>2.72</v>
      </c>
      <c r="K240" s="117">
        <v>1.18</v>
      </c>
      <c r="L240" s="92">
        <v>1.77</v>
      </c>
      <c r="M240" s="92">
        <v>8.35</v>
      </c>
      <c r="N240" s="103">
        <v>0.98</v>
      </c>
      <c r="O240" s="103">
        <v>2.72</v>
      </c>
      <c r="P240" s="89">
        <v>1.57</v>
      </c>
      <c r="Q240" s="89">
        <v>0.87</v>
      </c>
      <c r="R240" s="89">
        <v>1.77</v>
      </c>
      <c r="S240" s="138">
        <v>5.28</v>
      </c>
      <c r="T240" s="107">
        <v>1.1000000000000001</v>
      </c>
      <c r="U240" s="107"/>
      <c r="V240" s="107"/>
      <c r="W240" s="107"/>
      <c r="X240" s="107"/>
      <c r="Y240" s="107"/>
      <c r="Z240" s="107"/>
      <c r="AA240" s="90"/>
      <c r="AB240" s="90"/>
      <c r="AC240" s="90"/>
      <c r="AD240" s="90"/>
      <c r="AE240" s="90"/>
      <c r="AF240" s="90"/>
      <c r="AG240" s="90"/>
      <c r="AH240" s="90"/>
      <c r="AI240" s="90"/>
      <c r="AJ240" s="90"/>
      <c r="AK240" s="90"/>
      <c r="AL240" s="90"/>
      <c r="AM240" s="90"/>
      <c r="AN240" s="90"/>
      <c r="AO240" s="92"/>
      <c r="AP240" s="92"/>
      <c r="AQ240" s="92"/>
      <c r="AR240" s="92"/>
      <c r="AS240" s="92"/>
      <c r="AT240" s="92"/>
      <c r="AU240" s="39">
        <f t="shared" si="6"/>
        <v>2.3417647058823534</v>
      </c>
      <c r="AV240" s="40">
        <f t="shared" si="7"/>
        <v>3.4162270786234607E-2</v>
      </c>
    </row>
    <row r="241" spans="1:48" s="88" customFormat="1" ht="12.75" customHeight="1">
      <c r="A241" s="127">
        <v>68200</v>
      </c>
      <c r="B241" s="128" t="s">
        <v>126</v>
      </c>
      <c r="C241" s="259">
        <f>StormStats!D295</f>
        <v>32688</v>
      </c>
      <c r="D241" s="244">
        <v>0.12</v>
      </c>
      <c r="E241" s="244">
        <v>2.09</v>
      </c>
      <c r="F241" s="244">
        <v>4.29</v>
      </c>
      <c r="G241" s="244">
        <v>0.71</v>
      </c>
      <c r="H241" s="244">
        <v>1.65</v>
      </c>
      <c r="I241" s="244">
        <v>1.89</v>
      </c>
      <c r="J241" s="117">
        <v>2.2799999999999998</v>
      </c>
      <c r="K241" s="117">
        <v>0.71</v>
      </c>
      <c r="L241" s="136">
        <v>2.17</v>
      </c>
      <c r="M241" s="136">
        <v>8.31</v>
      </c>
      <c r="N241" s="137">
        <v>3.74</v>
      </c>
      <c r="O241" s="137">
        <v>2.13</v>
      </c>
      <c r="P241" s="138">
        <v>0.91</v>
      </c>
      <c r="Q241" s="138">
        <v>2.2599999999999998</v>
      </c>
      <c r="R241" s="138">
        <v>0.75</v>
      </c>
      <c r="S241" s="138">
        <v>6.46</v>
      </c>
      <c r="T241" s="107">
        <v>1.5</v>
      </c>
      <c r="U241" s="107">
        <v>2.17</v>
      </c>
      <c r="V241" s="107">
        <v>2.0099999999999998</v>
      </c>
      <c r="W241" s="107">
        <v>1.54</v>
      </c>
      <c r="X241" s="107">
        <v>2.17</v>
      </c>
      <c r="Y241" s="107">
        <v>1.1000000000000001</v>
      </c>
      <c r="Z241" s="107">
        <v>1.38</v>
      </c>
      <c r="AA241" s="139">
        <v>0.63</v>
      </c>
      <c r="AB241" s="139">
        <v>1.57</v>
      </c>
      <c r="AC241" s="139">
        <v>2.0499999999999998</v>
      </c>
      <c r="AD241" s="139">
        <v>0.91</v>
      </c>
      <c r="AE241" s="139">
        <v>1.93</v>
      </c>
      <c r="AF241" s="139">
        <v>4.49</v>
      </c>
      <c r="AG241" s="139">
        <v>1.81</v>
      </c>
      <c r="AH241" s="139">
        <v>0.98</v>
      </c>
      <c r="AI241" s="147"/>
      <c r="AJ241" s="139">
        <v>0.2</v>
      </c>
      <c r="AK241" s="139">
        <v>5.43</v>
      </c>
      <c r="AL241" s="139">
        <v>0.91</v>
      </c>
      <c r="AM241" s="139"/>
      <c r="AN241" s="139"/>
      <c r="AO241" s="136"/>
      <c r="AP241" s="136"/>
      <c r="AQ241" s="136"/>
      <c r="AR241" s="136"/>
      <c r="AS241" s="136"/>
      <c r="AT241" s="136"/>
      <c r="AU241" s="39">
        <f t="shared" si="6"/>
        <v>2.1544117647058822</v>
      </c>
      <c r="AV241" s="40">
        <f t="shared" si="7"/>
        <v>5.5699658703071676E-2</v>
      </c>
    </row>
    <row r="242" spans="1:48" s="88" customFormat="1" ht="12.75" customHeight="1">
      <c r="A242" s="127">
        <v>68500</v>
      </c>
      <c r="B242" s="128" t="s">
        <v>127</v>
      </c>
      <c r="C242" s="259">
        <f>StormStats!D296</f>
        <v>30222</v>
      </c>
      <c r="D242" s="309">
        <v>0.2</v>
      </c>
      <c r="E242" s="309">
        <v>1.97</v>
      </c>
      <c r="F242" s="263">
        <v>6.26</v>
      </c>
      <c r="G242" s="244">
        <v>0.08</v>
      </c>
      <c r="H242" s="244">
        <v>1.18</v>
      </c>
      <c r="I242" s="244">
        <v>1.42</v>
      </c>
      <c r="J242" s="117">
        <v>2.44</v>
      </c>
      <c r="K242" s="117">
        <v>2.2799999999999998</v>
      </c>
      <c r="L242" s="108">
        <v>2.36</v>
      </c>
      <c r="M242" s="108">
        <v>6.54</v>
      </c>
      <c r="N242" s="104">
        <v>1.97</v>
      </c>
      <c r="O242" s="104">
        <v>3.11</v>
      </c>
      <c r="P242" s="105">
        <v>1.1000000000000001</v>
      </c>
      <c r="Q242" s="105">
        <v>2.68</v>
      </c>
      <c r="R242" s="105">
        <v>1.54</v>
      </c>
      <c r="S242" s="138">
        <v>3.86</v>
      </c>
      <c r="T242" s="107">
        <v>1.61</v>
      </c>
      <c r="U242" s="107">
        <v>4.0599999999999996</v>
      </c>
      <c r="V242" s="107">
        <v>4.0199999999999996</v>
      </c>
      <c r="W242" s="107">
        <v>1.02</v>
      </c>
      <c r="X242" s="107">
        <v>2.3199999999999998</v>
      </c>
      <c r="Y242" s="107">
        <v>1.61</v>
      </c>
      <c r="Z242" s="107">
        <v>1.34</v>
      </c>
      <c r="AA242" s="106">
        <v>2.48</v>
      </c>
      <c r="AB242" s="106">
        <v>3.86</v>
      </c>
      <c r="AC242" s="106">
        <v>2.68</v>
      </c>
      <c r="AD242" s="106">
        <v>1.93</v>
      </c>
      <c r="AE242" s="106">
        <v>1.26</v>
      </c>
      <c r="AF242" s="106">
        <v>3.66</v>
      </c>
      <c r="AG242" s="106">
        <v>1.73</v>
      </c>
      <c r="AH242" s="106">
        <v>1.3</v>
      </c>
      <c r="AI242" s="106">
        <v>3.43</v>
      </c>
      <c r="AJ242" s="106">
        <v>0.75</v>
      </c>
      <c r="AK242" s="106">
        <v>6.5</v>
      </c>
      <c r="AL242" s="106">
        <v>1.22</v>
      </c>
      <c r="AM242" s="106">
        <v>1.38</v>
      </c>
      <c r="AN242" s="106">
        <v>1.57</v>
      </c>
      <c r="AO242" s="108">
        <v>1.06</v>
      </c>
      <c r="AP242" s="108">
        <v>1.61</v>
      </c>
      <c r="AQ242" s="108">
        <v>7.01</v>
      </c>
      <c r="AR242" s="108">
        <v>4.21</v>
      </c>
      <c r="AS242" s="108"/>
      <c r="AT242" s="108"/>
      <c r="AU242" s="39">
        <f t="shared" si="6"/>
        <v>2.5026829268292681</v>
      </c>
      <c r="AV242" s="40">
        <f t="shared" si="7"/>
        <v>7.9914238378325717E-2</v>
      </c>
    </row>
    <row r="243" spans="1:48" ht="12.75" customHeight="1">
      <c r="A243" s="127">
        <v>69000</v>
      </c>
      <c r="B243" s="128" t="s">
        <v>179</v>
      </c>
      <c r="C243" s="259">
        <f>StormStats!D298</f>
        <v>35551</v>
      </c>
      <c r="D243" s="244">
        <v>0.24</v>
      </c>
      <c r="E243" s="244">
        <v>3.43</v>
      </c>
      <c r="F243" s="244">
        <v>6.65</v>
      </c>
      <c r="G243" s="123">
        <v>0</v>
      </c>
      <c r="H243" s="244">
        <v>1.26</v>
      </c>
      <c r="I243" s="244">
        <v>1.81</v>
      </c>
      <c r="J243" s="117">
        <v>3.03</v>
      </c>
      <c r="K243" s="117">
        <v>0.98</v>
      </c>
      <c r="L243" s="92">
        <v>2.52</v>
      </c>
      <c r="M243" s="92">
        <v>9.16</v>
      </c>
      <c r="N243" s="103">
        <v>1.88</v>
      </c>
      <c r="O243" s="103">
        <v>3.88</v>
      </c>
      <c r="P243" s="89">
        <v>2.94</v>
      </c>
      <c r="Q243" s="89">
        <v>2.35</v>
      </c>
      <c r="R243" s="89">
        <v>1.02</v>
      </c>
      <c r="S243" s="138">
        <v>5.23</v>
      </c>
      <c r="T243" s="107">
        <v>1.42</v>
      </c>
      <c r="U243" s="107">
        <v>3.23</v>
      </c>
      <c r="V243" s="107">
        <v>2.0699999999999998</v>
      </c>
      <c r="W243" s="107">
        <v>1.05</v>
      </c>
      <c r="X243" s="107">
        <v>1.58</v>
      </c>
      <c r="Y243" s="107">
        <v>1.29</v>
      </c>
      <c r="Z243" s="107">
        <v>1.38</v>
      </c>
      <c r="AA243" s="90">
        <v>0.94</v>
      </c>
      <c r="AB243" s="90">
        <v>5.83</v>
      </c>
      <c r="AC243" s="90">
        <v>2.16</v>
      </c>
      <c r="AD243" s="90">
        <v>1.92</v>
      </c>
      <c r="AE243" s="90"/>
      <c r="AF243" s="90"/>
      <c r="AG243" s="90"/>
      <c r="AH243" s="90"/>
      <c r="AI243" s="90"/>
      <c r="AJ243" s="90"/>
      <c r="AK243" s="90"/>
      <c r="AL243" s="90"/>
      <c r="AM243" s="90"/>
      <c r="AN243" s="90"/>
      <c r="AO243" s="92"/>
      <c r="AP243" s="92"/>
      <c r="AQ243" s="92"/>
      <c r="AR243" s="92"/>
      <c r="AS243" s="92"/>
      <c r="AT243" s="92"/>
      <c r="AU243" s="39">
        <f t="shared" si="6"/>
        <v>2.5648148148148149</v>
      </c>
      <c r="AV243" s="40">
        <f t="shared" si="7"/>
        <v>9.3574007220216596E-2</v>
      </c>
    </row>
    <row r="244" spans="1:48" s="88" customFormat="1" ht="12.75" customHeight="1">
      <c r="A244" s="127">
        <v>70000</v>
      </c>
      <c r="B244" s="128" t="s">
        <v>366</v>
      </c>
      <c r="C244" s="259">
        <v>39819</v>
      </c>
      <c r="D244" s="244">
        <v>0.59</v>
      </c>
      <c r="E244" s="244">
        <v>4.17</v>
      </c>
      <c r="F244" s="244">
        <v>6.18</v>
      </c>
      <c r="G244" s="247">
        <v>0.12</v>
      </c>
      <c r="H244" s="247">
        <v>0.87</v>
      </c>
      <c r="I244" s="247">
        <v>2.2000000000000002</v>
      </c>
      <c r="J244" s="107">
        <v>2.95</v>
      </c>
      <c r="K244" s="107">
        <v>1.18</v>
      </c>
      <c r="L244" s="107">
        <v>2.0499999999999998</v>
      </c>
      <c r="M244" s="139">
        <v>8.82</v>
      </c>
      <c r="N244" s="137">
        <v>5.35</v>
      </c>
      <c r="O244" s="137">
        <v>4.37</v>
      </c>
      <c r="P244" s="138">
        <v>0.75</v>
      </c>
      <c r="Q244" s="138">
        <v>1.89</v>
      </c>
      <c r="R244" s="138">
        <v>1.02</v>
      </c>
      <c r="S244" s="138"/>
      <c r="T244" s="107"/>
      <c r="U244" s="107"/>
      <c r="AB244" s="139"/>
      <c r="AC244" s="139"/>
      <c r="AD244" s="139"/>
      <c r="AE244" s="139"/>
      <c r="AF244" s="139"/>
      <c r="AG244" s="139"/>
      <c r="AH244" s="139"/>
      <c r="AI244" s="139"/>
      <c r="AJ244" s="139"/>
      <c r="AK244" s="139"/>
      <c r="AL244" s="139"/>
      <c r="AM244" s="139"/>
      <c r="AN244" s="139"/>
      <c r="AO244" s="136"/>
      <c r="AP244" s="136"/>
      <c r="AQ244" s="136"/>
      <c r="AR244" s="136"/>
      <c r="AS244" s="136"/>
      <c r="AT244" s="136"/>
      <c r="AU244" s="39">
        <f t="shared" si="6"/>
        <v>2.8340000000000001</v>
      </c>
      <c r="AV244" s="40">
        <f t="shared" si="7"/>
        <v>0.20818630910374028</v>
      </c>
    </row>
    <row r="245" spans="1:48" s="88" customFormat="1" ht="12.75" customHeight="1">
      <c r="A245" s="127">
        <v>70200</v>
      </c>
      <c r="B245" s="128" t="s">
        <v>130</v>
      </c>
      <c r="C245" s="259">
        <f>StormStats!D300</f>
        <v>35128</v>
      </c>
      <c r="D245" s="309">
        <v>0.28000000000000003</v>
      </c>
      <c r="E245" s="309">
        <v>2.56</v>
      </c>
      <c r="F245" s="263">
        <v>5.47</v>
      </c>
      <c r="G245" s="244">
        <v>0.51</v>
      </c>
      <c r="H245" s="244">
        <v>1.97</v>
      </c>
      <c r="I245" s="244">
        <v>1.77</v>
      </c>
      <c r="J245" s="117">
        <v>2.56</v>
      </c>
      <c r="K245" s="117">
        <v>1.46</v>
      </c>
      <c r="L245" s="136">
        <v>2.6</v>
      </c>
      <c r="M245" s="136">
        <v>7.76</v>
      </c>
      <c r="N245" s="137">
        <v>3.15</v>
      </c>
      <c r="O245" s="137">
        <v>3.15</v>
      </c>
      <c r="P245" s="138">
        <v>0.75</v>
      </c>
      <c r="Q245" s="138">
        <v>2.1800000000000002</v>
      </c>
      <c r="R245" s="138">
        <v>1.42</v>
      </c>
      <c r="S245" s="138">
        <v>5.12</v>
      </c>
      <c r="T245" s="107">
        <v>1.06</v>
      </c>
      <c r="U245" s="107">
        <v>2.44</v>
      </c>
      <c r="V245" s="107">
        <v>4.21</v>
      </c>
      <c r="W245" s="107">
        <v>1.77</v>
      </c>
      <c r="X245" s="107">
        <v>1.5</v>
      </c>
      <c r="Y245" s="107">
        <v>1.22</v>
      </c>
      <c r="Z245" s="107">
        <v>1.1399999999999999</v>
      </c>
      <c r="AA245" s="139">
        <v>1.85</v>
      </c>
      <c r="AB245" s="139">
        <v>4.21</v>
      </c>
      <c r="AC245" s="139">
        <v>2.44</v>
      </c>
      <c r="AD245" s="139">
        <v>1.77</v>
      </c>
      <c r="AE245" s="139">
        <v>2.2000000000000002</v>
      </c>
      <c r="AF245" s="139"/>
      <c r="AG245" s="139"/>
      <c r="AH245" s="139"/>
      <c r="AI245" s="139"/>
      <c r="AJ245" s="139"/>
      <c r="AK245" s="139"/>
      <c r="AL245" s="139"/>
      <c r="AM245" s="139"/>
      <c r="AN245" s="139"/>
      <c r="AO245" s="136"/>
      <c r="AP245" s="136"/>
      <c r="AQ245" s="136"/>
      <c r="AR245" s="136"/>
      <c r="AS245" s="136"/>
      <c r="AT245" s="136"/>
      <c r="AU245" s="39">
        <f t="shared" si="6"/>
        <v>2.4471428571428571</v>
      </c>
      <c r="AV245" s="40">
        <f t="shared" si="7"/>
        <v>0.11441914769410393</v>
      </c>
    </row>
    <row r="246" spans="1:48" ht="12.75" customHeight="1">
      <c r="A246" s="127">
        <v>70500</v>
      </c>
      <c r="B246" s="128" t="s">
        <v>131</v>
      </c>
      <c r="C246" s="259">
        <f>StormStats!D301</f>
        <v>34129</v>
      </c>
      <c r="D246" s="244">
        <v>0.39</v>
      </c>
      <c r="E246" s="244">
        <v>6.65</v>
      </c>
      <c r="F246" s="244">
        <v>5.87</v>
      </c>
      <c r="G246" s="123">
        <v>0</v>
      </c>
      <c r="H246" s="244">
        <v>1.1399999999999999</v>
      </c>
      <c r="I246" s="244">
        <v>2.2400000000000002</v>
      </c>
      <c r="J246" s="117">
        <v>4.92</v>
      </c>
      <c r="K246" s="117">
        <v>1.97</v>
      </c>
      <c r="L246" s="92">
        <v>3.15</v>
      </c>
      <c r="M246" s="92">
        <v>8.98</v>
      </c>
      <c r="N246" s="103">
        <v>1.18</v>
      </c>
      <c r="O246" s="103">
        <v>3.04</v>
      </c>
      <c r="P246" s="89">
        <v>1.54</v>
      </c>
      <c r="Q246" s="89">
        <v>1.35</v>
      </c>
      <c r="R246" s="89">
        <v>1.57</v>
      </c>
      <c r="S246" s="138">
        <v>6.65</v>
      </c>
      <c r="T246" s="107">
        <v>1.73</v>
      </c>
      <c r="U246" s="107">
        <v>1.77</v>
      </c>
      <c r="V246" s="107">
        <v>2.2400000000000002</v>
      </c>
      <c r="W246" s="107">
        <v>1.1000000000000001</v>
      </c>
      <c r="X246" s="107">
        <v>1.1000000000000001</v>
      </c>
      <c r="Y246" s="107">
        <v>2.48</v>
      </c>
      <c r="Z246" s="107">
        <v>0.87</v>
      </c>
      <c r="AA246" s="90">
        <v>1.5</v>
      </c>
      <c r="AB246" s="90">
        <v>6.18</v>
      </c>
      <c r="AC246" s="90">
        <v>1.73</v>
      </c>
      <c r="AD246" s="90">
        <v>1.73</v>
      </c>
      <c r="AE246" s="90">
        <v>0.87</v>
      </c>
      <c r="AF246" s="90">
        <v>1.57</v>
      </c>
      <c r="AG246" s="90">
        <v>1.57</v>
      </c>
      <c r="AH246" s="90">
        <v>1.54</v>
      </c>
      <c r="AI246" s="90"/>
      <c r="AJ246" s="90"/>
      <c r="AK246" s="90"/>
      <c r="AL246" s="90"/>
      <c r="AM246" s="90"/>
      <c r="AN246" s="90"/>
      <c r="AO246" s="92"/>
      <c r="AP246" s="92"/>
      <c r="AQ246" s="92"/>
      <c r="AR246" s="92"/>
      <c r="AS246" s="92"/>
      <c r="AT246" s="92"/>
      <c r="AU246" s="39">
        <f t="shared" si="6"/>
        <v>2.5361290322580645</v>
      </c>
      <c r="AV246" s="40">
        <f t="shared" si="7"/>
        <v>0.15377766471635718</v>
      </c>
    </row>
    <row r="247" spans="1:48" ht="12.75" customHeight="1">
      <c r="A247" s="127">
        <v>70700</v>
      </c>
      <c r="B247" s="128" t="s">
        <v>213</v>
      </c>
      <c r="C247" s="259">
        <f>StormStats!D302</f>
        <v>32534</v>
      </c>
      <c r="D247" s="244">
        <v>0.47</v>
      </c>
      <c r="E247" s="244">
        <v>3.78</v>
      </c>
      <c r="F247" s="244">
        <v>6.57</v>
      </c>
      <c r="G247" s="244">
        <v>0.2</v>
      </c>
      <c r="H247" s="244">
        <v>1.81</v>
      </c>
      <c r="I247" s="244">
        <v>1.1399999999999999</v>
      </c>
      <c r="J247" s="117">
        <v>2.17</v>
      </c>
      <c r="K247" s="117">
        <v>1.97</v>
      </c>
      <c r="L247" s="92">
        <v>0.94</v>
      </c>
      <c r="M247" s="92">
        <v>6.54</v>
      </c>
      <c r="N247" s="103">
        <v>0.83</v>
      </c>
      <c r="O247" s="103">
        <v>4.25</v>
      </c>
      <c r="P247" s="89">
        <v>0.98</v>
      </c>
      <c r="Q247" s="89">
        <v>1.32</v>
      </c>
      <c r="R247" s="89">
        <v>1.18</v>
      </c>
      <c r="S247" s="138">
        <v>4.25</v>
      </c>
      <c r="T247" s="107">
        <v>1.54</v>
      </c>
      <c r="U247" s="107">
        <v>2.76</v>
      </c>
      <c r="V247" s="107">
        <v>4.09</v>
      </c>
      <c r="W247" s="107">
        <v>3.46</v>
      </c>
      <c r="X247" s="107">
        <v>4.33</v>
      </c>
      <c r="Y247" s="107">
        <v>3.9</v>
      </c>
      <c r="Z247" s="107">
        <v>1.3</v>
      </c>
      <c r="AA247" s="90">
        <v>1.3</v>
      </c>
      <c r="AB247" s="90">
        <v>3.07</v>
      </c>
      <c r="AC247" s="90">
        <v>4.0599999999999996</v>
      </c>
      <c r="AD247" s="90">
        <v>1.65</v>
      </c>
      <c r="AE247" s="90">
        <v>2.0099999999999998</v>
      </c>
      <c r="AF247" s="90">
        <v>1.54</v>
      </c>
      <c r="AG247" s="90">
        <v>1.26</v>
      </c>
      <c r="AH247" s="90">
        <v>3.23</v>
      </c>
      <c r="AI247" s="90">
        <v>4.25</v>
      </c>
      <c r="AJ247" s="90">
        <v>1.1399999999999999</v>
      </c>
      <c r="AK247" s="90">
        <v>6.5</v>
      </c>
      <c r="AL247" s="90">
        <v>0.79</v>
      </c>
      <c r="AM247" s="90"/>
      <c r="AN247" s="90"/>
      <c r="AO247" s="92"/>
      <c r="AP247" s="92"/>
      <c r="AQ247" s="92"/>
      <c r="AR247" s="92"/>
      <c r="AS247" s="92"/>
      <c r="AT247" s="92"/>
      <c r="AU247" s="39">
        <f t="shared" si="6"/>
        <v>2.5880000000000005</v>
      </c>
      <c r="AV247" s="40">
        <f t="shared" si="7"/>
        <v>0.18160741885625961</v>
      </c>
    </row>
    <row r="248" spans="1:48" s="83" customFormat="1" ht="12.75" customHeight="1">
      <c r="A248" s="127">
        <v>71000</v>
      </c>
      <c r="B248" s="128" t="s">
        <v>155</v>
      </c>
      <c r="C248" s="259">
        <f>StormStats!D303</f>
        <v>32932</v>
      </c>
      <c r="D248" s="244">
        <v>0.51</v>
      </c>
      <c r="E248" s="244">
        <v>3.35</v>
      </c>
      <c r="F248" s="244">
        <v>3.98</v>
      </c>
      <c r="G248" s="244">
        <v>0.24</v>
      </c>
      <c r="H248" s="244">
        <v>0.71</v>
      </c>
      <c r="I248" s="244">
        <v>2.64</v>
      </c>
      <c r="J248" s="117">
        <v>1.26</v>
      </c>
      <c r="K248" s="117">
        <v>2.2000000000000002</v>
      </c>
      <c r="L248" s="92">
        <v>0.98</v>
      </c>
      <c r="M248" s="92">
        <v>4.45</v>
      </c>
      <c r="N248" s="103">
        <v>2.36</v>
      </c>
      <c r="O248" s="103">
        <v>2.64</v>
      </c>
      <c r="P248" s="89">
        <v>0.83</v>
      </c>
      <c r="Q248" s="89">
        <v>0.77</v>
      </c>
      <c r="R248" s="89">
        <v>2.37</v>
      </c>
      <c r="S248" s="138">
        <v>2.72</v>
      </c>
      <c r="T248" s="107">
        <v>2.6</v>
      </c>
      <c r="U248" s="107">
        <v>2.8</v>
      </c>
      <c r="V248" s="107">
        <v>0.94</v>
      </c>
      <c r="W248" s="107">
        <v>1.26</v>
      </c>
      <c r="X248" s="107">
        <v>3.43</v>
      </c>
      <c r="Y248" s="107">
        <v>0.28000000000000003</v>
      </c>
      <c r="Z248" s="107">
        <v>1.46</v>
      </c>
      <c r="AA248" s="90">
        <v>0.59</v>
      </c>
      <c r="AB248" s="90">
        <v>1.73</v>
      </c>
      <c r="AC248" s="90">
        <v>2.99</v>
      </c>
      <c r="AD248" s="90">
        <v>1.1399999999999999</v>
      </c>
      <c r="AE248" s="90">
        <v>2.48</v>
      </c>
      <c r="AF248" s="90">
        <v>0.75</v>
      </c>
      <c r="AG248" s="90">
        <v>2.09</v>
      </c>
      <c r="AH248" s="90">
        <v>1.1000000000000001</v>
      </c>
      <c r="AI248" s="90">
        <v>1.42</v>
      </c>
      <c r="AJ248" s="90">
        <v>1.54</v>
      </c>
      <c r="AK248" s="90">
        <v>2.2400000000000002</v>
      </c>
      <c r="AL248" s="90"/>
      <c r="AM248" s="90"/>
      <c r="AN248" s="90"/>
      <c r="AO248" s="92"/>
      <c r="AP248" s="92"/>
      <c r="AQ248" s="92"/>
      <c r="AR248" s="92"/>
      <c r="AS248" s="92"/>
      <c r="AT248" s="92"/>
      <c r="AU248" s="39">
        <f t="shared" si="6"/>
        <v>1.848529411764706</v>
      </c>
      <c r="AV248" s="40">
        <f t="shared" si="7"/>
        <v>0.27589498806682577</v>
      </c>
    </row>
    <row r="249" spans="1:48" ht="12.75" customHeight="1">
      <c r="A249" s="127">
        <v>71300</v>
      </c>
      <c r="B249" s="128" t="s">
        <v>85</v>
      </c>
      <c r="C249" s="259">
        <f>StormStats!D304</f>
        <v>33743</v>
      </c>
      <c r="D249" s="244">
        <v>0.24</v>
      </c>
      <c r="E249" s="244">
        <v>4.13</v>
      </c>
      <c r="F249" s="244">
        <v>3.5</v>
      </c>
      <c r="G249" s="244">
        <v>0.55000000000000004</v>
      </c>
      <c r="H249" s="244">
        <v>2.72</v>
      </c>
      <c r="I249" s="244">
        <v>2.87</v>
      </c>
      <c r="J249" s="117">
        <v>2.2000000000000002</v>
      </c>
      <c r="K249" s="117">
        <v>2.44</v>
      </c>
      <c r="L249" s="92">
        <v>1.46</v>
      </c>
      <c r="M249" s="92">
        <v>4.8</v>
      </c>
      <c r="N249" s="103">
        <v>1.89</v>
      </c>
      <c r="O249" s="103">
        <v>2.09</v>
      </c>
      <c r="P249" s="89">
        <v>0.35</v>
      </c>
      <c r="Q249" s="89">
        <v>1.65</v>
      </c>
      <c r="R249" s="89">
        <v>0.39</v>
      </c>
      <c r="S249" s="138">
        <v>1.97</v>
      </c>
      <c r="T249" s="107">
        <v>1.77</v>
      </c>
      <c r="U249" s="107">
        <v>2.0099999999999998</v>
      </c>
      <c r="V249" s="107">
        <v>2.13</v>
      </c>
      <c r="W249" s="107">
        <v>1.42</v>
      </c>
      <c r="X249" s="107">
        <v>2.48</v>
      </c>
      <c r="Y249" s="107">
        <v>2.2799999999999998</v>
      </c>
      <c r="Z249" s="107">
        <v>1.77</v>
      </c>
      <c r="AA249" s="90">
        <v>0.83</v>
      </c>
      <c r="AB249" s="90">
        <v>2.72</v>
      </c>
      <c r="AC249" s="90">
        <v>1.93</v>
      </c>
      <c r="AD249" s="90">
        <v>2.17</v>
      </c>
      <c r="AE249" s="90">
        <v>3.7</v>
      </c>
      <c r="AF249" s="90">
        <v>1.02</v>
      </c>
      <c r="AG249" s="90">
        <v>0.83</v>
      </c>
      <c r="AH249" s="90">
        <v>3.23</v>
      </c>
      <c r="AI249" s="90">
        <v>4.6500000000000004</v>
      </c>
      <c r="AJ249" s="90"/>
      <c r="AK249" s="90"/>
      <c r="AL249" s="90"/>
      <c r="AM249" s="90"/>
      <c r="AN249" s="90"/>
      <c r="AO249" s="92"/>
      <c r="AP249" s="92"/>
      <c r="AQ249" s="92"/>
      <c r="AR249" s="92"/>
      <c r="AS249" s="92"/>
      <c r="AT249" s="92"/>
      <c r="AU249" s="39">
        <f t="shared" si="6"/>
        <v>2.1309375000000004</v>
      </c>
      <c r="AV249" s="40">
        <f t="shared" si="7"/>
        <v>0.11262648482182136</v>
      </c>
    </row>
    <row r="250" spans="1:48" s="83" customFormat="1" ht="12.75" customHeight="1">
      <c r="A250" s="127">
        <v>71700</v>
      </c>
      <c r="B250" s="128" t="s">
        <v>86</v>
      </c>
      <c r="C250" s="259">
        <f>StormStats!D306</f>
        <v>30395</v>
      </c>
      <c r="D250" s="244">
        <v>0.31</v>
      </c>
      <c r="E250" s="244">
        <v>3.66</v>
      </c>
      <c r="F250" s="244">
        <v>3.66</v>
      </c>
      <c r="G250" s="244">
        <v>0.91</v>
      </c>
      <c r="H250" s="244">
        <v>2.72</v>
      </c>
      <c r="I250" s="244">
        <v>4.21</v>
      </c>
      <c r="J250" s="117">
        <v>2.76</v>
      </c>
      <c r="K250" s="117">
        <v>2.68</v>
      </c>
      <c r="L250" s="92">
        <v>2.2400000000000002</v>
      </c>
      <c r="M250" s="92">
        <v>4.57</v>
      </c>
      <c r="N250" s="103">
        <v>1.42</v>
      </c>
      <c r="O250" s="103">
        <v>1.57</v>
      </c>
      <c r="P250" s="89">
        <v>0.08</v>
      </c>
      <c r="Q250" s="89">
        <v>1.69</v>
      </c>
      <c r="R250" s="89">
        <v>0.28000000000000003</v>
      </c>
      <c r="S250" s="138">
        <v>1.46</v>
      </c>
      <c r="T250" s="107">
        <v>0.91</v>
      </c>
      <c r="U250" s="107">
        <v>1.61</v>
      </c>
      <c r="V250" s="107">
        <v>1.69</v>
      </c>
      <c r="W250" s="107">
        <v>1.1000000000000001</v>
      </c>
      <c r="X250" s="107">
        <v>2.2000000000000002</v>
      </c>
      <c r="Y250" s="107">
        <v>2.09</v>
      </c>
      <c r="Z250" s="107">
        <v>1.77</v>
      </c>
      <c r="AA250" s="90">
        <v>1.1000000000000001</v>
      </c>
      <c r="AB250" s="90">
        <v>3.23</v>
      </c>
      <c r="AC250" s="90">
        <v>2.48</v>
      </c>
      <c r="AD250" s="90">
        <v>2.2799999999999998</v>
      </c>
      <c r="AE250" s="90">
        <v>3.78</v>
      </c>
      <c r="AF250" s="90">
        <v>0.94</v>
      </c>
      <c r="AG250" s="90">
        <v>0.55000000000000004</v>
      </c>
      <c r="AH250" s="90">
        <v>2.91</v>
      </c>
      <c r="AI250" s="90">
        <v>4.25</v>
      </c>
      <c r="AJ250" s="90">
        <v>0.59</v>
      </c>
      <c r="AK250" s="90">
        <v>2.36</v>
      </c>
      <c r="AL250" s="90">
        <v>0.51</v>
      </c>
      <c r="AM250" s="90">
        <v>0.79</v>
      </c>
      <c r="AN250" s="90">
        <v>0.04</v>
      </c>
      <c r="AO250" s="92">
        <v>0.98</v>
      </c>
      <c r="AP250" s="92">
        <v>0.94</v>
      </c>
      <c r="AQ250" s="92">
        <v>2.68</v>
      </c>
      <c r="AR250" s="92">
        <v>2.91</v>
      </c>
      <c r="AS250" s="92"/>
      <c r="AT250" s="92"/>
      <c r="AU250" s="39">
        <f t="shared" si="6"/>
        <v>1.924634146341464</v>
      </c>
      <c r="AV250" s="40">
        <f t="shared" si="7"/>
        <v>0.16106957293118737</v>
      </c>
    </row>
    <row r="251" spans="1:48" ht="12.75" customHeight="1">
      <c r="A251" s="127">
        <v>72000</v>
      </c>
      <c r="B251" s="128" t="s">
        <v>87</v>
      </c>
      <c r="C251" s="259">
        <f>StormStats!D307</f>
        <v>33737</v>
      </c>
      <c r="D251" s="244">
        <v>1.1000000000000001</v>
      </c>
      <c r="E251" s="244">
        <v>5.51</v>
      </c>
      <c r="F251" s="244">
        <v>3.98</v>
      </c>
      <c r="G251" s="244">
        <v>0.91</v>
      </c>
      <c r="H251" s="244">
        <v>3.5</v>
      </c>
      <c r="I251" s="244">
        <v>2.68</v>
      </c>
      <c r="J251" s="117">
        <v>1.3</v>
      </c>
      <c r="K251" s="117">
        <v>1.22</v>
      </c>
      <c r="L251" s="92">
        <v>1.93</v>
      </c>
      <c r="M251" s="92">
        <v>5.79</v>
      </c>
      <c r="N251" s="103">
        <v>2.2799999999999998</v>
      </c>
      <c r="O251" s="103">
        <v>5.83</v>
      </c>
      <c r="P251" s="89">
        <v>0.55000000000000004</v>
      </c>
      <c r="Q251" s="89">
        <v>1.1399999999999999</v>
      </c>
      <c r="R251" s="89">
        <v>0.39</v>
      </c>
      <c r="S251" s="138">
        <v>2.0099999999999998</v>
      </c>
      <c r="T251" s="107">
        <v>1.85</v>
      </c>
      <c r="U251" s="107">
        <v>5.08</v>
      </c>
      <c r="V251" s="107">
        <v>1.06</v>
      </c>
      <c r="W251" s="107">
        <v>0.98</v>
      </c>
      <c r="X251" s="107">
        <v>4.57</v>
      </c>
      <c r="Y251" s="107">
        <v>2.91</v>
      </c>
      <c r="Z251" s="107">
        <v>1.5</v>
      </c>
      <c r="AA251" s="90">
        <v>1.1399999999999999</v>
      </c>
      <c r="AB251" s="90">
        <v>4.0199999999999996</v>
      </c>
      <c r="AC251" s="90">
        <v>4.45</v>
      </c>
      <c r="AD251" s="90">
        <v>2.2400000000000002</v>
      </c>
      <c r="AE251" s="90">
        <v>2.95</v>
      </c>
      <c r="AF251" s="90">
        <v>1.81</v>
      </c>
      <c r="AG251" s="90">
        <v>1.61</v>
      </c>
      <c r="AH251" s="90">
        <v>1.46</v>
      </c>
      <c r="AI251" s="90">
        <v>4.57</v>
      </c>
      <c r="AJ251" s="90"/>
      <c r="AK251" s="90"/>
      <c r="AL251" s="90"/>
      <c r="AM251" s="90"/>
      <c r="AN251" s="90"/>
      <c r="AO251" s="92"/>
      <c r="AP251" s="92"/>
      <c r="AQ251" s="92"/>
      <c r="AR251" s="92"/>
      <c r="AS251" s="92"/>
      <c r="AT251" s="92"/>
      <c r="AU251" s="39">
        <f t="shared" si="6"/>
        <v>2.5724999999999998</v>
      </c>
      <c r="AV251" s="40">
        <f t="shared" si="7"/>
        <v>0.42759961127308072</v>
      </c>
    </row>
    <row r="252" spans="1:48" s="88" customFormat="1" ht="12.75" customHeight="1">
      <c r="A252" s="127">
        <v>72500</v>
      </c>
      <c r="B252" s="128" t="s">
        <v>88</v>
      </c>
      <c r="C252" s="259">
        <f>StormStats!D310</f>
        <v>33737</v>
      </c>
      <c r="D252" s="244">
        <v>0.83</v>
      </c>
      <c r="E252" s="244">
        <v>5.75</v>
      </c>
      <c r="F252" s="244">
        <v>3.03</v>
      </c>
      <c r="G252" s="244">
        <v>1.54</v>
      </c>
      <c r="H252" s="244">
        <v>3.82</v>
      </c>
      <c r="I252" s="244">
        <v>3.31</v>
      </c>
      <c r="J252" s="117">
        <v>1.38</v>
      </c>
      <c r="K252" s="117">
        <v>1.77</v>
      </c>
      <c r="L252" s="136">
        <v>2.64</v>
      </c>
      <c r="M252" s="136">
        <v>7.09</v>
      </c>
      <c r="N252" s="137">
        <v>2.2000000000000002</v>
      </c>
      <c r="O252" s="137">
        <v>3.9</v>
      </c>
      <c r="P252" s="138">
        <v>0.59</v>
      </c>
      <c r="Q252" s="138">
        <v>1.1000000000000001</v>
      </c>
      <c r="R252" s="138">
        <v>0.35</v>
      </c>
      <c r="S252" s="138">
        <v>2.0099999999999998</v>
      </c>
      <c r="T252" s="107">
        <v>1.26</v>
      </c>
      <c r="U252" s="107">
        <v>2.2799999999999998</v>
      </c>
      <c r="V252" s="107">
        <v>2.17</v>
      </c>
      <c r="W252" s="107">
        <v>0.71</v>
      </c>
      <c r="X252" s="107">
        <v>2.3199999999999998</v>
      </c>
      <c r="Y252" s="107">
        <v>1.77</v>
      </c>
      <c r="Z252" s="107">
        <v>2.48</v>
      </c>
      <c r="AA252" s="139">
        <v>2.2400000000000002</v>
      </c>
      <c r="AB252" s="139">
        <v>4.6100000000000003</v>
      </c>
      <c r="AC252" s="139">
        <v>3.39</v>
      </c>
      <c r="AD252" s="139">
        <v>3.07</v>
      </c>
      <c r="AE252" s="139">
        <v>1.81</v>
      </c>
      <c r="AF252" s="139">
        <v>3.15</v>
      </c>
      <c r="AG252" s="139">
        <v>1.5</v>
      </c>
      <c r="AH252" s="139">
        <v>2.36</v>
      </c>
      <c r="AI252" s="139">
        <v>7.48</v>
      </c>
      <c r="AJ252" s="139"/>
      <c r="AK252" s="139"/>
      <c r="AL252" s="139"/>
      <c r="AM252" s="139"/>
      <c r="AN252" s="139"/>
      <c r="AO252" s="136"/>
      <c r="AP252" s="136"/>
      <c r="AQ252" s="136"/>
      <c r="AR252" s="136"/>
      <c r="AS252" s="136"/>
      <c r="AT252" s="136"/>
      <c r="AU252" s="39">
        <f t="shared" si="6"/>
        <v>2.6221875000000003</v>
      </c>
      <c r="AV252" s="40">
        <f t="shared" si="7"/>
        <v>0.31652961506375871</v>
      </c>
    </row>
    <row r="253" spans="1:48" s="83" customFormat="1" ht="12.75" customHeight="1">
      <c r="A253" s="127">
        <v>73000</v>
      </c>
      <c r="B253" s="128" t="s">
        <v>89</v>
      </c>
      <c r="C253" s="259">
        <f>StormStats!D311</f>
        <v>34086</v>
      </c>
      <c r="D253" s="244">
        <v>0.94</v>
      </c>
      <c r="E253" s="244">
        <v>3.54</v>
      </c>
      <c r="F253" s="244">
        <v>2.83</v>
      </c>
      <c r="G253" s="244">
        <v>1.22</v>
      </c>
      <c r="H253" s="244">
        <v>2.72</v>
      </c>
      <c r="I253" s="244">
        <v>3.74</v>
      </c>
      <c r="J253" s="117">
        <v>2.3199999999999998</v>
      </c>
      <c r="K253" s="117">
        <v>1.46</v>
      </c>
      <c r="L253" s="92">
        <v>2.87</v>
      </c>
      <c r="M253" s="92">
        <v>5.87</v>
      </c>
      <c r="N253" s="103">
        <v>0.94</v>
      </c>
      <c r="O253" s="103">
        <v>2.72</v>
      </c>
      <c r="P253" s="89">
        <v>0.79</v>
      </c>
      <c r="Q253" s="89">
        <v>1.73</v>
      </c>
      <c r="R253" s="89">
        <v>0.74</v>
      </c>
      <c r="S253" s="138">
        <v>1.97</v>
      </c>
      <c r="T253" s="107">
        <v>1.46</v>
      </c>
      <c r="U253" s="107">
        <v>1.85</v>
      </c>
      <c r="V253" s="107">
        <v>2.8</v>
      </c>
      <c r="W253" s="107">
        <v>1.1000000000000001</v>
      </c>
      <c r="X253" s="107">
        <v>4.21</v>
      </c>
      <c r="Y253" s="107">
        <v>4.0599999999999996</v>
      </c>
      <c r="Z253" s="107">
        <v>2.3199999999999998</v>
      </c>
      <c r="AA253" s="90">
        <v>0.94</v>
      </c>
      <c r="AB253" s="90">
        <v>3.7</v>
      </c>
      <c r="AC253" s="90">
        <v>3.23</v>
      </c>
      <c r="AD253" s="90">
        <v>2.64</v>
      </c>
      <c r="AE253" s="90">
        <v>4.57</v>
      </c>
      <c r="AF253" s="90">
        <v>1.81</v>
      </c>
      <c r="AG253" s="90">
        <v>1.26</v>
      </c>
      <c r="AH253" s="90">
        <v>1.46</v>
      </c>
      <c r="AI253" s="90"/>
      <c r="AJ253" s="90"/>
      <c r="AK253" s="90"/>
      <c r="AL253" s="90"/>
      <c r="AM253" s="90"/>
      <c r="AN253" s="90"/>
      <c r="AO253" s="92"/>
      <c r="AP253" s="92"/>
      <c r="AQ253" s="92"/>
      <c r="AR253" s="92"/>
      <c r="AS253" s="92"/>
      <c r="AT253" s="92"/>
      <c r="AU253" s="39">
        <f t="shared" si="6"/>
        <v>2.3809677419354838</v>
      </c>
      <c r="AV253" s="40">
        <f t="shared" si="7"/>
        <v>0.39479745291965856</v>
      </c>
    </row>
    <row r="254" spans="1:48" ht="12.75" customHeight="1">
      <c r="A254" s="127">
        <v>73300</v>
      </c>
      <c r="B254" s="129" t="s">
        <v>297</v>
      </c>
      <c r="C254" s="259">
        <f>StormStats!D313</f>
        <v>37600</v>
      </c>
      <c r="D254" s="244">
        <v>0.55000000000000004</v>
      </c>
      <c r="E254" s="244">
        <v>5.08</v>
      </c>
      <c r="F254" s="244">
        <v>4.96</v>
      </c>
      <c r="G254" s="244">
        <v>0.87</v>
      </c>
      <c r="H254" s="244">
        <v>3.06</v>
      </c>
      <c r="I254" s="244">
        <v>3.98</v>
      </c>
      <c r="J254" s="117">
        <v>1.57</v>
      </c>
      <c r="K254" s="117">
        <v>1.3</v>
      </c>
      <c r="L254" s="92">
        <v>0.98</v>
      </c>
      <c r="M254" s="92">
        <v>7.2</v>
      </c>
      <c r="N254" s="103">
        <v>2.76</v>
      </c>
      <c r="O254" s="103">
        <v>4.09</v>
      </c>
      <c r="P254" s="89">
        <v>0.39</v>
      </c>
      <c r="Q254" s="89">
        <v>2.44</v>
      </c>
      <c r="R254" s="89">
        <v>1.1399999999999999</v>
      </c>
      <c r="S254" s="138">
        <v>1.69</v>
      </c>
      <c r="T254" s="107">
        <v>0.71</v>
      </c>
      <c r="U254" s="107">
        <v>2.44</v>
      </c>
      <c r="V254" s="107">
        <v>4.0199999999999996</v>
      </c>
      <c r="W254" s="107">
        <v>1.22</v>
      </c>
      <c r="X254" s="107">
        <v>3.94</v>
      </c>
      <c r="Y254" s="107"/>
      <c r="Z254" s="107"/>
      <c r="AA254" s="90"/>
      <c r="AB254" s="90"/>
      <c r="AC254" s="90"/>
      <c r="AD254" s="90"/>
      <c r="AE254" s="90"/>
      <c r="AF254" s="90"/>
      <c r="AG254" s="90"/>
      <c r="AH254" s="90"/>
      <c r="AI254" s="90"/>
      <c r="AJ254" s="90"/>
      <c r="AK254" s="90"/>
      <c r="AL254" s="90"/>
      <c r="AM254" s="90"/>
      <c r="AN254" s="90"/>
      <c r="AO254" s="92"/>
      <c r="AP254" s="92"/>
      <c r="AQ254" s="92"/>
      <c r="AR254" s="92"/>
      <c r="AS254" s="92"/>
      <c r="AT254" s="92"/>
      <c r="AU254" s="39">
        <f t="shared" si="6"/>
        <v>2.59</v>
      </c>
      <c r="AV254" s="40">
        <f t="shared" si="7"/>
        <v>0.21235521235521237</v>
      </c>
    </row>
    <row r="255" spans="1:48" ht="12.75" customHeight="1">
      <c r="A255" s="127">
        <v>73500</v>
      </c>
      <c r="B255" s="128" t="s">
        <v>90</v>
      </c>
      <c r="C255" s="259">
        <f>StormStats!D315</f>
        <v>30225</v>
      </c>
      <c r="D255" s="244">
        <v>0.91</v>
      </c>
      <c r="E255" s="244">
        <v>4.41</v>
      </c>
      <c r="F255" s="244">
        <v>3.15</v>
      </c>
      <c r="G255" s="244">
        <v>1.1000000000000001</v>
      </c>
      <c r="H255" s="244">
        <v>5.04</v>
      </c>
      <c r="I255" s="244">
        <v>4.21</v>
      </c>
      <c r="J255" s="117">
        <v>2.0099999999999998</v>
      </c>
      <c r="K255" s="117">
        <v>1.93</v>
      </c>
      <c r="L255" s="92">
        <v>2.6</v>
      </c>
      <c r="M255" s="92">
        <v>4.84</v>
      </c>
      <c r="N255" s="103">
        <v>4.8</v>
      </c>
      <c r="O255" s="103">
        <v>4.09</v>
      </c>
      <c r="P255" s="89">
        <v>1.1000000000000001</v>
      </c>
      <c r="Q255" s="89">
        <v>2.2799999999999998</v>
      </c>
      <c r="R255" s="89">
        <v>0.39</v>
      </c>
      <c r="S255" s="138">
        <v>3.03</v>
      </c>
      <c r="T255" s="107">
        <v>0.83</v>
      </c>
      <c r="U255" s="107">
        <v>4.09</v>
      </c>
      <c r="V255" s="107">
        <v>3.46</v>
      </c>
      <c r="W255" s="107">
        <v>1.73</v>
      </c>
      <c r="X255" s="107">
        <v>7.52</v>
      </c>
      <c r="Y255" s="107">
        <v>3.15</v>
      </c>
      <c r="Z255" s="107">
        <v>1.97</v>
      </c>
      <c r="AA255" s="90">
        <v>3.07</v>
      </c>
      <c r="AB255" s="90">
        <v>5.12</v>
      </c>
      <c r="AC255" s="90">
        <v>4.21</v>
      </c>
      <c r="AD255" s="90">
        <v>2.48</v>
      </c>
      <c r="AE255" s="90">
        <v>2.91</v>
      </c>
      <c r="AF255" s="90">
        <v>1.46</v>
      </c>
      <c r="AG255" s="90">
        <v>3.07</v>
      </c>
      <c r="AH255" s="90">
        <v>3.07</v>
      </c>
      <c r="AI255" s="90">
        <v>3.19</v>
      </c>
      <c r="AJ255" s="90">
        <v>2.44</v>
      </c>
      <c r="AK255" s="90">
        <v>4.29</v>
      </c>
      <c r="AL255" s="90">
        <v>1.61</v>
      </c>
      <c r="AM255" s="90">
        <v>5.51</v>
      </c>
      <c r="AN255" s="90">
        <v>1.97</v>
      </c>
      <c r="AO255" s="92">
        <v>8.4600000000000009</v>
      </c>
      <c r="AP255" s="92">
        <v>3.5</v>
      </c>
      <c r="AQ255" s="92">
        <v>0.94</v>
      </c>
      <c r="AR255" s="92">
        <v>5.47</v>
      </c>
      <c r="AS255" s="92"/>
      <c r="AT255" s="92"/>
      <c r="AU255" s="39">
        <f t="shared" si="6"/>
        <v>3.2051219512195113</v>
      </c>
      <c r="AV255" s="40">
        <f t="shared" si="7"/>
        <v>0.28392055399132493</v>
      </c>
    </row>
    <row r="256" spans="1:48" s="83" customFormat="1" ht="12.75" customHeight="1">
      <c r="A256" s="127">
        <v>73800</v>
      </c>
      <c r="B256" s="129" t="s">
        <v>252</v>
      </c>
      <c r="C256" s="259">
        <f>StormStats!D316</f>
        <v>37159</v>
      </c>
      <c r="D256" s="244">
        <v>1.06</v>
      </c>
      <c r="E256" s="244">
        <v>6.57</v>
      </c>
      <c r="F256" s="244">
        <v>3.74</v>
      </c>
      <c r="G256" s="244">
        <v>1.1000000000000001</v>
      </c>
      <c r="H256" s="244">
        <v>5</v>
      </c>
      <c r="I256" s="244">
        <v>2.76</v>
      </c>
      <c r="J256" s="117">
        <v>3.62</v>
      </c>
      <c r="K256" s="117">
        <v>5.24</v>
      </c>
      <c r="L256" s="92">
        <v>4.76</v>
      </c>
      <c r="M256" s="92">
        <v>7.13</v>
      </c>
      <c r="N256" s="103">
        <v>4.92</v>
      </c>
      <c r="O256" s="103">
        <v>7.09</v>
      </c>
      <c r="P256" s="89">
        <v>1.06</v>
      </c>
      <c r="Q256" s="89">
        <v>3.1</v>
      </c>
      <c r="R256" s="89">
        <v>1.89</v>
      </c>
      <c r="S256" s="138">
        <v>5.55</v>
      </c>
      <c r="T256" s="107">
        <v>1.65</v>
      </c>
      <c r="U256" s="107">
        <v>5.63</v>
      </c>
      <c r="V256" s="107">
        <v>2.52</v>
      </c>
      <c r="W256" s="107">
        <v>1.85</v>
      </c>
      <c r="X256" s="107">
        <v>5.74</v>
      </c>
      <c r="Y256" s="107">
        <v>2.95</v>
      </c>
      <c r="Z256" s="107"/>
      <c r="AA256" s="90"/>
      <c r="AB256" s="90"/>
      <c r="AC256" s="90"/>
      <c r="AD256" s="90"/>
      <c r="AE256" s="90"/>
      <c r="AF256" s="90"/>
      <c r="AG256" s="90"/>
      <c r="AH256" s="90"/>
      <c r="AI256" s="90"/>
      <c r="AJ256" s="90"/>
      <c r="AK256" s="90"/>
      <c r="AL256" s="90"/>
      <c r="AM256" s="90"/>
      <c r="AN256" s="90"/>
      <c r="AO256" s="92"/>
      <c r="AP256" s="92"/>
      <c r="AQ256" s="92"/>
      <c r="AR256" s="92"/>
      <c r="AS256" s="92"/>
      <c r="AT256" s="92"/>
      <c r="AU256" s="39">
        <f t="shared" si="6"/>
        <v>3.8604545454545449</v>
      </c>
      <c r="AV256" s="40">
        <f t="shared" si="7"/>
        <v>0.27457906511244562</v>
      </c>
    </row>
    <row r="257" spans="1:48" s="83" customFormat="1" ht="12.75" customHeight="1">
      <c r="A257" s="127">
        <v>74500</v>
      </c>
      <c r="B257" s="128" t="s">
        <v>157</v>
      </c>
      <c r="C257" s="259">
        <f>StormStats!D318</f>
        <v>32939</v>
      </c>
      <c r="D257" s="244">
        <v>0.55000000000000004</v>
      </c>
      <c r="E257" s="244">
        <v>5.63</v>
      </c>
      <c r="F257" s="244">
        <v>7.8</v>
      </c>
      <c r="G257" s="244">
        <v>0.79</v>
      </c>
      <c r="H257" s="244">
        <v>3.58</v>
      </c>
      <c r="I257" s="244">
        <v>5.51</v>
      </c>
      <c r="J257" s="117">
        <v>2.95</v>
      </c>
      <c r="K257" s="117">
        <v>1.61</v>
      </c>
      <c r="L257" s="92">
        <v>2.4</v>
      </c>
      <c r="M257" s="92">
        <v>5.63</v>
      </c>
      <c r="N257" s="103">
        <v>2.0499999999999998</v>
      </c>
      <c r="O257" s="103">
        <v>3.78</v>
      </c>
      <c r="P257" s="89">
        <v>2.13</v>
      </c>
      <c r="Q257" s="89">
        <v>2.2999999999999998</v>
      </c>
      <c r="R257" s="89">
        <v>2.04</v>
      </c>
      <c r="S257" s="138">
        <v>2.48</v>
      </c>
      <c r="T257" s="107">
        <v>1.85</v>
      </c>
      <c r="U257" s="107">
        <v>3.23</v>
      </c>
      <c r="V257" s="107">
        <v>4.84</v>
      </c>
      <c r="W257" s="107">
        <v>2.0499999999999998</v>
      </c>
      <c r="X257" s="107">
        <v>2.76</v>
      </c>
      <c r="Y257" s="107">
        <v>1.06</v>
      </c>
      <c r="Z257" s="107">
        <v>2.2400000000000002</v>
      </c>
      <c r="AA257" s="90">
        <v>3.27</v>
      </c>
      <c r="AB257" s="90">
        <v>5.47</v>
      </c>
      <c r="AC257" s="90">
        <v>7.24</v>
      </c>
      <c r="AD257" s="90">
        <v>3.27</v>
      </c>
      <c r="AE257" s="90">
        <v>3.31</v>
      </c>
      <c r="AF257" s="90">
        <v>1.81</v>
      </c>
      <c r="AG257" s="90">
        <v>3.94</v>
      </c>
      <c r="AH257" s="90">
        <v>4.49</v>
      </c>
      <c r="AI257" s="90">
        <v>3.98</v>
      </c>
      <c r="AJ257" s="90">
        <v>0.51</v>
      </c>
      <c r="AK257" s="90">
        <v>6.02</v>
      </c>
      <c r="AL257" s="90"/>
      <c r="AM257" s="90"/>
      <c r="AN257" s="90"/>
      <c r="AO257" s="92"/>
      <c r="AP257" s="92"/>
      <c r="AQ257" s="92"/>
      <c r="AR257" s="92"/>
      <c r="AS257" s="92"/>
      <c r="AT257" s="92"/>
      <c r="AU257" s="39">
        <f t="shared" si="6"/>
        <v>3.3108823529411757</v>
      </c>
      <c r="AV257" s="40">
        <f t="shared" si="7"/>
        <v>0.16611885937638807</v>
      </c>
    </row>
    <row r="258" spans="1:48" ht="12.75" customHeight="1">
      <c r="A258" s="127">
        <v>74700</v>
      </c>
      <c r="B258" s="128" t="s">
        <v>21</v>
      </c>
      <c r="C258" s="259">
        <f>StormStats!D319</f>
        <v>30754</v>
      </c>
      <c r="D258" s="244">
        <v>2.68</v>
      </c>
      <c r="E258" s="244">
        <v>2.76</v>
      </c>
      <c r="F258" s="244">
        <v>10.119999999999999</v>
      </c>
      <c r="G258" s="244">
        <v>0.51</v>
      </c>
      <c r="H258" s="244">
        <v>2.76</v>
      </c>
      <c r="I258" s="244">
        <v>3.35</v>
      </c>
      <c r="J258" s="117">
        <v>5.08</v>
      </c>
      <c r="K258" s="117">
        <v>2.13</v>
      </c>
      <c r="L258" s="92">
        <v>1.06</v>
      </c>
      <c r="M258" s="92">
        <v>7.4</v>
      </c>
      <c r="N258" s="103">
        <v>2.99</v>
      </c>
      <c r="O258" s="103">
        <v>3.66</v>
      </c>
      <c r="P258" s="89">
        <v>2.2400000000000002</v>
      </c>
      <c r="Q258" s="89">
        <v>3.04</v>
      </c>
      <c r="R258" s="89">
        <v>1.1000000000000001</v>
      </c>
      <c r="S258" s="138">
        <v>5.43</v>
      </c>
      <c r="T258" s="107">
        <v>0.83</v>
      </c>
      <c r="U258" s="107">
        <v>4.6100000000000003</v>
      </c>
      <c r="V258" s="107">
        <v>2.52</v>
      </c>
      <c r="W258" s="107">
        <v>0.91</v>
      </c>
      <c r="X258" s="107">
        <v>0.75</v>
      </c>
      <c r="Y258" s="107">
        <v>1.3</v>
      </c>
      <c r="Z258" s="107">
        <v>1.02</v>
      </c>
      <c r="AA258" s="90">
        <v>0.87</v>
      </c>
      <c r="AB258" s="90">
        <v>2.4</v>
      </c>
      <c r="AC258" s="90">
        <v>2.2000000000000002</v>
      </c>
      <c r="AD258" s="90">
        <v>0.51</v>
      </c>
      <c r="AE258" s="90">
        <v>2.76</v>
      </c>
      <c r="AF258" s="90">
        <v>1.97</v>
      </c>
      <c r="AG258" s="90">
        <v>1.54</v>
      </c>
      <c r="AH258" s="90">
        <v>2.91</v>
      </c>
      <c r="AI258" s="90">
        <v>4.76</v>
      </c>
      <c r="AJ258" s="90">
        <v>1.18</v>
      </c>
      <c r="AK258" s="90">
        <v>5.16</v>
      </c>
      <c r="AL258" s="90">
        <v>1.46</v>
      </c>
      <c r="AM258" s="90">
        <v>3.23</v>
      </c>
      <c r="AN258" s="90">
        <v>0.39</v>
      </c>
      <c r="AO258" s="92">
        <v>1.85</v>
      </c>
      <c r="AP258" s="92">
        <v>2.17</v>
      </c>
      <c r="AQ258" s="92">
        <v>2.99</v>
      </c>
      <c r="AR258" s="92"/>
      <c r="AS258" s="92"/>
      <c r="AT258" s="92"/>
      <c r="AU258" s="39">
        <f t="shared" si="6"/>
        <v>2.665</v>
      </c>
      <c r="AV258" s="40">
        <f t="shared" si="7"/>
        <v>1.0056285178236397</v>
      </c>
    </row>
    <row r="259" spans="1:48" ht="12.75" customHeight="1">
      <c r="A259" s="127">
        <v>75000</v>
      </c>
      <c r="B259" s="128" t="s">
        <v>357</v>
      </c>
      <c r="C259" s="259">
        <f>StormStats!D320</f>
        <v>38554</v>
      </c>
      <c r="D259" s="244">
        <v>0.98</v>
      </c>
      <c r="E259" s="244">
        <v>3.58</v>
      </c>
      <c r="F259" s="244">
        <v>9.65</v>
      </c>
      <c r="G259" s="244">
        <v>0.04</v>
      </c>
      <c r="H259" s="244">
        <v>2.8</v>
      </c>
      <c r="I259" s="244">
        <v>3.23</v>
      </c>
      <c r="J259" s="117">
        <v>3.94</v>
      </c>
      <c r="K259" s="117">
        <v>4.09</v>
      </c>
      <c r="L259" s="92">
        <v>1.02</v>
      </c>
      <c r="M259" s="92">
        <v>8.15</v>
      </c>
      <c r="N259" s="103">
        <v>2.8</v>
      </c>
      <c r="O259" s="103">
        <v>4.25</v>
      </c>
      <c r="P259" s="89">
        <v>3.27</v>
      </c>
      <c r="Q259" s="89">
        <v>3.98</v>
      </c>
      <c r="R259" s="89">
        <v>2.91</v>
      </c>
      <c r="S259" s="138">
        <v>4.41</v>
      </c>
      <c r="T259" s="107">
        <v>0.71</v>
      </c>
      <c r="U259" s="107">
        <v>2.64</v>
      </c>
      <c r="V259" s="107"/>
      <c r="W259" s="107"/>
      <c r="X259" s="107"/>
      <c r="Y259" s="107"/>
      <c r="Z259" s="107"/>
      <c r="AA259" s="90"/>
      <c r="AB259" s="90"/>
      <c r="AC259" s="90"/>
      <c r="AD259" s="90"/>
      <c r="AE259" s="90"/>
      <c r="AF259" s="90"/>
      <c r="AG259" s="90"/>
      <c r="AH259" s="90"/>
      <c r="AI259" s="90"/>
      <c r="AJ259" s="90"/>
      <c r="AK259" s="90"/>
      <c r="AL259" s="90"/>
      <c r="AM259" s="90"/>
      <c r="AN259" s="90"/>
      <c r="AO259" s="92"/>
      <c r="AP259" s="92"/>
      <c r="AQ259" s="92"/>
      <c r="AR259" s="92"/>
      <c r="AS259" s="92"/>
      <c r="AT259" s="92"/>
      <c r="AU259" s="39">
        <f t="shared" si="6"/>
        <v>3.4694444444444441</v>
      </c>
      <c r="AV259" s="40">
        <f t="shared" si="7"/>
        <v>0.28246597277822261</v>
      </c>
    </row>
    <row r="260" spans="1:48" ht="12.75" customHeight="1">
      <c r="A260" s="127">
        <v>75500</v>
      </c>
      <c r="B260" s="128" t="s">
        <v>113</v>
      </c>
      <c r="C260" s="259">
        <f>StormStats!D321</f>
        <v>33087</v>
      </c>
      <c r="D260" s="244">
        <v>1.06</v>
      </c>
      <c r="E260" s="244">
        <v>3.31</v>
      </c>
      <c r="F260" s="244">
        <v>12.44</v>
      </c>
      <c r="G260" s="244">
        <v>0.55000000000000004</v>
      </c>
      <c r="H260" s="244">
        <v>4.13</v>
      </c>
      <c r="I260" s="244">
        <v>2.8</v>
      </c>
      <c r="J260" s="117">
        <v>2.64</v>
      </c>
      <c r="K260" s="117">
        <v>1.97</v>
      </c>
      <c r="L260" s="92">
        <v>0.98</v>
      </c>
      <c r="M260" s="92">
        <v>5.98</v>
      </c>
      <c r="N260" s="103">
        <v>3.58</v>
      </c>
      <c r="O260" s="103">
        <v>3.63</v>
      </c>
      <c r="P260" s="89">
        <v>1.65</v>
      </c>
      <c r="Q260" s="89">
        <v>1.47</v>
      </c>
      <c r="R260" s="89">
        <v>1.77</v>
      </c>
      <c r="S260" s="138">
        <v>4.57</v>
      </c>
      <c r="T260" s="107">
        <v>3.9</v>
      </c>
      <c r="U260" s="107">
        <v>4.84</v>
      </c>
      <c r="V260" s="107">
        <v>3.66</v>
      </c>
      <c r="W260" s="107">
        <v>1.1399999999999999</v>
      </c>
      <c r="X260" s="107">
        <v>1.5</v>
      </c>
      <c r="Y260" s="107">
        <v>1.38</v>
      </c>
      <c r="Z260" s="107">
        <v>0.67</v>
      </c>
      <c r="AA260" s="90">
        <v>1.97</v>
      </c>
      <c r="AB260" s="90">
        <v>4.13</v>
      </c>
      <c r="AC260" s="90">
        <v>0.79</v>
      </c>
      <c r="AD260" s="90">
        <v>3.15</v>
      </c>
      <c r="AE260" s="90">
        <v>2.91</v>
      </c>
      <c r="AF260" s="90">
        <v>3.62</v>
      </c>
      <c r="AG260" s="90">
        <v>0.94</v>
      </c>
      <c r="AH260" s="90">
        <v>1.89</v>
      </c>
      <c r="AI260" s="90">
        <v>4.88</v>
      </c>
      <c r="AJ260" s="90">
        <v>2.8</v>
      </c>
      <c r="AK260" s="90"/>
      <c r="AL260" s="90"/>
      <c r="AM260" s="90"/>
      <c r="AN260" s="90"/>
      <c r="AO260" s="92"/>
      <c r="AP260" s="92"/>
      <c r="AQ260" s="92"/>
      <c r="AR260" s="92"/>
      <c r="AS260" s="92"/>
      <c r="AT260" s="92"/>
      <c r="AU260" s="39">
        <f t="shared" si="6"/>
        <v>2.9303030303030297</v>
      </c>
      <c r="AV260" s="40">
        <f t="shared" si="7"/>
        <v>0.36173733195449853</v>
      </c>
    </row>
    <row r="261" spans="1:48" s="88" customFormat="1" ht="12.75" customHeight="1">
      <c r="A261" s="127">
        <v>75800</v>
      </c>
      <c r="B261" s="128" t="s">
        <v>114</v>
      </c>
      <c r="C261" s="259">
        <f>StormStats!D322</f>
        <v>33091</v>
      </c>
      <c r="D261" s="309">
        <v>1.38</v>
      </c>
      <c r="E261" s="309">
        <v>1.89</v>
      </c>
      <c r="F261" s="263">
        <v>10.71</v>
      </c>
      <c r="G261" s="244">
        <v>0.04</v>
      </c>
      <c r="H261" s="244">
        <v>2.91</v>
      </c>
      <c r="I261" s="244">
        <v>4.0199999999999996</v>
      </c>
      <c r="J261" s="117">
        <v>2.0499999999999998</v>
      </c>
      <c r="K261" s="117">
        <v>2.17</v>
      </c>
      <c r="L261" s="108">
        <v>1.57</v>
      </c>
      <c r="M261" s="108">
        <v>6.54</v>
      </c>
      <c r="N261" s="104">
        <v>3.82</v>
      </c>
      <c r="O261" s="104">
        <v>2.6</v>
      </c>
      <c r="P261" s="105">
        <v>2.36</v>
      </c>
      <c r="Q261" s="105">
        <v>0.83</v>
      </c>
      <c r="R261" s="105">
        <v>1.41</v>
      </c>
      <c r="S261" s="138">
        <v>6.1</v>
      </c>
      <c r="T261" s="107">
        <v>3.31</v>
      </c>
      <c r="U261" s="107">
        <v>4.6100000000000003</v>
      </c>
      <c r="V261" s="107">
        <v>3.31</v>
      </c>
      <c r="W261" s="107">
        <v>1.46</v>
      </c>
      <c r="X261" s="107">
        <v>1.38</v>
      </c>
      <c r="Y261" s="107">
        <v>2.64</v>
      </c>
      <c r="Z261" s="107">
        <v>2.09</v>
      </c>
      <c r="AA261" s="106">
        <v>1.97</v>
      </c>
      <c r="AB261" s="106">
        <v>5.08</v>
      </c>
      <c r="AC261" s="106">
        <v>1.06</v>
      </c>
      <c r="AD261" s="106">
        <v>2.6</v>
      </c>
      <c r="AE261" s="106">
        <v>2.99</v>
      </c>
      <c r="AF261" s="106">
        <v>2.48</v>
      </c>
      <c r="AG261" s="106">
        <v>1.38</v>
      </c>
      <c r="AH261" s="106">
        <v>1.18</v>
      </c>
      <c r="AI261" s="106">
        <v>3.7</v>
      </c>
      <c r="AJ261" s="106">
        <v>2.8</v>
      </c>
      <c r="AK261" s="106"/>
      <c r="AL261" s="106"/>
      <c r="AM261" s="106"/>
      <c r="AN261" s="106"/>
      <c r="AO261" s="108"/>
      <c r="AP261" s="108"/>
      <c r="AQ261" s="108"/>
      <c r="AR261" s="108"/>
      <c r="AS261" s="108"/>
      <c r="AT261" s="108"/>
      <c r="AU261" s="39">
        <f t="shared" si="6"/>
        <v>2.8618181818181818</v>
      </c>
      <c r="AV261" s="40">
        <f t="shared" si="7"/>
        <v>0.48221092757306222</v>
      </c>
    </row>
    <row r="262" spans="1:48" ht="12.75" customHeight="1">
      <c r="A262" s="127">
        <v>76000</v>
      </c>
      <c r="B262" s="128" t="s">
        <v>311</v>
      </c>
      <c r="C262" s="259">
        <f>StormStats!D323</f>
        <v>38125</v>
      </c>
      <c r="D262" s="244">
        <v>0.98</v>
      </c>
      <c r="E262" s="244">
        <v>2.2799999999999998</v>
      </c>
      <c r="F262" s="244">
        <v>6.54</v>
      </c>
      <c r="G262" s="123">
        <v>0</v>
      </c>
      <c r="H262" s="244">
        <v>3.5</v>
      </c>
      <c r="I262" s="244">
        <v>3.62</v>
      </c>
      <c r="J262" s="117">
        <v>1.81</v>
      </c>
      <c r="K262" s="117">
        <v>1.34</v>
      </c>
      <c r="L262" s="92">
        <v>0.75</v>
      </c>
      <c r="M262" s="92">
        <v>6.85</v>
      </c>
      <c r="N262" s="103">
        <v>1.89</v>
      </c>
      <c r="O262" s="103">
        <v>3.5</v>
      </c>
      <c r="P262" s="89">
        <v>2.0099999999999998</v>
      </c>
      <c r="Q262" s="89">
        <v>1.1000000000000001</v>
      </c>
      <c r="R262" s="89">
        <v>0.55000000000000004</v>
      </c>
      <c r="S262" s="138">
        <v>6.54</v>
      </c>
      <c r="T262" s="107">
        <v>1.42</v>
      </c>
      <c r="U262" s="107">
        <v>5.43</v>
      </c>
      <c r="V262" s="107">
        <v>4.13</v>
      </c>
      <c r="W262" s="107">
        <v>2.36</v>
      </c>
      <c r="X262" s="107"/>
      <c r="Y262" s="107"/>
      <c r="Z262" s="107"/>
      <c r="AA262" s="90"/>
      <c r="AB262" s="90"/>
      <c r="AC262" s="90"/>
      <c r="AD262" s="90"/>
      <c r="AE262" s="90"/>
      <c r="AF262" s="90"/>
      <c r="AG262" s="90"/>
      <c r="AH262" s="90"/>
      <c r="AI262" s="90"/>
      <c r="AJ262" s="90"/>
      <c r="AK262" s="90"/>
      <c r="AL262" s="90"/>
      <c r="AM262" s="90"/>
      <c r="AN262" s="90"/>
      <c r="AO262" s="92"/>
      <c r="AP262" s="92"/>
      <c r="AQ262" s="92"/>
      <c r="AR262" s="92"/>
      <c r="AS262" s="92"/>
      <c r="AT262" s="92"/>
      <c r="AU262" s="39">
        <f t="shared" si="6"/>
        <v>2.83</v>
      </c>
      <c r="AV262" s="40">
        <f t="shared" si="7"/>
        <v>0.34628975265017664</v>
      </c>
    </row>
    <row r="263" spans="1:48" ht="12.75" customHeight="1">
      <c r="A263" s="127">
        <v>76200</v>
      </c>
      <c r="B263" s="128" t="s">
        <v>115</v>
      </c>
      <c r="C263" s="259">
        <f>StormStats!D324</f>
        <v>32722</v>
      </c>
      <c r="D263" s="244">
        <v>1.81</v>
      </c>
      <c r="E263" s="244">
        <v>3.46</v>
      </c>
      <c r="F263" s="244">
        <v>10.98</v>
      </c>
      <c r="G263" s="244">
        <v>0.59</v>
      </c>
      <c r="H263" s="244">
        <v>2.87</v>
      </c>
      <c r="I263" s="244">
        <v>4.76</v>
      </c>
      <c r="J263" s="117">
        <v>1.65</v>
      </c>
      <c r="K263" s="117">
        <v>3.43</v>
      </c>
      <c r="L263" s="92">
        <v>2.52</v>
      </c>
      <c r="M263" s="92">
        <v>6.65</v>
      </c>
      <c r="N263" s="103">
        <v>4.6900000000000004</v>
      </c>
      <c r="O263" s="103">
        <v>4.0999999999999996</v>
      </c>
      <c r="P263" s="89">
        <v>3.7</v>
      </c>
      <c r="Q263" s="89">
        <v>2.42</v>
      </c>
      <c r="R263" s="89">
        <v>1.34</v>
      </c>
      <c r="S263" s="138">
        <v>5.79</v>
      </c>
      <c r="T263" s="107">
        <v>4.8</v>
      </c>
      <c r="U263" s="107">
        <v>4.8</v>
      </c>
      <c r="V263" s="107">
        <v>3.82</v>
      </c>
      <c r="W263" s="107">
        <v>1.85</v>
      </c>
      <c r="X263" s="107">
        <v>2.09</v>
      </c>
      <c r="Y263" s="107">
        <v>3.19</v>
      </c>
      <c r="Z263" s="107">
        <v>1.81</v>
      </c>
      <c r="AA263" s="91"/>
      <c r="AB263" s="90">
        <v>4.88</v>
      </c>
      <c r="AC263" s="90">
        <v>2.91</v>
      </c>
      <c r="AD263" s="90">
        <v>2.4</v>
      </c>
      <c r="AE263" s="90">
        <v>4.6900000000000004</v>
      </c>
      <c r="AF263" s="90">
        <v>5.47</v>
      </c>
      <c r="AG263" s="90">
        <v>1.38</v>
      </c>
      <c r="AH263" s="90">
        <v>2.2000000000000002</v>
      </c>
      <c r="AI263" s="90">
        <v>8.94</v>
      </c>
      <c r="AJ263" s="90">
        <v>2.48</v>
      </c>
      <c r="AK263" s="90">
        <v>6.22</v>
      </c>
      <c r="AL263" s="90"/>
      <c r="AM263" s="90"/>
      <c r="AN263" s="90"/>
      <c r="AO263" s="92"/>
      <c r="AP263" s="92"/>
      <c r="AQ263" s="92"/>
      <c r="AR263" s="92"/>
      <c r="AS263" s="92"/>
      <c r="AT263" s="92"/>
      <c r="AU263" s="39">
        <f t="shared" ref="AU263:AU302" si="8">AVERAGE(D263:AT263)</f>
        <v>3.7784848484848479</v>
      </c>
      <c r="AV263" s="40">
        <f t="shared" ref="AV263:AV302" si="9">D263/AU263</f>
        <v>0.47902798941374619</v>
      </c>
    </row>
    <row r="264" spans="1:48" ht="12.75" customHeight="1">
      <c r="A264" s="127">
        <v>76500</v>
      </c>
      <c r="B264" s="128" t="s">
        <v>348</v>
      </c>
      <c r="C264" s="259">
        <f>StormStats!D326</f>
        <v>39261</v>
      </c>
      <c r="D264" s="309">
        <v>4.0199999999999996</v>
      </c>
      <c r="E264" s="309">
        <v>4.88</v>
      </c>
      <c r="F264" s="263">
        <v>11.61</v>
      </c>
      <c r="G264" s="244">
        <v>1.73</v>
      </c>
      <c r="H264" s="244">
        <v>3.35</v>
      </c>
      <c r="I264" s="244">
        <v>4.92</v>
      </c>
      <c r="J264" s="117">
        <v>2.56</v>
      </c>
      <c r="K264" s="117">
        <v>4.37</v>
      </c>
      <c r="L264" s="92">
        <v>2.0099999999999998</v>
      </c>
      <c r="M264" s="92">
        <v>13.19</v>
      </c>
      <c r="N264" s="103">
        <v>3.78</v>
      </c>
      <c r="O264" s="103">
        <v>3.86</v>
      </c>
      <c r="P264" s="89">
        <v>1.97</v>
      </c>
      <c r="Q264" s="89">
        <v>2.4</v>
      </c>
      <c r="R264" s="89">
        <v>2.76</v>
      </c>
      <c r="S264" s="138">
        <v>4.13</v>
      </c>
      <c r="T264" s="107">
        <v>3.58</v>
      </c>
      <c r="U264" s="107"/>
      <c r="V264" s="107"/>
      <c r="W264" s="107"/>
      <c r="X264" s="107"/>
      <c r="Y264" s="107"/>
      <c r="Z264" s="107"/>
      <c r="AA264" s="91"/>
      <c r="AB264" s="90"/>
      <c r="AC264" s="90"/>
      <c r="AD264" s="90"/>
      <c r="AE264" s="90"/>
      <c r="AF264" s="90"/>
      <c r="AG264" s="90"/>
      <c r="AH264" s="90"/>
      <c r="AI264" s="90"/>
      <c r="AJ264" s="90"/>
      <c r="AK264" s="90"/>
      <c r="AL264" s="90"/>
      <c r="AM264" s="90"/>
      <c r="AN264" s="90"/>
      <c r="AO264" s="92"/>
      <c r="AP264" s="92"/>
      <c r="AQ264" s="92"/>
      <c r="AR264" s="92"/>
      <c r="AS264" s="92"/>
      <c r="AT264" s="92"/>
      <c r="AU264" s="39">
        <f t="shared" si="8"/>
        <v>4.4188235294117639</v>
      </c>
      <c r="AV264" s="40">
        <f t="shared" si="9"/>
        <v>0.90974440894568698</v>
      </c>
    </row>
    <row r="265" spans="1:48" ht="12.75" customHeight="1">
      <c r="A265" s="127">
        <v>76700</v>
      </c>
      <c r="B265" s="128" t="s">
        <v>117</v>
      </c>
      <c r="C265" s="259">
        <f>StormStats!D328</f>
        <v>34312</v>
      </c>
      <c r="D265" s="244">
        <v>0.55000000000000004</v>
      </c>
      <c r="E265" s="244">
        <v>3.03</v>
      </c>
      <c r="F265" s="244">
        <v>9.7200000000000006</v>
      </c>
      <c r="G265" s="123">
        <v>0</v>
      </c>
      <c r="H265" s="244">
        <v>3.86</v>
      </c>
      <c r="I265" s="244">
        <v>4.96</v>
      </c>
      <c r="J265" s="117">
        <v>3.15</v>
      </c>
      <c r="K265" s="117">
        <v>2.4</v>
      </c>
      <c r="L265" s="92">
        <v>1.38</v>
      </c>
      <c r="M265" s="92">
        <v>7.6</v>
      </c>
      <c r="N265" s="103">
        <v>1.65</v>
      </c>
      <c r="O265" s="103">
        <v>2.57</v>
      </c>
      <c r="P265" s="89">
        <v>1.66</v>
      </c>
      <c r="Q265" s="89">
        <v>2.56</v>
      </c>
      <c r="R265" s="89">
        <v>0.94</v>
      </c>
      <c r="S265" s="138">
        <v>5.79</v>
      </c>
      <c r="T265" s="107">
        <v>1.89</v>
      </c>
      <c r="U265" s="107">
        <v>4.29</v>
      </c>
      <c r="V265" s="107">
        <v>3.54</v>
      </c>
      <c r="W265" s="107">
        <v>2.2000000000000002</v>
      </c>
      <c r="X265" s="107">
        <v>1.3</v>
      </c>
      <c r="Y265" s="107">
        <v>2.09</v>
      </c>
      <c r="Z265" s="107">
        <v>1.77</v>
      </c>
      <c r="AA265" s="90">
        <v>2.2400000000000002</v>
      </c>
      <c r="AB265" s="90">
        <v>4.57</v>
      </c>
      <c r="AC265" s="90">
        <v>0.79</v>
      </c>
      <c r="AD265" s="90">
        <v>2.4</v>
      </c>
      <c r="AE265" s="90">
        <v>4.29</v>
      </c>
      <c r="AF265" s="90">
        <v>3.03</v>
      </c>
      <c r="AG265" s="90">
        <v>1.38</v>
      </c>
      <c r="AH265" s="90"/>
      <c r="AI265" s="90"/>
      <c r="AJ265" s="90"/>
      <c r="AK265" s="90"/>
      <c r="AL265" s="90"/>
      <c r="AM265" s="90"/>
      <c r="AN265" s="90"/>
      <c r="AO265" s="92"/>
      <c r="AP265" s="92"/>
      <c r="AQ265" s="92"/>
      <c r="AR265" s="92"/>
      <c r="AS265" s="92"/>
      <c r="AT265" s="92"/>
      <c r="AU265" s="39">
        <f t="shared" si="8"/>
        <v>2.92</v>
      </c>
      <c r="AV265" s="40">
        <f t="shared" si="9"/>
        <v>0.18835616438356168</v>
      </c>
    </row>
    <row r="266" spans="1:48" ht="12.75" customHeight="1">
      <c r="A266" s="127">
        <v>77000</v>
      </c>
      <c r="B266" s="128" t="s">
        <v>320</v>
      </c>
      <c r="C266" s="259">
        <f>StormStats!D331</f>
        <v>38551</v>
      </c>
      <c r="D266" s="309">
        <v>1.97</v>
      </c>
      <c r="E266" s="309">
        <v>7.99</v>
      </c>
      <c r="F266" s="263">
        <v>10.08</v>
      </c>
      <c r="G266" s="244">
        <v>0.94</v>
      </c>
      <c r="H266" s="244">
        <v>4.92</v>
      </c>
      <c r="I266" s="244">
        <v>7.2</v>
      </c>
      <c r="J266" s="117">
        <v>4.96</v>
      </c>
      <c r="K266" s="117">
        <v>4.0199999999999996</v>
      </c>
      <c r="L266" s="92">
        <v>2.72</v>
      </c>
      <c r="M266" s="92">
        <v>14.92</v>
      </c>
      <c r="N266" s="103">
        <v>6.26</v>
      </c>
      <c r="O266" s="103">
        <v>5.55</v>
      </c>
      <c r="P266" s="89">
        <v>2.4</v>
      </c>
      <c r="Q266" s="89">
        <v>2.48</v>
      </c>
      <c r="R266" s="89">
        <v>3.19</v>
      </c>
      <c r="S266" s="138">
        <v>2.95</v>
      </c>
      <c r="T266" s="107">
        <v>2.4</v>
      </c>
      <c r="U266" s="107">
        <v>7.6</v>
      </c>
      <c r="V266" s="107"/>
      <c r="W266" s="107"/>
      <c r="X266" s="107"/>
      <c r="Y266" s="107"/>
      <c r="Z266" s="107"/>
      <c r="AA266" s="90"/>
      <c r="AB266" s="90"/>
      <c r="AC266" s="90"/>
      <c r="AD266" s="90"/>
      <c r="AE266" s="90"/>
      <c r="AF266" s="90"/>
      <c r="AG266" s="90"/>
      <c r="AH266" s="90"/>
      <c r="AI266" s="90"/>
      <c r="AJ266" s="90"/>
      <c r="AK266" s="90"/>
      <c r="AL266" s="90"/>
      <c r="AM266" s="90"/>
      <c r="AN266" s="90"/>
      <c r="AO266" s="92"/>
      <c r="AP266" s="92"/>
      <c r="AQ266" s="92"/>
      <c r="AR266" s="92"/>
      <c r="AS266" s="92"/>
      <c r="AT266" s="92"/>
      <c r="AU266" s="39">
        <f t="shared" si="8"/>
        <v>5.1416666666666675</v>
      </c>
      <c r="AV266" s="40">
        <f t="shared" si="9"/>
        <v>0.38314424635332245</v>
      </c>
    </row>
    <row r="267" spans="1:48" ht="12.75" customHeight="1">
      <c r="A267" s="127">
        <v>77300</v>
      </c>
      <c r="B267" s="128" t="s">
        <v>119</v>
      </c>
      <c r="C267" s="259">
        <f>StormStats!D333</f>
        <v>35410</v>
      </c>
      <c r="D267" s="244">
        <v>0.87</v>
      </c>
      <c r="E267" s="244">
        <v>1.85</v>
      </c>
      <c r="F267" s="244">
        <v>11.02</v>
      </c>
      <c r="G267" s="123">
        <v>0</v>
      </c>
      <c r="H267" s="244">
        <v>4.41</v>
      </c>
      <c r="I267" s="244">
        <v>5.83</v>
      </c>
      <c r="J267" s="117">
        <v>2.95</v>
      </c>
      <c r="K267" s="117">
        <v>2.44</v>
      </c>
      <c r="L267" s="92">
        <v>1.5</v>
      </c>
      <c r="M267" s="92">
        <v>8.5399999999999991</v>
      </c>
      <c r="N267" s="103">
        <v>1.85</v>
      </c>
      <c r="O267" s="103">
        <v>2.52</v>
      </c>
      <c r="P267" s="89">
        <v>2.13</v>
      </c>
      <c r="Q267" s="89">
        <v>2.13</v>
      </c>
      <c r="R267" s="89">
        <v>0.94</v>
      </c>
      <c r="S267" s="138">
        <v>5.2</v>
      </c>
      <c r="T267" s="107">
        <v>0.79</v>
      </c>
      <c r="U267" s="107">
        <v>2.36</v>
      </c>
      <c r="V267" s="107">
        <v>2.99</v>
      </c>
      <c r="W267" s="107">
        <v>2.68</v>
      </c>
      <c r="X267" s="107">
        <v>1.26</v>
      </c>
      <c r="Y267" s="107">
        <v>2.17</v>
      </c>
      <c r="Z267" s="107">
        <v>2.0099999999999998</v>
      </c>
      <c r="AA267" s="90">
        <v>2.0099999999999998</v>
      </c>
      <c r="AB267" s="90">
        <v>4.84</v>
      </c>
      <c r="AC267" s="90">
        <v>1.1399999999999999</v>
      </c>
      <c r="AD267" s="90">
        <v>2.2799999999999998</v>
      </c>
      <c r="AE267" s="90"/>
      <c r="AF267" s="90"/>
      <c r="AG267" s="90"/>
      <c r="AH267" s="90"/>
      <c r="AI267" s="90"/>
      <c r="AJ267" s="90"/>
      <c r="AK267" s="90"/>
      <c r="AL267" s="90"/>
      <c r="AM267" s="90"/>
      <c r="AN267" s="90"/>
      <c r="AO267" s="92"/>
      <c r="AP267" s="92"/>
      <c r="AQ267" s="92"/>
      <c r="AR267" s="92"/>
      <c r="AS267" s="92"/>
      <c r="AT267" s="92"/>
      <c r="AU267" s="39">
        <f t="shared" si="8"/>
        <v>2.915185185185186</v>
      </c>
      <c r="AV267" s="40">
        <f t="shared" si="9"/>
        <v>0.29843730148646924</v>
      </c>
    </row>
    <row r="268" spans="1:48" s="83" customFormat="1" ht="12.75" customHeight="1">
      <c r="A268" s="127">
        <v>77500</v>
      </c>
      <c r="B268" s="128" t="s">
        <v>120</v>
      </c>
      <c r="C268" s="259">
        <f>StormStats!D334</f>
        <v>35465</v>
      </c>
      <c r="D268" s="244">
        <v>0.75</v>
      </c>
      <c r="E268" s="244">
        <v>3.9</v>
      </c>
      <c r="F268" s="244">
        <v>10.67</v>
      </c>
      <c r="G268" s="244">
        <v>0.08</v>
      </c>
      <c r="H268" s="244">
        <v>3.94</v>
      </c>
      <c r="I268" s="244">
        <v>5.59</v>
      </c>
      <c r="J268" s="117">
        <v>2.56</v>
      </c>
      <c r="K268" s="117">
        <v>3.15</v>
      </c>
      <c r="L268" s="92">
        <v>2.2799999999999998</v>
      </c>
      <c r="M268" s="92">
        <v>8.43</v>
      </c>
      <c r="N268" s="103">
        <v>2.0099999999999998</v>
      </c>
      <c r="O268" s="103">
        <v>2.8</v>
      </c>
      <c r="P268" s="89">
        <v>2.0099999999999998</v>
      </c>
      <c r="Q268" s="89">
        <v>2.48</v>
      </c>
      <c r="R268" s="89">
        <v>1.1399999999999999</v>
      </c>
      <c r="S268" s="138">
        <v>5.2</v>
      </c>
      <c r="T268" s="107">
        <v>1.38</v>
      </c>
      <c r="U268" s="107">
        <v>5.71</v>
      </c>
      <c r="V268" s="107">
        <v>4.53</v>
      </c>
      <c r="W268" s="107">
        <v>1.46</v>
      </c>
      <c r="X268" s="107">
        <v>2.13</v>
      </c>
      <c r="Y268" s="107">
        <v>1.81</v>
      </c>
      <c r="Z268" s="107">
        <v>2.2799999999999998</v>
      </c>
      <c r="AA268" s="90">
        <v>2.4</v>
      </c>
      <c r="AB268" s="90">
        <v>4.37</v>
      </c>
      <c r="AC268" s="90">
        <v>1.22</v>
      </c>
      <c r="AD268" s="90">
        <v>2.13</v>
      </c>
      <c r="AE268" s="90"/>
      <c r="AF268" s="90"/>
      <c r="AG268" s="90"/>
      <c r="AH268" s="90"/>
      <c r="AI268" s="90"/>
      <c r="AJ268" s="90"/>
      <c r="AK268" s="90"/>
      <c r="AL268" s="90"/>
      <c r="AM268" s="90"/>
      <c r="AN268" s="90"/>
      <c r="AO268" s="92"/>
      <c r="AP268" s="92"/>
      <c r="AQ268" s="92"/>
      <c r="AR268" s="92"/>
      <c r="AS268" s="92"/>
      <c r="AT268" s="92"/>
      <c r="AU268" s="39">
        <f t="shared" si="8"/>
        <v>3.2003703703703699</v>
      </c>
      <c r="AV268" s="40">
        <f t="shared" si="9"/>
        <v>0.2343478764031941</v>
      </c>
    </row>
    <row r="269" spans="1:48" ht="12.75" customHeight="1">
      <c r="A269" s="127">
        <v>77800</v>
      </c>
      <c r="B269" s="128" t="s">
        <v>121</v>
      </c>
      <c r="C269" s="259">
        <f>StormStats!D335</f>
        <v>35502</v>
      </c>
      <c r="D269" s="244">
        <v>0.67</v>
      </c>
      <c r="E269" s="244">
        <v>5.28</v>
      </c>
      <c r="F269" s="244">
        <v>12.52</v>
      </c>
      <c r="G269" s="244">
        <v>0.08</v>
      </c>
      <c r="H269" s="244">
        <v>3.27</v>
      </c>
      <c r="I269" s="244">
        <v>4.88</v>
      </c>
      <c r="J269" s="117">
        <v>2.0499999999999998</v>
      </c>
      <c r="K269" s="117">
        <v>2.09</v>
      </c>
      <c r="L269" s="92">
        <v>1.46</v>
      </c>
      <c r="M269" s="92">
        <v>9.25</v>
      </c>
      <c r="N269" s="103">
        <v>1.46</v>
      </c>
      <c r="O269" s="103">
        <v>2.95</v>
      </c>
      <c r="P269" s="89">
        <v>2.52</v>
      </c>
      <c r="Q269" s="89">
        <v>2.06</v>
      </c>
      <c r="R269" s="89">
        <v>1.5</v>
      </c>
      <c r="S269" s="138">
        <v>5.51</v>
      </c>
      <c r="T269" s="107">
        <v>0.91</v>
      </c>
      <c r="U269" s="107">
        <v>6.3</v>
      </c>
      <c r="V269" s="107">
        <v>3.9</v>
      </c>
      <c r="W269" s="107">
        <v>0.75</v>
      </c>
      <c r="X269" s="107">
        <v>2.44</v>
      </c>
      <c r="Y269" s="107">
        <v>2.09</v>
      </c>
      <c r="Z269" s="107">
        <v>2.56</v>
      </c>
      <c r="AA269" s="90">
        <v>2.91</v>
      </c>
      <c r="AB269" s="90">
        <v>3.62</v>
      </c>
      <c r="AC269" s="90">
        <v>1.73</v>
      </c>
      <c r="AD269" s="90">
        <v>2.68</v>
      </c>
      <c r="AE269" s="90"/>
      <c r="AF269" s="90"/>
      <c r="AG269" s="90"/>
      <c r="AH269" s="90"/>
      <c r="AI269" s="90"/>
      <c r="AJ269" s="90"/>
      <c r="AK269" s="90"/>
      <c r="AL269" s="90"/>
      <c r="AM269" s="90"/>
      <c r="AN269" s="90"/>
      <c r="AO269" s="92"/>
      <c r="AP269" s="92"/>
      <c r="AQ269" s="92"/>
      <c r="AR269" s="92"/>
      <c r="AS269" s="92"/>
      <c r="AT269" s="92"/>
      <c r="AU269" s="39">
        <f t="shared" si="8"/>
        <v>3.2385185185185197</v>
      </c>
      <c r="AV269" s="40">
        <f t="shared" si="9"/>
        <v>0.20688472095150953</v>
      </c>
    </row>
    <row r="270" spans="1:48" s="83" customFormat="1" ht="12.75" customHeight="1">
      <c r="A270" s="127">
        <v>78200</v>
      </c>
      <c r="B270" s="128" t="s">
        <v>122</v>
      </c>
      <c r="C270" s="259">
        <f>StormStats!D336</f>
        <v>35349</v>
      </c>
      <c r="D270" s="309">
        <v>0.63</v>
      </c>
      <c r="E270" s="309">
        <v>5.24</v>
      </c>
      <c r="F270" s="263">
        <v>10.67</v>
      </c>
      <c r="G270" s="244">
        <v>0.04</v>
      </c>
      <c r="H270" s="244">
        <v>3.54</v>
      </c>
      <c r="I270" s="244">
        <v>4.84</v>
      </c>
      <c r="J270" s="117">
        <v>2.87</v>
      </c>
      <c r="K270" s="116"/>
      <c r="L270" s="92">
        <v>1.57</v>
      </c>
      <c r="M270" s="92">
        <v>8.58</v>
      </c>
      <c r="N270" s="103">
        <v>1.54</v>
      </c>
      <c r="O270" s="103">
        <v>2.91</v>
      </c>
      <c r="P270" s="89">
        <v>1.38</v>
      </c>
      <c r="Q270" s="89">
        <v>1.58</v>
      </c>
      <c r="R270" s="89">
        <v>1.26</v>
      </c>
      <c r="S270" s="138">
        <v>5.2</v>
      </c>
      <c r="T270" s="107">
        <v>0.75</v>
      </c>
      <c r="U270" s="107">
        <v>5.43</v>
      </c>
      <c r="V270" s="107">
        <v>3.66</v>
      </c>
      <c r="W270" s="107">
        <v>1.1399999999999999</v>
      </c>
      <c r="X270" s="107">
        <v>1.97</v>
      </c>
      <c r="Y270" s="107">
        <v>2.0099999999999998</v>
      </c>
      <c r="Z270" s="107">
        <v>2.2400000000000002</v>
      </c>
      <c r="AA270" s="90">
        <v>2.91</v>
      </c>
      <c r="AB270" s="90">
        <v>4.76</v>
      </c>
      <c r="AC270" s="90">
        <v>0.79</v>
      </c>
      <c r="AD270" s="90">
        <v>1.69</v>
      </c>
      <c r="AE270" s="90"/>
      <c r="AF270" s="90"/>
      <c r="AG270" s="90"/>
      <c r="AH270" s="90"/>
      <c r="AI270" s="90"/>
      <c r="AJ270" s="90"/>
      <c r="AK270" s="90"/>
      <c r="AL270" s="90"/>
      <c r="AM270" s="90"/>
      <c r="AN270" s="90"/>
      <c r="AO270" s="92"/>
      <c r="AP270" s="92"/>
      <c r="AQ270" s="92"/>
      <c r="AR270" s="92"/>
      <c r="AS270" s="92"/>
      <c r="AT270" s="92"/>
      <c r="AU270" s="39">
        <f t="shared" si="8"/>
        <v>3.0461538461538464</v>
      </c>
      <c r="AV270" s="40">
        <f t="shared" si="9"/>
        <v>0.20681818181818179</v>
      </c>
    </row>
    <row r="271" spans="1:48" s="88" customFormat="1" ht="12.75" customHeight="1">
      <c r="A271" s="127">
        <v>78500</v>
      </c>
      <c r="B271" s="128" t="s">
        <v>123</v>
      </c>
      <c r="C271" s="259">
        <f>StormStats!D337</f>
        <v>35473</v>
      </c>
      <c r="D271" s="309">
        <v>0.39</v>
      </c>
      <c r="E271" s="309">
        <v>1.34</v>
      </c>
      <c r="F271" s="263">
        <v>10.98</v>
      </c>
      <c r="G271" s="123">
        <v>0</v>
      </c>
      <c r="H271" s="244">
        <v>2.95</v>
      </c>
      <c r="I271" s="244">
        <v>4.6500000000000004</v>
      </c>
      <c r="J271" s="117">
        <v>1.85</v>
      </c>
      <c r="K271" s="117">
        <v>0.75</v>
      </c>
      <c r="L271" s="108">
        <v>1.42</v>
      </c>
      <c r="M271" s="108">
        <v>8.15</v>
      </c>
      <c r="N271" s="104">
        <v>1.61</v>
      </c>
      <c r="O271" s="104">
        <v>3.47</v>
      </c>
      <c r="P271" s="105">
        <v>1.73</v>
      </c>
      <c r="Q271" s="105">
        <v>1.73</v>
      </c>
      <c r="R271" s="105">
        <v>0.99</v>
      </c>
      <c r="S271" s="138">
        <v>4.76</v>
      </c>
      <c r="T271" s="107">
        <v>0.79</v>
      </c>
      <c r="U271" s="107">
        <v>5.75</v>
      </c>
      <c r="V271" s="107">
        <v>4.0599999999999996</v>
      </c>
      <c r="W271" s="107">
        <v>0.98</v>
      </c>
      <c r="X271" s="107">
        <v>2.09</v>
      </c>
      <c r="Y271" s="107">
        <v>2.8</v>
      </c>
      <c r="Z271" s="107">
        <v>1.81</v>
      </c>
      <c r="AA271" s="106">
        <v>2.72</v>
      </c>
      <c r="AB271" s="106">
        <v>4.17</v>
      </c>
      <c r="AC271" s="106">
        <v>1.26</v>
      </c>
      <c r="AD271" s="106">
        <v>2.09</v>
      </c>
      <c r="AE271" s="106"/>
      <c r="AF271" s="106"/>
      <c r="AG271" s="106"/>
      <c r="AH271" s="106"/>
      <c r="AI271" s="106"/>
      <c r="AJ271" s="106"/>
      <c r="AK271" s="106"/>
      <c r="AL271" s="106"/>
      <c r="AM271" s="106"/>
      <c r="AN271" s="106"/>
      <c r="AO271" s="108"/>
      <c r="AP271" s="108"/>
      <c r="AQ271" s="108"/>
      <c r="AR271" s="108"/>
      <c r="AS271" s="108"/>
      <c r="AT271" s="108"/>
      <c r="AU271" s="39">
        <f t="shared" si="8"/>
        <v>2.7885185185185186</v>
      </c>
      <c r="AV271" s="40">
        <f t="shared" si="9"/>
        <v>0.13985921105060434</v>
      </c>
    </row>
    <row r="272" spans="1:48" ht="12.75" customHeight="1">
      <c r="A272" s="127">
        <v>79000</v>
      </c>
      <c r="B272" s="129" t="s">
        <v>124</v>
      </c>
      <c r="C272" s="259">
        <f>StormStats!D338</f>
        <v>35417</v>
      </c>
      <c r="D272" s="309">
        <v>0.94</v>
      </c>
      <c r="E272" s="309">
        <v>5.63</v>
      </c>
      <c r="F272" s="263">
        <v>12.44</v>
      </c>
      <c r="G272" s="123">
        <v>0</v>
      </c>
      <c r="H272" s="244">
        <v>1.46</v>
      </c>
      <c r="I272" s="244">
        <v>4.21</v>
      </c>
      <c r="J272" s="117">
        <v>3.7</v>
      </c>
      <c r="K272" s="117">
        <v>2.2000000000000002</v>
      </c>
      <c r="L272" s="92">
        <v>1.46</v>
      </c>
      <c r="M272" s="92">
        <v>7.8</v>
      </c>
      <c r="N272" s="103">
        <v>1.42</v>
      </c>
      <c r="O272" s="103">
        <v>3.47</v>
      </c>
      <c r="P272" s="89">
        <v>1.46</v>
      </c>
      <c r="Q272" s="89">
        <v>1.02</v>
      </c>
      <c r="R272" s="89">
        <v>0.63</v>
      </c>
      <c r="S272" s="138">
        <v>4.72</v>
      </c>
      <c r="T272" s="107">
        <v>0.67</v>
      </c>
      <c r="U272" s="107">
        <v>4.29</v>
      </c>
      <c r="V272" s="107">
        <v>2.83</v>
      </c>
      <c r="W272" s="107">
        <v>1.22</v>
      </c>
      <c r="X272" s="107">
        <v>1.81</v>
      </c>
      <c r="Y272" s="107">
        <v>2.13</v>
      </c>
      <c r="Z272" s="107">
        <v>1.89</v>
      </c>
      <c r="AA272" s="90">
        <v>2.2400000000000002</v>
      </c>
      <c r="AB272" s="90">
        <v>5.2</v>
      </c>
      <c r="AC272" s="90">
        <v>0.35</v>
      </c>
      <c r="AD272" s="90">
        <v>1.73</v>
      </c>
      <c r="AE272" s="90"/>
      <c r="AF272" s="90"/>
      <c r="AG272" s="90"/>
      <c r="AH272" s="90"/>
      <c r="AI272" s="90"/>
      <c r="AJ272" s="90"/>
      <c r="AK272" s="90"/>
      <c r="AL272" s="90"/>
      <c r="AM272" s="90"/>
      <c r="AN272" s="90"/>
      <c r="AO272" s="92"/>
      <c r="AP272" s="92"/>
      <c r="AQ272" s="92"/>
      <c r="AR272" s="92"/>
      <c r="AS272" s="92"/>
      <c r="AT272" s="92"/>
      <c r="AU272" s="39">
        <f t="shared" si="8"/>
        <v>2.8488888888888888</v>
      </c>
      <c r="AV272" s="40">
        <f t="shared" si="9"/>
        <v>0.32995319812792512</v>
      </c>
    </row>
    <row r="273" spans="1:48" s="88" customFormat="1" ht="12.75" customHeight="1">
      <c r="A273" s="127">
        <v>79300</v>
      </c>
      <c r="B273" s="128" t="s">
        <v>125</v>
      </c>
      <c r="C273" s="259">
        <f>StormStats!D339</f>
        <v>35499</v>
      </c>
      <c r="D273" s="309">
        <v>0.98</v>
      </c>
      <c r="E273" s="309">
        <v>5</v>
      </c>
      <c r="F273" s="263">
        <v>10.16</v>
      </c>
      <c r="G273" s="123">
        <v>0</v>
      </c>
      <c r="H273" s="244">
        <v>3.54</v>
      </c>
      <c r="I273" s="244">
        <v>6.1</v>
      </c>
      <c r="J273" s="117">
        <v>1.34</v>
      </c>
      <c r="K273" s="117">
        <v>1.22</v>
      </c>
      <c r="L273" s="108">
        <v>1.61</v>
      </c>
      <c r="M273" s="108">
        <v>8.15</v>
      </c>
      <c r="N273" s="104">
        <v>2.13</v>
      </c>
      <c r="O273" s="104">
        <v>3.78</v>
      </c>
      <c r="P273" s="105">
        <v>2.09</v>
      </c>
      <c r="Q273" s="105">
        <v>1.1000000000000001</v>
      </c>
      <c r="R273" s="105">
        <v>1.3</v>
      </c>
      <c r="S273" s="138">
        <v>4.84</v>
      </c>
      <c r="T273" s="107">
        <v>1.85</v>
      </c>
      <c r="U273" s="107">
        <v>4.6100000000000003</v>
      </c>
      <c r="V273" s="107">
        <v>4.41</v>
      </c>
      <c r="W273" s="107">
        <v>1.61</v>
      </c>
      <c r="X273" s="107">
        <v>1.54</v>
      </c>
      <c r="Y273" s="107">
        <v>3.23</v>
      </c>
      <c r="Z273" s="107">
        <v>1.61</v>
      </c>
      <c r="AA273" s="106">
        <v>2.0499999999999998</v>
      </c>
      <c r="AB273" s="106">
        <v>3.82</v>
      </c>
      <c r="AC273" s="106">
        <v>2.3199999999999998</v>
      </c>
      <c r="AD273" s="106">
        <v>2.76</v>
      </c>
      <c r="AE273" s="106"/>
      <c r="AF273" s="106"/>
      <c r="AG273" s="106"/>
      <c r="AH273" s="106"/>
      <c r="AI273" s="106"/>
      <c r="AJ273" s="106"/>
      <c r="AK273" s="106"/>
      <c r="AL273" s="106"/>
      <c r="AM273" s="106"/>
      <c r="AN273" s="106"/>
      <c r="AO273" s="108"/>
      <c r="AP273" s="108"/>
      <c r="AQ273" s="108"/>
      <c r="AR273" s="108"/>
      <c r="AS273" s="108"/>
      <c r="AT273" s="108"/>
      <c r="AU273" s="39">
        <f t="shared" si="8"/>
        <v>3.0796296296296299</v>
      </c>
      <c r="AV273" s="40">
        <f t="shared" si="9"/>
        <v>0.31822008418520742</v>
      </c>
    </row>
    <row r="274" spans="1:48" ht="12.75" customHeight="1">
      <c r="A274" s="127">
        <v>79500</v>
      </c>
      <c r="B274" s="128" t="s">
        <v>190</v>
      </c>
      <c r="C274" s="259">
        <f>StormStats!D340</f>
        <v>32091</v>
      </c>
      <c r="D274" s="244">
        <v>0.91</v>
      </c>
      <c r="E274" s="244">
        <v>3.78</v>
      </c>
      <c r="F274" s="244">
        <v>7.83</v>
      </c>
      <c r="G274" s="123">
        <v>0</v>
      </c>
      <c r="H274" s="244">
        <v>4.37</v>
      </c>
      <c r="I274" s="244">
        <v>2.95</v>
      </c>
      <c r="J274" s="117">
        <v>4.17</v>
      </c>
      <c r="K274" s="117">
        <v>2.09</v>
      </c>
      <c r="L274" s="92">
        <v>1.57</v>
      </c>
      <c r="M274" s="92">
        <v>5.31</v>
      </c>
      <c r="N274" s="103">
        <v>2.83</v>
      </c>
      <c r="O274" s="103">
        <v>3.82</v>
      </c>
      <c r="P274" s="89">
        <v>1.34</v>
      </c>
      <c r="Q274" s="89">
        <v>3.08</v>
      </c>
      <c r="R274" s="89">
        <v>1.49</v>
      </c>
      <c r="S274" s="138">
        <v>2.56</v>
      </c>
      <c r="T274" s="107">
        <v>1.1399999999999999</v>
      </c>
      <c r="U274" s="107">
        <v>5.94</v>
      </c>
      <c r="V274" s="107">
        <v>3.27</v>
      </c>
      <c r="W274" s="107">
        <v>2.0099999999999998</v>
      </c>
      <c r="X274" s="107">
        <v>0.79</v>
      </c>
      <c r="Y274" s="107">
        <v>1.93</v>
      </c>
      <c r="Z274" s="107">
        <v>1.02</v>
      </c>
      <c r="AA274" s="90">
        <v>1.65</v>
      </c>
      <c r="AB274" s="90">
        <v>3.31</v>
      </c>
      <c r="AC274" s="90">
        <v>0.91</v>
      </c>
      <c r="AD274" s="90">
        <v>1.26</v>
      </c>
      <c r="AE274" s="90">
        <v>2.0499999999999998</v>
      </c>
      <c r="AF274" s="90">
        <v>2.8</v>
      </c>
      <c r="AG274" s="90">
        <v>0.24</v>
      </c>
      <c r="AH274" s="90">
        <v>1.38</v>
      </c>
      <c r="AI274" s="90">
        <v>4.6500000000000004</v>
      </c>
      <c r="AJ274" s="90">
        <v>1.3</v>
      </c>
      <c r="AK274" s="90">
        <v>3.62</v>
      </c>
      <c r="AL274" s="90">
        <v>0.98</v>
      </c>
      <c r="AM274" s="90">
        <v>2.0099999999999998</v>
      </c>
      <c r="AN274" s="90"/>
      <c r="AO274" s="92"/>
      <c r="AP274" s="92"/>
      <c r="AQ274" s="92"/>
      <c r="AR274" s="92"/>
      <c r="AS274" s="92"/>
      <c r="AT274" s="92"/>
      <c r="AU274" s="39">
        <f t="shared" si="8"/>
        <v>2.5100000000000002</v>
      </c>
      <c r="AV274" s="40">
        <f t="shared" si="9"/>
        <v>0.3625498007968127</v>
      </c>
    </row>
    <row r="275" spans="1:48" ht="12.75" customHeight="1">
      <c r="A275" s="127">
        <v>79800</v>
      </c>
      <c r="B275" s="128" t="s">
        <v>556</v>
      </c>
      <c r="C275" s="259">
        <f>StormStats!D341</f>
        <v>39618</v>
      </c>
      <c r="D275" s="244">
        <v>1.81</v>
      </c>
      <c r="E275" s="244">
        <v>3.23</v>
      </c>
      <c r="F275" s="244">
        <v>9.84</v>
      </c>
      <c r="G275" s="244">
        <v>0.47</v>
      </c>
      <c r="H275" s="244">
        <v>2.99</v>
      </c>
      <c r="I275" s="244">
        <v>4.37</v>
      </c>
      <c r="J275" s="117">
        <v>4.41</v>
      </c>
      <c r="K275" s="117">
        <v>1.77</v>
      </c>
      <c r="L275" s="92">
        <v>1.54</v>
      </c>
      <c r="M275" s="92">
        <v>6.89</v>
      </c>
      <c r="N275" s="103">
        <v>3.11</v>
      </c>
      <c r="O275" s="103">
        <v>6.93</v>
      </c>
      <c r="P275" s="89">
        <v>3.82</v>
      </c>
      <c r="Q275" s="89">
        <v>4.13</v>
      </c>
      <c r="R275" s="89">
        <v>1.89</v>
      </c>
      <c r="S275" s="138">
        <v>5.67</v>
      </c>
      <c r="T275" s="107"/>
      <c r="U275" s="107"/>
      <c r="V275" s="107"/>
      <c r="W275" s="107"/>
      <c r="X275" s="107"/>
      <c r="Y275" s="107"/>
      <c r="Z275" s="107"/>
      <c r="AA275" s="90"/>
      <c r="AB275" s="90"/>
      <c r="AC275" s="90"/>
      <c r="AD275" s="90"/>
      <c r="AE275" s="90"/>
      <c r="AF275" s="90"/>
      <c r="AG275" s="90"/>
      <c r="AH275" s="90"/>
      <c r="AI275" s="90"/>
      <c r="AJ275" s="90"/>
      <c r="AK275" s="90"/>
      <c r="AL275" s="90"/>
      <c r="AM275" s="90"/>
      <c r="AN275" s="90"/>
      <c r="AO275" s="92"/>
      <c r="AP275" s="92"/>
      <c r="AQ275" s="92"/>
      <c r="AR275" s="92"/>
      <c r="AS275" s="92"/>
      <c r="AT275" s="92"/>
      <c r="AU275" s="39">
        <f t="shared" si="8"/>
        <v>3.9293750000000003</v>
      </c>
      <c r="AV275" s="40">
        <f t="shared" si="9"/>
        <v>0.46063305233020518</v>
      </c>
    </row>
    <row r="276" spans="1:48" ht="12.75" customHeight="1">
      <c r="A276" s="127">
        <v>80200</v>
      </c>
      <c r="B276" s="128" t="s">
        <v>138</v>
      </c>
      <c r="C276" s="259">
        <f>StormStats!D342</f>
        <v>31218</v>
      </c>
      <c r="D276" s="244">
        <v>2.2000000000000002</v>
      </c>
      <c r="E276" s="244">
        <v>4.72</v>
      </c>
      <c r="F276" s="244">
        <v>7.56</v>
      </c>
      <c r="G276" s="244">
        <v>0.31</v>
      </c>
      <c r="H276" s="244">
        <v>3.39</v>
      </c>
      <c r="I276" s="244">
        <v>5.79</v>
      </c>
      <c r="J276" s="117">
        <v>3.5</v>
      </c>
      <c r="K276" s="117">
        <v>2.17</v>
      </c>
      <c r="L276" s="92">
        <v>1.1000000000000001</v>
      </c>
      <c r="M276" s="92">
        <v>6.34</v>
      </c>
      <c r="N276" s="103">
        <v>2.56</v>
      </c>
      <c r="O276" s="103">
        <v>3.07</v>
      </c>
      <c r="P276" s="89">
        <v>1.69</v>
      </c>
      <c r="Q276" s="89">
        <v>5.28</v>
      </c>
      <c r="R276" s="89">
        <v>1.1000000000000001</v>
      </c>
      <c r="S276" s="138">
        <v>4.53</v>
      </c>
      <c r="T276" s="107">
        <v>1.02</v>
      </c>
      <c r="U276" s="107">
        <v>4.21</v>
      </c>
      <c r="V276" s="107">
        <v>3.5</v>
      </c>
      <c r="W276" s="107">
        <v>2.91</v>
      </c>
      <c r="X276" s="107">
        <v>1.26</v>
      </c>
      <c r="Y276" s="107">
        <v>1.77</v>
      </c>
      <c r="Z276" s="107">
        <v>1.1000000000000001</v>
      </c>
      <c r="AA276" s="90">
        <v>1.85</v>
      </c>
      <c r="AB276" s="90">
        <v>2.3199999999999998</v>
      </c>
      <c r="AC276" s="90">
        <v>1.61</v>
      </c>
      <c r="AD276" s="90">
        <v>0.91</v>
      </c>
      <c r="AE276" s="90">
        <v>2.17</v>
      </c>
      <c r="AF276" s="90">
        <v>3.46</v>
      </c>
      <c r="AG276" s="90">
        <v>0.24</v>
      </c>
      <c r="AH276" s="90">
        <v>2.2400000000000002</v>
      </c>
      <c r="AI276" s="90">
        <v>5.28</v>
      </c>
      <c r="AJ276" s="90">
        <v>2.4</v>
      </c>
      <c r="AK276" s="90">
        <v>5.94</v>
      </c>
      <c r="AL276" s="90">
        <v>1.61</v>
      </c>
      <c r="AM276" s="90">
        <v>2.4</v>
      </c>
      <c r="AN276" s="90">
        <v>1.26</v>
      </c>
      <c r="AO276" s="92">
        <v>3.62</v>
      </c>
      <c r="AP276" s="92">
        <v>3.9</v>
      </c>
      <c r="AQ276" s="92"/>
      <c r="AR276" s="92"/>
      <c r="AS276" s="92"/>
      <c r="AT276" s="92"/>
      <c r="AU276" s="39">
        <f t="shared" si="8"/>
        <v>2.879230769230769</v>
      </c>
      <c r="AV276" s="40">
        <f t="shared" si="9"/>
        <v>0.764092973550628</v>
      </c>
    </row>
    <row r="277" spans="1:48" ht="12.75" customHeight="1">
      <c r="A277" s="127">
        <v>80700</v>
      </c>
      <c r="B277" s="128" t="s">
        <v>139</v>
      </c>
      <c r="C277" s="259">
        <f>StormStats!D343</f>
        <v>34389</v>
      </c>
      <c r="D277" s="244">
        <v>2.91</v>
      </c>
      <c r="E277" s="244">
        <v>4.21</v>
      </c>
      <c r="F277" s="244">
        <v>7.76</v>
      </c>
      <c r="G277" s="244">
        <v>0.31</v>
      </c>
      <c r="H277" s="244">
        <v>3.27</v>
      </c>
      <c r="I277" s="244">
        <v>3.82</v>
      </c>
      <c r="J277" s="117">
        <v>4.72</v>
      </c>
      <c r="K277" s="117">
        <v>2.87</v>
      </c>
      <c r="L277" s="92">
        <v>1.54</v>
      </c>
      <c r="M277" s="92">
        <v>7.36</v>
      </c>
      <c r="N277" s="103">
        <v>2.09</v>
      </c>
      <c r="O277" s="103">
        <v>3.94</v>
      </c>
      <c r="P277" s="89">
        <v>2.48</v>
      </c>
      <c r="Q277" s="89">
        <v>6.31</v>
      </c>
      <c r="R277" s="89">
        <v>1.73</v>
      </c>
      <c r="S277" s="138">
        <v>3.98</v>
      </c>
      <c r="T277" s="107">
        <v>1.1000000000000001</v>
      </c>
      <c r="U277" s="107">
        <v>4.53</v>
      </c>
      <c r="V277" s="107">
        <v>3.43</v>
      </c>
      <c r="W277" s="107">
        <v>3.11</v>
      </c>
      <c r="X277" s="107">
        <v>1.38</v>
      </c>
      <c r="Y277" s="107">
        <v>1.42</v>
      </c>
      <c r="Z277" s="107">
        <v>1.42</v>
      </c>
      <c r="AA277" s="90">
        <v>1.18</v>
      </c>
      <c r="AB277" s="90">
        <v>2.72</v>
      </c>
      <c r="AC277" s="90">
        <v>1.1399999999999999</v>
      </c>
      <c r="AD277" s="90">
        <v>1.02</v>
      </c>
      <c r="AE277" s="90">
        <v>2.56</v>
      </c>
      <c r="AF277" s="90">
        <v>3.46</v>
      </c>
      <c r="AG277" s="90">
        <v>0.59</v>
      </c>
      <c r="AH277" s="90"/>
      <c r="AI277" s="90"/>
      <c r="AJ277" s="90"/>
      <c r="AK277" s="90"/>
      <c r="AL277" s="90"/>
      <c r="AM277" s="90"/>
      <c r="AN277" s="90"/>
      <c r="AO277" s="92"/>
      <c r="AP277" s="92"/>
      <c r="AQ277" s="92"/>
      <c r="AR277" s="92"/>
      <c r="AS277" s="92"/>
      <c r="AT277" s="92"/>
      <c r="AU277" s="39">
        <f t="shared" si="8"/>
        <v>2.9453333333333331</v>
      </c>
      <c r="AV277" s="40">
        <f t="shared" si="9"/>
        <v>0.98800362154821197</v>
      </c>
    </row>
    <row r="278" spans="1:48" ht="12.75" customHeight="1">
      <c r="A278" s="127">
        <v>81000</v>
      </c>
      <c r="B278" s="128" t="s">
        <v>280</v>
      </c>
      <c r="C278" s="259">
        <f>StormStats!D344</f>
        <v>30042</v>
      </c>
      <c r="D278" s="244">
        <v>2.36</v>
      </c>
      <c r="E278" s="244">
        <v>3.31</v>
      </c>
      <c r="F278" s="244">
        <v>7.09</v>
      </c>
      <c r="G278" s="244">
        <v>0.55000000000000004</v>
      </c>
      <c r="H278" s="244">
        <v>2.52</v>
      </c>
      <c r="I278" s="244">
        <v>3.39</v>
      </c>
      <c r="J278" s="117">
        <v>5.24</v>
      </c>
      <c r="K278" s="117">
        <v>2.8</v>
      </c>
      <c r="L278" s="92">
        <v>1.1399999999999999</v>
      </c>
      <c r="M278" s="92">
        <v>7.05</v>
      </c>
      <c r="N278" s="103">
        <v>2.44</v>
      </c>
      <c r="O278" s="103">
        <v>4.0599999999999996</v>
      </c>
      <c r="P278" s="89">
        <v>2.87</v>
      </c>
      <c r="Q278" s="89">
        <v>4.29</v>
      </c>
      <c r="R278" s="89">
        <v>1.06</v>
      </c>
      <c r="S278" s="138">
        <v>4.25</v>
      </c>
      <c r="T278" s="107">
        <v>0.47</v>
      </c>
      <c r="U278" s="107">
        <v>2.4</v>
      </c>
      <c r="V278" s="107">
        <v>1.85</v>
      </c>
      <c r="W278" s="107">
        <v>0.75</v>
      </c>
      <c r="X278" s="107">
        <v>0.55000000000000004</v>
      </c>
      <c r="Y278" s="107">
        <v>0.71</v>
      </c>
      <c r="Z278" s="107">
        <v>1.06</v>
      </c>
      <c r="AA278" s="90">
        <v>1.42</v>
      </c>
      <c r="AB278" s="90">
        <v>2.2400000000000002</v>
      </c>
      <c r="AC278" s="90">
        <v>1.85</v>
      </c>
      <c r="AD278" s="90">
        <v>0.71</v>
      </c>
      <c r="AE278" s="90">
        <v>2.6</v>
      </c>
      <c r="AF278" s="90">
        <v>2.0499999999999998</v>
      </c>
      <c r="AG278" s="90">
        <v>0.63</v>
      </c>
      <c r="AH278" s="90">
        <v>2.3199999999999998</v>
      </c>
      <c r="AI278" s="90">
        <v>5.71</v>
      </c>
      <c r="AJ278" s="90">
        <v>1.22</v>
      </c>
      <c r="AK278" s="90">
        <v>5.12</v>
      </c>
      <c r="AL278" s="90">
        <v>0.94</v>
      </c>
      <c r="AM278" s="90">
        <v>1.46</v>
      </c>
      <c r="AN278" s="90">
        <v>0.98</v>
      </c>
      <c r="AO278" s="92">
        <v>2.4</v>
      </c>
      <c r="AP278" s="92">
        <v>2.44</v>
      </c>
      <c r="AQ278" s="92">
        <v>4.96</v>
      </c>
      <c r="AR278" s="92">
        <v>4.92</v>
      </c>
      <c r="AS278" s="92">
        <v>0.59</v>
      </c>
      <c r="AT278" s="92"/>
      <c r="AU278" s="39">
        <f t="shared" si="8"/>
        <v>2.5421428571428564</v>
      </c>
      <c r="AV278" s="40">
        <f t="shared" si="9"/>
        <v>0.92835066029783675</v>
      </c>
    </row>
    <row r="279" spans="1:48" ht="12.75" customHeight="1">
      <c r="A279" s="127">
        <v>81300</v>
      </c>
      <c r="B279" s="128" t="s">
        <v>140</v>
      </c>
      <c r="C279" s="259">
        <f>StormStats!D345</f>
        <v>29936</v>
      </c>
      <c r="D279" s="244">
        <v>1.46</v>
      </c>
      <c r="E279" s="244">
        <v>3.15</v>
      </c>
      <c r="F279" s="244">
        <v>6.81</v>
      </c>
      <c r="G279" s="244">
        <v>0.16</v>
      </c>
      <c r="H279" s="244">
        <v>2.13</v>
      </c>
      <c r="I279" s="244">
        <v>3.19</v>
      </c>
      <c r="J279" s="117">
        <v>3.82</v>
      </c>
      <c r="K279" s="117">
        <v>3.43</v>
      </c>
      <c r="L279" s="92">
        <v>2.2799999999999998</v>
      </c>
      <c r="M279" s="92">
        <v>6.26</v>
      </c>
      <c r="N279" s="103">
        <v>4.57</v>
      </c>
      <c r="O279" s="103">
        <v>3.82</v>
      </c>
      <c r="P279" s="89">
        <v>1.22</v>
      </c>
      <c r="Q279" s="89">
        <v>4.26</v>
      </c>
      <c r="R279" s="89">
        <v>2.48</v>
      </c>
      <c r="S279" s="138">
        <v>3.35</v>
      </c>
      <c r="T279" s="107">
        <v>1.5</v>
      </c>
      <c r="U279" s="107">
        <v>3.31</v>
      </c>
      <c r="V279" s="107">
        <v>1.46</v>
      </c>
      <c r="W279" s="107">
        <v>1.57</v>
      </c>
      <c r="X279" s="107">
        <v>0.75</v>
      </c>
      <c r="Y279" s="107">
        <v>1.97</v>
      </c>
      <c r="Z279" s="107">
        <v>0.98</v>
      </c>
      <c r="AA279" s="90">
        <v>1.3</v>
      </c>
      <c r="AB279" s="90">
        <v>3.11</v>
      </c>
      <c r="AC279" s="90">
        <v>2.3199999999999998</v>
      </c>
      <c r="AD279" s="90">
        <v>0.91</v>
      </c>
      <c r="AE279" s="90">
        <v>3.15</v>
      </c>
      <c r="AF279" s="90">
        <v>2.56</v>
      </c>
      <c r="AG279" s="90">
        <v>0.51</v>
      </c>
      <c r="AH279" s="90">
        <v>2.0099999999999998</v>
      </c>
      <c r="AI279" s="90">
        <v>4.88</v>
      </c>
      <c r="AJ279" s="90">
        <v>0.87</v>
      </c>
      <c r="AK279" s="90">
        <v>3.39</v>
      </c>
      <c r="AL279" s="90">
        <v>1.1399999999999999</v>
      </c>
      <c r="AM279" s="90">
        <v>1.38</v>
      </c>
      <c r="AN279" s="90">
        <v>1.06</v>
      </c>
      <c r="AO279" s="92">
        <v>3.15</v>
      </c>
      <c r="AP279" s="92">
        <v>4.84</v>
      </c>
      <c r="AQ279" s="92">
        <v>6.1</v>
      </c>
      <c r="AR279" s="92">
        <v>5</v>
      </c>
      <c r="AS279" s="92">
        <v>1.5</v>
      </c>
      <c r="AT279" s="92"/>
      <c r="AU279" s="39">
        <f t="shared" si="8"/>
        <v>2.6930952380952382</v>
      </c>
      <c r="AV279" s="40">
        <f t="shared" si="9"/>
        <v>0.54212713287949776</v>
      </c>
    </row>
    <row r="280" spans="1:48" ht="12.75" customHeight="1">
      <c r="A280" s="127">
        <v>81500</v>
      </c>
      <c r="B280" s="128" t="s">
        <v>557</v>
      </c>
      <c r="C280" s="259">
        <f>StormStats!D346</f>
        <v>39603</v>
      </c>
      <c r="D280" s="244">
        <v>2.2799999999999998</v>
      </c>
      <c r="E280" s="244">
        <v>3.39</v>
      </c>
      <c r="F280" s="244">
        <v>9.8800000000000008</v>
      </c>
      <c r="G280" s="244">
        <v>0.39</v>
      </c>
      <c r="H280" s="244">
        <v>2.76</v>
      </c>
      <c r="I280" s="244">
        <v>4.09</v>
      </c>
      <c r="J280" s="117">
        <v>3.94</v>
      </c>
      <c r="K280" s="117">
        <v>1.65</v>
      </c>
      <c r="L280" s="92">
        <v>2.3199999999999998</v>
      </c>
      <c r="M280" s="92">
        <v>7.36</v>
      </c>
      <c r="N280" s="103">
        <v>2.87</v>
      </c>
      <c r="O280" s="103">
        <v>4.8</v>
      </c>
      <c r="P280" s="89">
        <v>1.1399999999999999</v>
      </c>
      <c r="Q280" s="89">
        <v>3.74</v>
      </c>
      <c r="R280" s="89">
        <v>2.09</v>
      </c>
      <c r="S280" s="138">
        <v>5.55</v>
      </c>
      <c r="T280" s="107"/>
      <c r="U280" s="107"/>
      <c r="V280" s="107"/>
      <c r="W280" s="107"/>
      <c r="X280" s="107"/>
      <c r="Y280" s="107"/>
      <c r="Z280" s="107"/>
      <c r="AA280" s="90"/>
      <c r="AB280" s="90"/>
      <c r="AC280" s="90"/>
      <c r="AD280" s="90"/>
      <c r="AE280" s="90"/>
      <c r="AF280" s="90"/>
      <c r="AG280" s="90"/>
      <c r="AH280" s="90"/>
      <c r="AI280" s="90"/>
      <c r="AJ280" s="90"/>
      <c r="AK280" s="90"/>
      <c r="AL280" s="90"/>
      <c r="AM280" s="89"/>
      <c r="AN280" s="90"/>
      <c r="AO280" s="92"/>
      <c r="AP280" s="92"/>
      <c r="AQ280" s="92"/>
      <c r="AR280" s="92"/>
      <c r="AS280" s="92"/>
      <c r="AT280" s="92"/>
      <c r="AU280" s="39">
        <f t="shared" si="8"/>
        <v>3.640625</v>
      </c>
      <c r="AV280" s="40">
        <f t="shared" si="9"/>
        <v>0.62626609442060077</v>
      </c>
    </row>
    <row r="281" spans="1:48" s="88" customFormat="1" ht="12.75" customHeight="1">
      <c r="A281" s="127">
        <v>82200</v>
      </c>
      <c r="B281" s="128" t="s">
        <v>558</v>
      </c>
      <c r="C281" s="259">
        <v>41079</v>
      </c>
      <c r="D281" s="244">
        <v>4.6100000000000003</v>
      </c>
      <c r="E281" s="244">
        <v>8.94</v>
      </c>
      <c r="F281" s="244">
        <v>15</v>
      </c>
      <c r="G281" s="244">
        <v>2.2400000000000002</v>
      </c>
      <c r="H281" s="244">
        <v>6.57</v>
      </c>
      <c r="I281" s="244">
        <v>6.46</v>
      </c>
      <c r="J281" s="117">
        <v>6.18</v>
      </c>
      <c r="K281" s="117">
        <v>7.2</v>
      </c>
      <c r="L281" s="136">
        <v>3.27</v>
      </c>
      <c r="M281" s="136">
        <v>10.75</v>
      </c>
      <c r="N281" s="137">
        <v>7.68</v>
      </c>
      <c r="O281" s="137">
        <v>8.58</v>
      </c>
      <c r="P281" s="138"/>
      <c r="Q281" s="138"/>
      <c r="R281" s="138"/>
      <c r="S281" s="138"/>
      <c r="T281" s="107"/>
      <c r="U281" s="107"/>
      <c r="V281" s="107"/>
      <c r="W281" s="107"/>
      <c r="X281" s="107"/>
      <c r="Y281" s="107"/>
      <c r="Z281" s="107"/>
      <c r="AA281" s="139"/>
      <c r="AB281" s="139"/>
      <c r="AC281" s="139"/>
      <c r="AD281" s="139"/>
      <c r="AE281" s="139"/>
      <c r="AF281" s="139"/>
      <c r="AG281" s="139"/>
      <c r="AH281" s="139"/>
      <c r="AI281" s="139"/>
      <c r="AJ281" s="139"/>
      <c r="AK281" s="139"/>
      <c r="AL281" s="139"/>
      <c r="AM281" s="138"/>
      <c r="AN281" s="139"/>
      <c r="AO281" s="136"/>
      <c r="AP281" s="136"/>
      <c r="AQ281" s="136"/>
      <c r="AR281" s="136"/>
      <c r="AS281" s="136"/>
      <c r="AT281" s="136"/>
      <c r="AU281" s="39">
        <f t="shared" si="8"/>
        <v>7.29</v>
      </c>
      <c r="AV281" s="40">
        <f t="shared" si="9"/>
        <v>0.63237311385459538</v>
      </c>
    </row>
    <row r="282" spans="1:48" ht="12.75" customHeight="1">
      <c r="A282" s="127">
        <v>82500</v>
      </c>
      <c r="B282" s="129" t="s">
        <v>228</v>
      </c>
      <c r="C282" s="259">
        <f>StormStats!D348</f>
        <v>36780</v>
      </c>
      <c r="D282" s="244">
        <v>2.64</v>
      </c>
      <c r="E282" s="244">
        <v>3.5</v>
      </c>
      <c r="F282" s="244">
        <v>10.59</v>
      </c>
      <c r="G282" s="244">
        <v>0.87</v>
      </c>
      <c r="H282" s="244">
        <v>4.13</v>
      </c>
      <c r="I282" s="244">
        <v>6.5</v>
      </c>
      <c r="J282" s="117">
        <v>2.95</v>
      </c>
      <c r="K282" s="117">
        <v>5.59</v>
      </c>
      <c r="L282" s="92">
        <v>3.9</v>
      </c>
      <c r="M282" s="92">
        <v>8.7799999999999994</v>
      </c>
      <c r="N282" s="103">
        <v>5.55</v>
      </c>
      <c r="O282" s="103">
        <v>2.44</v>
      </c>
      <c r="P282" s="89">
        <v>2.4</v>
      </c>
      <c r="Q282" s="89">
        <v>1.54</v>
      </c>
      <c r="R282" s="89">
        <v>1.34</v>
      </c>
      <c r="S282" s="138">
        <v>5.95</v>
      </c>
      <c r="T282" s="107">
        <v>5.12</v>
      </c>
      <c r="U282" s="107">
        <v>6.18</v>
      </c>
      <c r="V282" s="107">
        <v>4.29</v>
      </c>
      <c r="W282" s="107">
        <v>3.39</v>
      </c>
      <c r="X282" s="107">
        <v>2.64</v>
      </c>
      <c r="Y282" s="107">
        <v>2.6</v>
      </c>
      <c r="Z282" s="107">
        <v>4.29</v>
      </c>
      <c r="AA282" s="90"/>
      <c r="AB282" s="90"/>
      <c r="AC282" s="90"/>
      <c r="AD282" s="90"/>
      <c r="AE282" s="90"/>
      <c r="AF282" s="90"/>
      <c r="AG282" s="90"/>
      <c r="AH282" s="90"/>
      <c r="AI282" s="90"/>
      <c r="AJ282" s="90"/>
      <c r="AK282" s="90"/>
      <c r="AL282" s="90"/>
      <c r="AM282" s="90"/>
      <c r="AN282" s="90"/>
      <c r="AO282" s="92"/>
      <c r="AP282" s="92"/>
      <c r="AQ282" s="92"/>
      <c r="AR282" s="92"/>
      <c r="AS282" s="92"/>
      <c r="AT282" s="92"/>
      <c r="AU282" s="39">
        <f t="shared" si="8"/>
        <v>4.2252173913043478</v>
      </c>
      <c r="AV282" s="40">
        <f t="shared" si="9"/>
        <v>0.62481992179460799</v>
      </c>
    </row>
    <row r="283" spans="1:48" ht="12.75" customHeight="1">
      <c r="A283" s="127">
        <v>82700</v>
      </c>
      <c r="B283" s="129" t="s">
        <v>227</v>
      </c>
      <c r="C283" s="259">
        <f>StormStats!D349</f>
        <v>36769</v>
      </c>
      <c r="D283" s="244">
        <v>1.89</v>
      </c>
      <c r="E283" s="244">
        <v>5.51</v>
      </c>
      <c r="F283" s="244">
        <v>16.100000000000001</v>
      </c>
      <c r="G283" s="244">
        <v>0.24</v>
      </c>
      <c r="H283" s="244">
        <v>2.44</v>
      </c>
      <c r="I283" s="244">
        <v>5</v>
      </c>
      <c r="J283" s="117">
        <v>3.35</v>
      </c>
      <c r="K283" s="117">
        <v>3.07</v>
      </c>
      <c r="L283" s="92">
        <v>3.07</v>
      </c>
      <c r="M283" s="92">
        <v>7.36</v>
      </c>
      <c r="N283" s="103">
        <v>5.79</v>
      </c>
      <c r="O283" s="103">
        <v>4.21</v>
      </c>
      <c r="P283" s="89">
        <v>1.57</v>
      </c>
      <c r="Q283" s="89">
        <v>2.69</v>
      </c>
      <c r="R283" s="89">
        <v>2.0499999999999998</v>
      </c>
      <c r="S283" s="138">
        <v>6.1</v>
      </c>
      <c r="T283" s="107">
        <v>2.08</v>
      </c>
      <c r="U283" s="107">
        <v>4.8</v>
      </c>
      <c r="V283" s="107">
        <v>5.75</v>
      </c>
      <c r="W283" s="107">
        <v>4.6399999999999997</v>
      </c>
      <c r="X283" s="107">
        <v>3.31</v>
      </c>
      <c r="Y283" s="107">
        <v>2.13</v>
      </c>
      <c r="Z283" s="107">
        <v>0.86</v>
      </c>
      <c r="AA283" s="90"/>
      <c r="AB283" s="90"/>
      <c r="AC283" s="90"/>
      <c r="AD283" s="90"/>
      <c r="AE283" s="90"/>
      <c r="AF283" s="90"/>
      <c r="AG283" s="90"/>
      <c r="AH283" s="90"/>
      <c r="AI283" s="90"/>
      <c r="AJ283" s="90"/>
      <c r="AK283" s="90"/>
      <c r="AL283" s="90"/>
      <c r="AM283" s="90"/>
      <c r="AN283" s="90"/>
      <c r="AO283" s="92"/>
      <c r="AP283" s="92"/>
      <c r="AQ283" s="92"/>
      <c r="AR283" s="92"/>
      <c r="AS283" s="92"/>
      <c r="AT283" s="92"/>
      <c r="AU283" s="39">
        <f t="shared" si="8"/>
        <v>4.0873913043478254</v>
      </c>
      <c r="AV283" s="40">
        <f t="shared" si="9"/>
        <v>0.46239761727475803</v>
      </c>
    </row>
    <row r="284" spans="1:48" s="88" customFormat="1" ht="12.75" customHeight="1">
      <c r="A284" s="127">
        <v>83000</v>
      </c>
      <c r="B284" s="128" t="s">
        <v>364</v>
      </c>
      <c r="C284" s="259">
        <v>39994</v>
      </c>
      <c r="D284" s="244">
        <v>1.89</v>
      </c>
      <c r="E284" s="244">
        <v>6.46</v>
      </c>
      <c r="F284" s="244">
        <v>19.29</v>
      </c>
      <c r="G284" s="244">
        <v>1.22</v>
      </c>
      <c r="H284" s="244">
        <v>6.38</v>
      </c>
      <c r="I284" s="244">
        <v>5.94</v>
      </c>
      <c r="J284" s="117">
        <v>4.13</v>
      </c>
      <c r="K284" s="117">
        <v>5.28</v>
      </c>
      <c r="L284" s="136">
        <v>2.91</v>
      </c>
      <c r="M284" s="136">
        <v>12.36</v>
      </c>
      <c r="N284" s="137">
        <v>6.85</v>
      </c>
      <c r="O284" s="137">
        <v>6.46</v>
      </c>
      <c r="P284" s="138">
        <v>2.2000000000000002</v>
      </c>
      <c r="Q284" s="138">
        <v>6.38</v>
      </c>
      <c r="R284" s="138">
        <v>4.53</v>
      </c>
      <c r="S284" s="138"/>
      <c r="T284" s="107"/>
      <c r="U284" s="107"/>
      <c r="V284" s="107"/>
      <c r="W284" s="107"/>
      <c r="X284" s="107"/>
      <c r="Y284" s="107"/>
      <c r="Z284" s="107"/>
      <c r="AA284" s="139"/>
      <c r="AB284" s="139"/>
      <c r="AC284" s="139"/>
      <c r="AD284" s="139"/>
      <c r="AE284" s="139"/>
      <c r="AF284" s="139"/>
      <c r="AG284" s="139"/>
      <c r="AH284" s="139"/>
      <c r="AI284" s="139"/>
      <c r="AJ284" s="139"/>
      <c r="AK284" s="139"/>
      <c r="AL284" s="139"/>
      <c r="AM284" s="139"/>
      <c r="AN284" s="139"/>
      <c r="AO284" s="136"/>
      <c r="AP284" s="136"/>
      <c r="AQ284" s="136"/>
      <c r="AR284" s="136"/>
      <c r="AS284" s="136"/>
      <c r="AT284" s="136"/>
      <c r="AU284" s="39">
        <f t="shared" si="8"/>
        <v>6.1519999999999992</v>
      </c>
      <c r="AV284" s="40">
        <f t="shared" si="9"/>
        <v>0.30721716514954489</v>
      </c>
    </row>
    <row r="285" spans="1:48" ht="12.75" customHeight="1">
      <c r="A285" s="127">
        <v>83300</v>
      </c>
      <c r="B285" s="129" t="s">
        <v>218</v>
      </c>
      <c r="C285" s="259">
        <f>StormStats!D351</f>
        <v>36237</v>
      </c>
      <c r="D285" s="244">
        <v>0.63</v>
      </c>
      <c r="E285" s="244">
        <v>4.45</v>
      </c>
      <c r="F285" s="244">
        <v>5.35</v>
      </c>
      <c r="G285" s="244">
        <v>0.63</v>
      </c>
      <c r="H285" s="244">
        <v>1.97</v>
      </c>
      <c r="I285" s="244">
        <v>1.77</v>
      </c>
      <c r="J285" s="117">
        <v>2.8</v>
      </c>
      <c r="K285" s="117">
        <v>2.17</v>
      </c>
      <c r="L285" s="92">
        <v>2.0099999999999998</v>
      </c>
      <c r="M285" s="92">
        <v>7.44</v>
      </c>
      <c r="N285" s="103">
        <v>0.98</v>
      </c>
      <c r="O285" s="103">
        <v>3.9</v>
      </c>
      <c r="P285" s="89">
        <v>1.77</v>
      </c>
      <c r="Q285" s="89">
        <v>1.26</v>
      </c>
      <c r="R285" s="89">
        <v>2.68</v>
      </c>
      <c r="S285" s="138">
        <v>3.86</v>
      </c>
      <c r="T285" s="107">
        <v>0.63</v>
      </c>
      <c r="U285" s="107">
        <v>2.68</v>
      </c>
      <c r="V285" s="107">
        <v>1.34</v>
      </c>
      <c r="W285" s="107">
        <v>1.02</v>
      </c>
      <c r="X285" s="107">
        <v>1.42</v>
      </c>
      <c r="Y285" s="107">
        <v>0.16</v>
      </c>
      <c r="Z285" s="107">
        <v>1.97</v>
      </c>
      <c r="AA285" s="90">
        <v>1.06</v>
      </c>
      <c r="AB285" s="90">
        <v>3.78</v>
      </c>
      <c r="AC285" s="90"/>
      <c r="AD285" s="90"/>
      <c r="AE285" s="90"/>
      <c r="AF285" s="90"/>
      <c r="AG285" s="90"/>
      <c r="AH285" s="90"/>
      <c r="AI285" s="90"/>
      <c r="AJ285" s="90"/>
      <c r="AK285" s="90"/>
      <c r="AL285" s="90"/>
      <c r="AM285" s="90"/>
      <c r="AN285" s="90"/>
      <c r="AO285" s="92"/>
      <c r="AP285" s="92"/>
      <c r="AQ285" s="92"/>
      <c r="AR285" s="92"/>
      <c r="AS285" s="92"/>
      <c r="AT285" s="92"/>
      <c r="AU285" s="39">
        <f t="shared" si="8"/>
        <v>2.3092000000000006</v>
      </c>
      <c r="AV285" s="40">
        <f t="shared" si="9"/>
        <v>0.27282175645245099</v>
      </c>
    </row>
    <row r="286" spans="1:48" ht="12.75" customHeight="1">
      <c r="A286" s="127">
        <v>83500</v>
      </c>
      <c r="B286" s="128" t="s">
        <v>148</v>
      </c>
      <c r="C286" s="259">
        <f>StormStats!D352</f>
        <v>34690</v>
      </c>
      <c r="D286" s="244">
        <v>0.43</v>
      </c>
      <c r="E286" s="244">
        <v>2.68</v>
      </c>
      <c r="F286" s="244">
        <v>3.7</v>
      </c>
      <c r="G286" s="244">
        <v>0.98</v>
      </c>
      <c r="H286" s="244">
        <v>2.56</v>
      </c>
      <c r="I286" s="244">
        <v>1.38</v>
      </c>
      <c r="J286" s="117">
        <v>3.54</v>
      </c>
      <c r="K286" s="117">
        <v>0.94</v>
      </c>
      <c r="L286" s="92">
        <v>2.95</v>
      </c>
      <c r="M286" s="92">
        <v>7.32</v>
      </c>
      <c r="N286" s="103">
        <v>1.46</v>
      </c>
      <c r="O286" s="103">
        <v>2.72</v>
      </c>
      <c r="P286" s="89">
        <v>0.98</v>
      </c>
      <c r="Q286" s="89">
        <v>1.06</v>
      </c>
      <c r="R286" s="89">
        <v>0.95</v>
      </c>
      <c r="S286" s="138">
        <v>3.03</v>
      </c>
      <c r="T286" s="107">
        <v>0.39</v>
      </c>
      <c r="U286" s="107">
        <v>1.46</v>
      </c>
      <c r="V286" s="107">
        <v>1.54</v>
      </c>
      <c r="W286" s="107">
        <v>0.91</v>
      </c>
      <c r="X286" s="107">
        <v>1.65</v>
      </c>
      <c r="Y286" s="107">
        <v>1.85</v>
      </c>
      <c r="Z286" s="107">
        <v>0.43</v>
      </c>
      <c r="AA286" s="90">
        <v>0.87</v>
      </c>
      <c r="AB286" s="90">
        <v>2.83</v>
      </c>
      <c r="AC286" s="90">
        <v>2.2000000000000002</v>
      </c>
      <c r="AD286" s="90">
        <v>3.7</v>
      </c>
      <c r="AE286" s="90">
        <v>2.4</v>
      </c>
      <c r="AF286" s="90">
        <v>2.2400000000000002</v>
      </c>
      <c r="AG286" s="90"/>
      <c r="AH286" s="90"/>
      <c r="AI286" s="90"/>
      <c r="AJ286" s="90"/>
      <c r="AK286" s="90"/>
      <c r="AL286" s="90"/>
      <c r="AM286" s="90"/>
      <c r="AN286" s="90"/>
      <c r="AO286" s="92"/>
      <c r="AP286" s="92"/>
      <c r="AQ286" s="92"/>
      <c r="AR286" s="92"/>
      <c r="AS286" s="92"/>
      <c r="AT286" s="92"/>
      <c r="AU286" s="39">
        <f t="shared" si="8"/>
        <v>2.0396551724137932</v>
      </c>
      <c r="AV286" s="40">
        <f t="shared" si="9"/>
        <v>0.21081994928148773</v>
      </c>
    </row>
    <row r="287" spans="1:48" ht="12.75" customHeight="1">
      <c r="A287" s="127">
        <v>83800</v>
      </c>
      <c r="B287" s="128" t="s">
        <v>149</v>
      </c>
      <c r="C287" s="259">
        <f>StormStats!D353</f>
        <v>32567</v>
      </c>
      <c r="D287" s="309">
        <v>0.28000000000000003</v>
      </c>
      <c r="E287" s="309">
        <v>2.56</v>
      </c>
      <c r="F287" s="263">
        <v>4.92</v>
      </c>
      <c r="G287" s="244">
        <v>0.08</v>
      </c>
      <c r="H287" s="244">
        <v>0.51</v>
      </c>
      <c r="I287" s="244">
        <v>1.69</v>
      </c>
      <c r="J287" s="116"/>
      <c r="K287" s="117">
        <v>0.83</v>
      </c>
      <c r="L287" s="92">
        <v>0.91</v>
      </c>
      <c r="M287" s="92">
        <v>5.28</v>
      </c>
      <c r="N287" s="103">
        <v>1.57</v>
      </c>
      <c r="O287" s="103">
        <v>3.54</v>
      </c>
      <c r="P287" s="89">
        <v>1.19</v>
      </c>
      <c r="Q287" s="89">
        <v>0.75</v>
      </c>
      <c r="R287" s="89">
        <v>0.98</v>
      </c>
      <c r="S287" s="138">
        <v>1.85</v>
      </c>
      <c r="T287" s="107">
        <v>1.73</v>
      </c>
      <c r="U287" s="107">
        <v>2.2000000000000002</v>
      </c>
      <c r="V287" s="107">
        <v>1.34</v>
      </c>
      <c r="W287" s="107">
        <v>0.47</v>
      </c>
      <c r="X287" s="107">
        <v>1.77</v>
      </c>
      <c r="Y287" s="107">
        <v>2.64</v>
      </c>
      <c r="Z287" s="107">
        <v>0.63</v>
      </c>
      <c r="AA287" s="90">
        <v>1.57</v>
      </c>
      <c r="AB287" s="90">
        <v>2.0099999999999998</v>
      </c>
      <c r="AC287" s="90">
        <v>1.61</v>
      </c>
      <c r="AD287" s="90">
        <v>1.42</v>
      </c>
      <c r="AE287" s="90">
        <v>3.5</v>
      </c>
      <c r="AF287" s="90">
        <v>1.46</v>
      </c>
      <c r="AG287" s="90">
        <v>1.42</v>
      </c>
      <c r="AH287" s="90">
        <v>1.69</v>
      </c>
      <c r="AI287" s="90">
        <v>0.35</v>
      </c>
      <c r="AJ287" s="90">
        <v>1.38</v>
      </c>
      <c r="AK287" s="90">
        <v>6.54</v>
      </c>
      <c r="AL287" s="90">
        <v>0.08</v>
      </c>
      <c r="AM287" s="90"/>
      <c r="AN287" s="90"/>
      <c r="AO287" s="92"/>
      <c r="AP287" s="92"/>
      <c r="AQ287" s="92"/>
      <c r="AR287" s="92"/>
      <c r="AS287" s="92"/>
      <c r="AT287" s="92"/>
      <c r="AU287" s="39">
        <f t="shared" si="8"/>
        <v>1.7867647058823533</v>
      </c>
      <c r="AV287" s="40">
        <f t="shared" si="9"/>
        <v>0.15670781893004113</v>
      </c>
    </row>
    <row r="288" spans="1:48" ht="12.75" customHeight="1">
      <c r="A288" s="127">
        <v>84000</v>
      </c>
      <c r="B288" s="128" t="s">
        <v>150</v>
      </c>
      <c r="C288" s="259">
        <f>StormStats!D354</f>
        <v>30446</v>
      </c>
      <c r="D288" s="244">
        <v>0.51</v>
      </c>
      <c r="E288" s="244">
        <v>2.91</v>
      </c>
      <c r="F288" s="244">
        <v>5.39</v>
      </c>
      <c r="G288" s="123">
        <v>0</v>
      </c>
      <c r="H288" s="244">
        <v>0.94</v>
      </c>
      <c r="I288" s="244">
        <v>1.61</v>
      </c>
      <c r="J288" s="117">
        <v>2.56</v>
      </c>
      <c r="K288" s="117">
        <v>3.58</v>
      </c>
      <c r="L288" s="92">
        <v>2.64</v>
      </c>
      <c r="M288" s="92">
        <v>5.04</v>
      </c>
      <c r="N288" s="103">
        <v>1.26</v>
      </c>
      <c r="O288" s="103">
        <v>4.8</v>
      </c>
      <c r="P288" s="89">
        <v>0.91</v>
      </c>
      <c r="Q288" s="89">
        <v>2.92</v>
      </c>
      <c r="R288" s="89">
        <v>2.4</v>
      </c>
      <c r="S288" s="138">
        <v>4.09</v>
      </c>
      <c r="T288" s="107">
        <v>0.59</v>
      </c>
      <c r="U288" s="107">
        <v>7.6</v>
      </c>
      <c r="V288" s="107">
        <v>3.43</v>
      </c>
      <c r="W288" s="107">
        <v>1.22</v>
      </c>
      <c r="X288" s="107">
        <v>1.85</v>
      </c>
      <c r="Y288" s="107">
        <v>0.83</v>
      </c>
      <c r="Z288" s="107">
        <v>0.67</v>
      </c>
      <c r="AA288" s="90">
        <v>2.36</v>
      </c>
      <c r="AB288" s="90">
        <v>5.35</v>
      </c>
      <c r="AC288" s="90">
        <v>3.39</v>
      </c>
      <c r="AD288" s="90">
        <v>1.65</v>
      </c>
      <c r="AE288" s="90">
        <v>2.2400000000000002</v>
      </c>
      <c r="AF288" s="90">
        <v>2.83</v>
      </c>
      <c r="AG288" s="90">
        <v>2.0499999999999998</v>
      </c>
      <c r="AH288" s="90">
        <v>0.59</v>
      </c>
      <c r="AI288" s="90">
        <v>2.8</v>
      </c>
      <c r="AJ288" s="90">
        <v>1.3</v>
      </c>
      <c r="AK288" s="90">
        <v>5</v>
      </c>
      <c r="AL288" s="90">
        <v>0.63</v>
      </c>
      <c r="AM288" s="90">
        <v>1.3</v>
      </c>
      <c r="AN288" s="90">
        <v>1.81</v>
      </c>
      <c r="AO288" s="92">
        <v>1.81</v>
      </c>
      <c r="AP288" s="92">
        <v>1.18</v>
      </c>
      <c r="AQ288" s="92">
        <v>4.88</v>
      </c>
      <c r="AR288" s="92">
        <v>4.57</v>
      </c>
      <c r="AS288" s="92"/>
      <c r="AT288" s="92"/>
      <c r="AU288" s="39">
        <f t="shared" si="8"/>
        <v>2.5241463414634149</v>
      </c>
      <c r="AV288" s="40">
        <f t="shared" si="9"/>
        <v>0.20204850710213546</v>
      </c>
    </row>
    <row r="289" spans="1:48" ht="12.75" customHeight="1">
      <c r="A289" s="127">
        <v>84200</v>
      </c>
      <c r="B289" s="128" t="s">
        <v>151</v>
      </c>
      <c r="C289" s="259">
        <f>StormStats!D355</f>
        <v>33923</v>
      </c>
      <c r="D289" s="244">
        <v>0.91</v>
      </c>
      <c r="E289" s="244">
        <v>3.62</v>
      </c>
      <c r="F289" s="244">
        <v>6.46</v>
      </c>
      <c r="G289" s="244">
        <v>0.24</v>
      </c>
      <c r="H289" s="244">
        <v>1.22</v>
      </c>
      <c r="I289" s="244">
        <v>1.97</v>
      </c>
      <c r="J289" s="117">
        <v>2.56</v>
      </c>
      <c r="K289" s="117">
        <v>2.56</v>
      </c>
      <c r="L289" s="92">
        <v>3.58</v>
      </c>
      <c r="M289" s="92">
        <v>6.65</v>
      </c>
      <c r="N289" s="103">
        <v>2.0099999999999998</v>
      </c>
      <c r="O289" s="103">
        <v>6.06</v>
      </c>
      <c r="P289" s="89">
        <v>1.57</v>
      </c>
      <c r="Q289" s="89">
        <v>1.38</v>
      </c>
      <c r="R289" s="89">
        <v>1.1399999999999999</v>
      </c>
      <c r="S289" s="138">
        <v>4.8</v>
      </c>
      <c r="T289" s="107">
        <v>0.98</v>
      </c>
      <c r="U289" s="107">
        <v>5.28</v>
      </c>
      <c r="V289" s="107">
        <v>3.46</v>
      </c>
      <c r="W289" s="107">
        <v>1.06</v>
      </c>
      <c r="X289" s="107">
        <v>2.13</v>
      </c>
      <c r="Y289" s="107">
        <v>1.02</v>
      </c>
      <c r="Z289" s="107">
        <v>1.34</v>
      </c>
      <c r="AA289" s="90">
        <v>1.65</v>
      </c>
      <c r="AB289" s="90">
        <v>4.96</v>
      </c>
      <c r="AC289" s="90">
        <v>3.39</v>
      </c>
      <c r="AD289" s="90">
        <v>1.89</v>
      </c>
      <c r="AE289" s="90">
        <v>3.27</v>
      </c>
      <c r="AF289" s="90">
        <v>2.0499999999999998</v>
      </c>
      <c r="AG289" s="90">
        <v>1.77</v>
      </c>
      <c r="AH289" s="90">
        <v>1.34</v>
      </c>
      <c r="AI289" s="90"/>
      <c r="AJ289" s="90"/>
      <c r="AK289" s="90"/>
      <c r="AL289" s="90"/>
      <c r="AM289" s="90"/>
      <c r="AN289" s="90"/>
      <c r="AO289" s="92"/>
      <c r="AP289" s="92"/>
      <c r="AQ289" s="92"/>
      <c r="AR289" s="92"/>
      <c r="AS289" s="92"/>
      <c r="AT289" s="92"/>
      <c r="AU289" s="39">
        <f t="shared" si="8"/>
        <v>2.6554838709677417</v>
      </c>
      <c r="AV289" s="40">
        <f t="shared" si="9"/>
        <v>0.34268707482993199</v>
      </c>
    </row>
    <row r="290" spans="1:48" ht="12.75" customHeight="1">
      <c r="A290" s="127">
        <v>84500</v>
      </c>
      <c r="B290" s="128" t="s">
        <v>152</v>
      </c>
      <c r="C290" s="259">
        <f>StormStats!D356</f>
        <v>32317</v>
      </c>
      <c r="D290" s="244">
        <v>0.43</v>
      </c>
      <c r="E290" s="244">
        <v>5.08</v>
      </c>
      <c r="F290" s="244">
        <v>8.4600000000000009</v>
      </c>
      <c r="G290" s="244">
        <v>0.12</v>
      </c>
      <c r="H290" s="244">
        <v>1.69</v>
      </c>
      <c r="I290" s="244">
        <v>2.0499999999999998</v>
      </c>
      <c r="J290" s="117">
        <v>2.64</v>
      </c>
      <c r="K290" s="117">
        <v>1.77</v>
      </c>
      <c r="L290" s="92">
        <v>1.18</v>
      </c>
      <c r="M290" s="92">
        <v>4.33</v>
      </c>
      <c r="N290" s="103">
        <v>0.55000000000000004</v>
      </c>
      <c r="O290" s="103">
        <v>3.39</v>
      </c>
      <c r="P290" s="94">
        <v>0</v>
      </c>
      <c r="Q290" s="89">
        <v>0.95</v>
      </c>
      <c r="R290" s="89">
        <v>1.85</v>
      </c>
      <c r="S290" s="138">
        <v>1.73</v>
      </c>
      <c r="T290" s="107">
        <v>0.2</v>
      </c>
      <c r="U290" s="107">
        <v>5.24</v>
      </c>
      <c r="V290" s="107">
        <v>0.71</v>
      </c>
      <c r="W290" s="107">
        <v>1.02</v>
      </c>
      <c r="X290" s="107">
        <v>2.0499999999999998</v>
      </c>
      <c r="Y290" s="107">
        <v>1.42</v>
      </c>
      <c r="Z290" s="107">
        <v>3.31</v>
      </c>
      <c r="AA290" s="90">
        <v>1.34</v>
      </c>
      <c r="AB290" s="90">
        <v>1.57</v>
      </c>
      <c r="AC290" s="90">
        <v>3.5</v>
      </c>
      <c r="AD290" s="90">
        <v>0.16</v>
      </c>
      <c r="AE290" s="90">
        <v>2.64</v>
      </c>
      <c r="AF290" s="90">
        <v>2.44</v>
      </c>
      <c r="AG290" s="90">
        <v>0.63</v>
      </c>
      <c r="AH290" s="90">
        <v>2.8</v>
      </c>
      <c r="AI290" s="90">
        <v>2.17</v>
      </c>
      <c r="AJ290" s="90">
        <v>0.75</v>
      </c>
      <c r="AK290" s="90">
        <v>6.02</v>
      </c>
      <c r="AL290" s="90">
        <v>0.75</v>
      </c>
      <c r="AM290" s="90">
        <v>1.06</v>
      </c>
      <c r="AN290" s="90"/>
      <c r="AO290" s="92"/>
      <c r="AP290" s="92"/>
      <c r="AQ290" s="92"/>
      <c r="AR290" s="92"/>
      <c r="AS290" s="92"/>
      <c r="AT290" s="92"/>
      <c r="AU290" s="39">
        <f t="shared" si="8"/>
        <v>2.1111111111111116</v>
      </c>
      <c r="AV290" s="40">
        <f t="shared" si="9"/>
        <v>0.20368421052631575</v>
      </c>
    </row>
    <row r="291" spans="1:48" ht="12.75" customHeight="1">
      <c r="A291" s="127">
        <v>84700</v>
      </c>
      <c r="B291" s="128" t="s">
        <v>322</v>
      </c>
      <c r="C291" s="259">
        <f>StormStats!D357</f>
        <v>38336</v>
      </c>
      <c r="D291" s="244">
        <v>0.87</v>
      </c>
      <c r="E291" s="244">
        <v>4.29</v>
      </c>
      <c r="F291" s="244">
        <v>5.98</v>
      </c>
      <c r="G291" s="244">
        <v>1.1000000000000001</v>
      </c>
      <c r="H291" s="244">
        <v>2.36</v>
      </c>
      <c r="I291" s="244">
        <v>3.66</v>
      </c>
      <c r="J291" s="117">
        <v>2.36</v>
      </c>
      <c r="K291" s="117">
        <v>1.93</v>
      </c>
      <c r="L291" s="92">
        <v>2.2400000000000002</v>
      </c>
      <c r="M291" s="92">
        <v>5.24</v>
      </c>
      <c r="N291" s="103">
        <v>1.06</v>
      </c>
      <c r="O291" s="103">
        <v>4.49</v>
      </c>
      <c r="P291" s="89">
        <v>0.79</v>
      </c>
      <c r="Q291" s="89">
        <v>1.06</v>
      </c>
      <c r="R291" s="89">
        <v>1.54</v>
      </c>
      <c r="S291" s="138">
        <v>2.72</v>
      </c>
      <c r="T291" s="107">
        <v>1.22</v>
      </c>
      <c r="U291" s="107">
        <v>4.49</v>
      </c>
      <c r="V291" s="107">
        <v>1.73</v>
      </c>
      <c r="W291" s="107"/>
      <c r="X291" s="107"/>
      <c r="Y291" s="107"/>
      <c r="Z291" s="107"/>
      <c r="AA291" s="90"/>
      <c r="AB291" s="90"/>
      <c r="AC291" s="90"/>
      <c r="AD291" s="90"/>
      <c r="AE291" s="90"/>
      <c r="AF291" s="90"/>
      <c r="AG291" s="90"/>
      <c r="AH291" s="90"/>
      <c r="AI291" s="90"/>
      <c r="AJ291" s="90"/>
      <c r="AK291" s="90"/>
      <c r="AL291" s="90"/>
      <c r="AM291" s="90"/>
      <c r="AN291" s="90"/>
      <c r="AO291" s="92"/>
      <c r="AP291" s="92"/>
      <c r="AQ291" s="92"/>
      <c r="AR291" s="92"/>
      <c r="AS291" s="92"/>
      <c r="AT291" s="92"/>
      <c r="AU291" s="39">
        <f t="shared" si="8"/>
        <v>2.5857894736842102</v>
      </c>
      <c r="AV291" s="40">
        <f t="shared" si="9"/>
        <v>0.33645430490535316</v>
      </c>
    </row>
    <row r="292" spans="1:48" ht="12.75" customHeight="1">
      <c r="A292" s="127">
        <v>85000</v>
      </c>
      <c r="B292" s="128" t="s">
        <v>82</v>
      </c>
      <c r="C292" s="259">
        <f>StormStats!D358</f>
        <v>32422</v>
      </c>
      <c r="D292" s="244">
        <v>0.31</v>
      </c>
      <c r="E292" s="244">
        <v>2.0499999999999998</v>
      </c>
      <c r="F292" s="244">
        <v>5.51</v>
      </c>
      <c r="G292" s="244">
        <v>0.24</v>
      </c>
      <c r="H292" s="244">
        <v>1.57</v>
      </c>
      <c r="I292" s="244">
        <v>1.46</v>
      </c>
      <c r="J292" s="117">
        <v>2.99</v>
      </c>
      <c r="K292" s="117">
        <v>1.85</v>
      </c>
      <c r="L292" s="92">
        <v>2.17</v>
      </c>
      <c r="M292" s="92">
        <v>5.2</v>
      </c>
      <c r="N292" s="103">
        <v>2.2000000000000002</v>
      </c>
      <c r="O292" s="103">
        <v>1.3</v>
      </c>
      <c r="P292" s="94">
        <v>0</v>
      </c>
      <c r="Q292" s="89">
        <v>2.13</v>
      </c>
      <c r="R292" s="89">
        <v>1.18</v>
      </c>
      <c r="S292" s="138">
        <v>2.6</v>
      </c>
      <c r="T292" s="107">
        <v>0.79</v>
      </c>
      <c r="U292" s="107">
        <v>2.8</v>
      </c>
      <c r="V292" s="107">
        <v>2.48</v>
      </c>
      <c r="W292" s="107">
        <v>1.97</v>
      </c>
      <c r="X292" s="107">
        <v>2.91</v>
      </c>
      <c r="Y292" s="107">
        <v>2.83</v>
      </c>
      <c r="Z292" s="107">
        <v>0.51</v>
      </c>
      <c r="AA292" s="90">
        <v>1.54</v>
      </c>
      <c r="AB292" s="90">
        <v>2.8</v>
      </c>
      <c r="AC292" s="90">
        <v>2.48</v>
      </c>
      <c r="AD292" s="90">
        <v>2.0099999999999998</v>
      </c>
      <c r="AE292" s="90">
        <v>3.07</v>
      </c>
      <c r="AF292" s="90">
        <v>0.79</v>
      </c>
      <c r="AG292" s="90">
        <v>1.26</v>
      </c>
      <c r="AH292" s="90">
        <v>3.23</v>
      </c>
      <c r="AI292" s="90">
        <v>3.82</v>
      </c>
      <c r="AJ292" s="90">
        <v>1.18</v>
      </c>
      <c r="AK292" s="90">
        <v>6.14</v>
      </c>
      <c r="AL292" s="90">
        <v>0.51</v>
      </c>
      <c r="AM292" s="90"/>
      <c r="AN292" s="90"/>
      <c r="AO292" s="92"/>
      <c r="AP292" s="92"/>
      <c r="AQ292" s="92"/>
      <c r="AR292" s="92"/>
      <c r="AS292" s="92"/>
      <c r="AT292" s="92"/>
      <c r="AU292" s="39">
        <f t="shared" si="8"/>
        <v>2.1679999999999993</v>
      </c>
      <c r="AV292" s="40">
        <f t="shared" si="9"/>
        <v>0.14298892988929893</v>
      </c>
    </row>
    <row r="293" spans="1:48" ht="12.75" customHeight="1">
      <c r="A293" s="132">
        <v>85500</v>
      </c>
      <c r="B293" s="128" t="s">
        <v>83</v>
      </c>
      <c r="C293" s="259">
        <f>StormStats!D359</f>
        <v>34514</v>
      </c>
      <c r="D293" s="244">
        <v>0.67</v>
      </c>
      <c r="E293" s="244">
        <v>3.7</v>
      </c>
      <c r="F293" s="244">
        <v>4.88</v>
      </c>
      <c r="G293" s="244">
        <v>0.31</v>
      </c>
      <c r="H293" s="244">
        <v>1.85</v>
      </c>
      <c r="I293" s="244">
        <v>2.3199999999999998</v>
      </c>
      <c r="J293" s="117">
        <v>3.86</v>
      </c>
      <c r="K293" s="117">
        <v>1.38</v>
      </c>
      <c r="L293" s="92">
        <v>1.22</v>
      </c>
      <c r="M293" s="92">
        <v>7.87</v>
      </c>
      <c r="N293" s="103">
        <v>1.81</v>
      </c>
      <c r="O293" s="103">
        <v>1.97</v>
      </c>
      <c r="P293" s="89">
        <v>1.38</v>
      </c>
      <c r="Q293" s="89">
        <v>1.69</v>
      </c>
      <c r="R293" s="89">
        <v>0.91</v>
      </c>
      <c r="S293" s="138">
        <v>1.81</v>
      </c>
      <c r="T293" s="107">
        <v>1.3</v>
      </c>
      <c r="U293" s="107">
        <v>3.43</v>
      </c>
      <c r="V293" s="107">
        <v>1.38</v>
      </c>
      <c r="W293" s="107">
        <v>0.83</v>
      </c>
      <c r="X293" s="107">
        <v>1.73</v>
      </c>
      <c r="Y293" s="107">
        <v>1.5</v>
      </c>
      <c r="Z293" s="107">
        <v>0.39</v>
      </c>
      <c r="AA293" s="90">
        <v>0.43</v>
      </c>
      <c r="AB293" s="90">
        <v>2.44</v>
      </c>
      <c r="AC293" s="90">
        <v>2.95</v>
      </c>
      <c r="AD293" s="90">
        <v>1.22</v>
      </c>
      <c r="AE293" s="90">
        <v>2.48</v>
      </c>
      <c r="AF293" s="90">
        <v>1.42</v>
      </c>
      <c r="AG293" s="90">
        <v>1.97</v>
      </c>
      <c r="AH293" s="90"/>
      <c r="AI293" s="90"/>
      <c r="AJ293" s="90"/>
      <c r="AK293" s="90"/>
      <c r="AL293" s="90"/>
      <c r="AM293" s="90"/>
      <c r="AN293" s="90"/>
      <c r="AO293" s="92"/>
      <c r="AP293" s="92"/>
      <c r="AQ293" s="92"/>
      <c r="AR293" s="92"/>
      <c r="AS293" s="92"/>
      <c r="AT293" s="92"/>
      <c r="AU293" s="39">
        <f t="shared" si="8"/>
        <v>2.0366666666666662</v>
      </c>
      <c r="AV293" s="40">
        <f t="shared" si="9"/>
        <v>0.32896890343698865</v>
      </c>
    </row>
    <row r="294" spans="1:48" s="83" customFormat="1" ht="12.75" customHeight="1">
      <c r="A294" s="127">
        <v>85800</v>
      </c>
      <c r="B294" s="128" t="s">
        <v>84</v>
      </c>
      <c r="C294" s="259">
        <f>StormStats!D360</f>
        <v>35299</v>
      </c>
      <c r="D294" s="244">
        <v>0.51</v>
      </c>
      <c r="E294" s="244">
        <v>5.04</v>
      </c>
      <c r="F294" s="244">
        <v>5.71</v>
      </c>
      <c r="G294" s="244">
        <v>0.16</v>
      </c>
      <c r="H294" s="244">
        <v>2.09</v>
      </c>
      <c r="I294" s="244">
        <v>2.2400000000000002</v>
      </c>
      <c r="J294" s="117">
        <v>4.0199999999999996</v>
      </c>
      <c r="K294" s="117">
        <v>0.94</v>
      </c>
      <c r="L294" s="92">
        <v>1.18</v>
      </c>
      <c r="M294" s="92">
        <v>6.46</v>
      </c>
      <c r="N294" s="103">
        <v>2.2400000000000002</v>
      </c>
      <c r="O294" s="103">
        <v>2.48</v>
      </c>
      <c r="P294" s="89">
        <v>0.35</v>
      </c>
      <c r="Q294" s="89">
        <v>1.93</v>
      </c>
      <c r="R294" s="89">
        <v>2.48</v>
      </c>
      <c r="S294" s="138">
        <v>2.3199999999999998</v>
      </c>
      <c r="T294" s="107">
        <v>2.17</v>
      </c>
      <c r="U294" s="107">
        <v>2.8</v>
      </c>
      <c r="V294" s="107">
        <v>1.73</v>
      </c>
      <c r="W294" s="107">
        <v>1.73</v>
      </c>
      <c r="X294" s="107">
        <v>1.1000000000000001</v>
      </c>
      <c r="Y294" s="107">
        <v>1.69</v>
      </c>
      <c r="Z294" s="107">
        <v>0.83</v>
      </c>
      <c r="AA294" s="90">
        <v>0.39</v>
      </c>
      <c r="AB294" s="90">
        <v>1.46</v>
      </c>
      <c r="AC294" s="90">
        <v>2.56</v>
      </c>
      <c r="AD294" s="90">
        <v>1.22</v>
      </c>
      <c r="AE294" s="90"/>
      <c r="AF294" s="90"/>
      <c r="AG294" s="90"/>
      <c r="AH294" s="90"/>
      <c r="AI294" s="90"/>
      <c r="AJ294" s="90"/>
      <c r="AK294" s="90"/>
      <c r="AL294" s="90"/>
      <c r="AM294" s="90"/>
      <c r="AN294" s="90"/>
      <c r="AO294" s="92"/>
      <c r="AP294" s="92"/>
      <c r="AQ294" s="92"/>
      <c r="AR294" s="92"/>
      <c r="AS294" s="92"/>
      <c r="AT294" s="92"/>
      <c r="AU294" s="39">
        <f t="shared" si="8"/>
        <v>2.1418518518518517</v>
      </c>
      <c r="AV294" s="40">
        <f t="shared" si="9"/>
        <v>0.2381117067266125</v>
      </c>
    </row>
    <row r="295" spans="1:48" s="88" customFormat="1" ht="12.75" customHeight="1">
      <c r="A295" s="127">
        <v>86200</v>
      </c>
      <c r="B295" s="128" t="s">
        <v>262</v>
      </c>
      <c r="C295" s="259">
        <f>StormStats!D361</f>
        <v>37292</v>
      </c>
      <c r="D295" s="244">
        <v>0.91</v>
      </c>
      <c r="E295" s="244">
        <v>7.01</v>
      </c>
      <c r="F295" s="244">
        <v>6.42</v>
      </c>
      <c r="G295" s="244">
        <v>1.06</v>
      </c>
      <c r="H295" s="244">
        <v>2.44</v>
      </c>
      <c r="I295" s="244">
        <v>2.36</v>
      </c>
      <c r="J295" s="117">
        <v>2.2799999999999998</v>
      </c>
      <c r="K295" s="117">
        <v>1.42</v>
      </c>
      <c r="L295" s="92">
        <v>2.68</v>
      </c>
      <c r="M295" s="92">
        <v>7.72</v>
      </c>
      <c r="N295" s="104">
        <v>3.39</v>
      </c>
      <c r="O295" s="104">
        <v>2.2400000000000002</v>
      </c>
      <c r="P295" s="105">
        <v>1.06</v>
      </c>
      <c r="Q295" s="105">
        <v>2.76</v>
      </c>
      <c r="R295" s="105">
        <v>1.89</v>
      </c>
      <c r="S295" s="138">
        <v>2.99</v>
      </c>
      <c r="T295" s="107">
        <v>0.67</v>
      </c>
      <c r="U295" s="107">
        <v>3.19</v>
      </c>
      <c r="V295" s="107">
        <v>3.31</v>
      </c>
      <c r="W295" s="107">
        <v>1.73</v>
      </c>
      <c r="X295" s="107">
        <v>3.82</v>
      </c>
      <c r="Y295" s="107">
        <v>3.19</v>
      </c>
      <c r="Z295" s="107"/>
      <c r="AA295" s="106"/>
      <c r="AB295" s="106"/>
      <c r="AC295" s="106"/>
      <c r="AD295" s="106"/>
      <c r="AE295" s="106"/>
      <c r="AF295" s="106"/>
      <c r="AG295" s="106"/>
      <c r="AH295" s="106"/>
      <c r="AI295" s="106"/>
      <c r="AJ295" s="106"/>
      <c r="AK295" s="106"/>
      <c r="AL295" s="106"/>
      <c r="AM295" s="106"/>
      <c r="AN295" s="106"/>
      <c r="AO295" s="108"/>
      <c r="AP295" s="108"/>
      <c r="AQ295" s="108"/>
      <c r="AR295" s="108"/>
      <c r="AS295" s="108"/>
      <c r="AT295" s="108"/>
      <c r="AU295" s="39">
        <f t="shared" si="8"/>
        <v>2.933636363636364</v>
      </c>
      <c r="AV295" s="40">
        <f t="shared" si="9"/>
        <v>0.31019522776572667</v>
      </c>
    </row>
    <row r="296" spans="1:48" s="88" customFormat="1" ht="12.75" customHeight="1">
      <c r="A296" s="127">
        <v>86500</v>
      </c>
      <c r="B296" s="128" t="s">
        <v>263</v>
      </c>
      <c r="C296" s="259">
        <f>StormStats!D362</f>
        <v>37300</v>
      </c>
      <c r="D296" s="244">
        <v>0.79</v>
      </c>
      <c r="E296" s="244">
        <v>5.87</v>
      </c>
      <c r="F296" s="244">
        <v>6.57</v>
      </c>
      <c r="G296" s="244">
        <v>1.02</v>
      </c>
      <c r="H296" s="244">
        <v>1.54</v>
      </c>
      <c r="I296" s="244">
        <v>0.83</v>
      </c>
      <c r="J296" s="117">
        <v>1.81</v>
      </c>
      <c r="K296" s="117">
        <v>1.54</v>
      </c>
      <c r="L296" s="92">
        <v>1.42</v>
      </c>
      <c r="M296" s="92">
        <v>5.87</v>
      </c>
      <c r="N296" s="104">
        <v>5.35</v>
      </c>
      <c r="O296" s="104">
        <v>1.5</v>
      </c>
      <c r="P296" s="105">
        <v>0.91</v>
      </c>
      <c r="Q296" s="105">
        <v>1.3</v>
      </c>
      <c r="R296" s="105">
        <v>0.71</v>
      </c>
      <c r="S296" s="138">
        <v>2.16</v>
      </c>
      <c r="T296" s="107">
        <v>1.18</v>
      </c>
      <c r="U296" s="107">
        <v>1.69</v>
      </c>
      <c r="V296" s="107">
        <v>2.64</v>
      </c>
      <c r="W296" s="107">
        <v>1.65</v>
      </c>
      <c r="X296" s="107">
        <v>3.03</v>
      </c>
      <c r="Y296" s="107">
        <v>1.85</v>
      </c>
      <c r="Z296" s="107"/>
      <c r="AA296" s="106"/>
      <c r="AB296" s="106"/>
      <c r="AC296" s="106"/>
      <c r="AD296" s="106"/>
      <c r="AE296" s="106"/>
      <c r="AF296" s="106"/>
      <c r="AG296" s="106"/>
      <c r="AH296" s="106"/>
      <c r="AI296" s="106"/>
      <c r="AJ296" s="106"/>
      <c r="AK296" s="106"/>
      <c r="AL296" s="106"/>
      <c r="AM296" s="106"/>
      <c r="AN296" s="106"/>
      <c r="AO296" s="108"/>
      <c r="AP296" s="108"/>
      <c r="AQ296" s="108"/>
      <c r="AR296" s="108"/>
      <c r="AS296" s="108"/>
      <c r="AT296" s="108"/>
      <c r="AU296" s="39">
        <f t="shared" si="8"/>
        <v>2.3286363636363627</v>
      </c>
      <c r="AV296" s="40">
        <f t="shared" si="9"/>
        <v>0.33925434315830583</v>
      </c>
    </row>
    <row r="297" spans="1:48" s="88" customFormat="1" ht="12.75" customHeight="1">
      <c r="A297" s="127">
        <v>86700</v>
      </c>
      <c r="B297" s="128" t="s">
        <v>93</v>
      </c>
      <c r="C297" s="259">
        <f>StormStats!D363</f>
        <v>33902</v>
      </c>
      <c r="D297" s="244">
        <v>0.79</v>
      </c>
      <c r="E297" s="244">
        <v>4.29</v>
      </c>
      <c r="F297" s="244">
        <v>4.57</v>
      </c>
      <c r="G297" s="244">
        <v>0.79</v>
      </c>
      <c r="H297" s="244">
        <v>2.2000000000000002</v>
      </c>
      <c r="I297" s="244">
        <v>1.77</v>
      </c>
      <c r="J297" s="117">
        <v>2.52</v>
      </c>
      <c r="K297" s="117">
        <v>1.18</v>
      </c>
      <c r="L297" s="92">
        <v>0.87</v>
      </c>
      <c r="M297" s="92">
        <v>4.88</v>
      </c>
      <c r="N297" s="104">
        <v>1.73</v>
      </c>
      <c r="O297" s="104">
        <v>2.36</v>
      </c>
      <c r="P297" s="105">
        <v>1.78</v>
      </c>
      <c r="Q297" s="105">
        <v>3.07</v>
      </c>
      <c r="R297" s="105">
        <v>0.94</v>
      </c>
      <c r="S297" s="138">
        <v>2.87</v>
      </c>
      <c r="T297" s="107">
        <v>1.1000000000000001</v>
      </c>
      <c r="U297" s="107">
        <v>4.33</v>
      </c>
      <c r="V297" s="107">
        <v>4.21</v>
      </c>
      <c r="W297" s="107">
        <v>0.67</v>
      </c>
      <c r="X297" s="107">
        <v>1.69</v>
      </c>
      <c r="Y297" s="107">
        <v>1.81</v>
      </c>
      <c r="Z297" s="107">
        <v>1.89</v>
      </c>
      <c r="AA297" s="106">
        <v>0.83</v>
      </c>
      <c r="AB297" s="106">
        <v>2.52</v>
      </c>
      <c r="AC297" s="106">
        <v>1.42</v>
      </c>
      <c r="AD297" s="106">
        <v>1.85</v>
      </c>
      <c r="AE297" s="106">
        <v>2.76</v>
      </c>
      <c r="AF297" s="106">
        <v>1.81</v>
      </c>
      <c r="AG297" s="106">
        <v>1.26</v>
      </c>
      <c r="AH297" s="106">
        <v>1.61</v>
      </c>
      <c r="AI297" s="106"/>
      <c r="AJ297" s="106"/>
      <c r="AK297" s="106"/>
      <c r="AL297" s="106"/>
      <c r="AM297" s="106"/>
      <c r="AN297" s="106"/>
      <c r="AO297" s="108"/>
      <c r="AP297" s="108"/>
      <c r="AQ297" s="108"/>
      <c r="AR297" s="108"/>
      <c r="AS297" s="108"/>
      <c r="AT297" s="108"/>
      <c r="AU297" s="39">
        <f t="shared" si="8"/>
        <v>2.140967741935484</v>
      </c>
      <c r="AV297" s="40">
        <f t="shared" si="9"/>
        <v>0.36899201446436641</v>
      </c>
    </row>
    <row r="298" spans="1:48" s="88" customFormat="1" ht="12.75" customHeight="1">
      <c r="A298" s="127">
        <v>87000</v>
      </c>
      <c r="B298" s="128" t="s">
        <v>94</v>
      </c>
      <c r="C298" s="259">
        <f>StormStats!D364</f>
        <v>34788</v>
      </c>
      <c r="D298" s="244">
        <v>0.51</v>
      </c>
      <c r="E298" s="244">
        <v>5.2</v>
      </c>
      <c r="F298" s="244">
        <v>5.67</v>
      </c>
      <c r="G298" s="244">
        <v>0.63</v>
      </c>
      <c r="H298" s="244">
        <v>3.15</v>
      </c>
      <c r="I298" s="244">
        <v>2.36</v>
      </c>
      <c r="J298" s="117">
        <v>2.3199999999999998</v>
      </c>
      <c r="K298" s="117">
        <v>1.89</v>
      </c>
      <c r="L298" s="92">
        <v>0.51</v>
      </c>
      <c r="M298" s="92">
        <v>5.35</v>
      </c>
      <c r="N298" s="104">
        <v>1.02</v>
      </c>
      <c r="O298" s="104">
        <v>2.64</v>
      </c>
      <c r="P298" s="105">
        <v>0.79</v>
      </c>
      <c r="Q298" s="105">
        <v>2.41</v>
      </c>
      <c r="R298" s="105">
        <v>0.59</v>
      </c>
      <c r="S298" s="138">
        <v>2.3199999999999998</v>
      </c>
      <c r="T298" s="107">
        <v>1.54</v>
      </c>
      <c r="U298" s="107">
        <v>2.13</v>
      </c>
      <c r="V298" s="107">
        <v>3.86</v>
      </c>
      <c r="W298" s="107">
        <v>1.61</v>
      </c>
      <c r="X298" s="107">
        <v>2.17</v>
      </c>
      <c r="Y298" s="107">
        <v>1.69</v>
      </c>
      <c r="Z298" s="107">
        <v>1.5</v>
      </c>
      <c r="AA298" s="106">
        <v>1.34</v>
      </c>
      <c r="AB298" s="106">
        <v>4.0599999999999996</v>
      </c>
      <c r="AC298" s="106">
        <v>1.57</v>
      </c>
      <c r="AD298" s="106">
        <v>2.3199999999999998</v>
      </c>
      <c r="AE298" s="106">
        <v>3.58</v>
      </c>
      <c r="AF298" s="106">
        <v>1.61</v>
      </c>
      <c r="AG298" s="106"/>
      <c r="AH298" s="106"/>
      <c r="AI298" s="106"/>
      <c r="AJ298" s="106"/>
      <c r="AK298" s="106"/>
      <c r="AL298" s="106"/>
      <c r="AM298" s="106"/>
      <c r="AN298" s="106"/>
      <c r="AO298" s="108"/>
      <c r="AP298" s="108"/>
      <c r="AQ298" s="108"/>
      <c r="AR298" s="108"/>
      <c r="AS298" s="108"/>
      <c r="AT298" s="108"/>
      <c r="AU298" s="39">
        <f t="shared" si="8"/>
        <v>2.2875862068965525</v>
      </c>
      <c r="AV298" s="40">
        <f t="shared" si="9"/>
        <v>0.22294241784745245</v>
      </c>
    </row>
    <row r="299" spans="1:48" s="88" customFormat="1" ht="12.75" customHeight="1">
      <c r="A299" s="127">
        <v>87300</v>
      </c>
      <c r="B299" s="128" t="s">
        <v>212</v>
      </c>
      <c r="C299" s="259">
        <f>StormStats!D365</f>
        <v>31483</v>
      </c>
      <c r="D299" s="244">
        <v>0.83</v>
      </c>
      <c r="E299" s="244">
        <v>4.8</v>
      </c>
      <c r="F299" s="244">
        <v>5.28</v>
      </c>
      <c r="G299" s="244">
        <v>1.06</v>
      </c>
      <c r="H299" s="244">
        <v>1.69</v>
      </c>
      <c r="I299" s="244">
        <v>1.73</v>
      </c>
      <c r="J299" s="117">
        <v>4.0199999999999996</v>
      </c>
      <c r="K299" s="117">
        <v>2.87</v>
      </c>
      <c r="L299" s="92">
        <v>1.06</v>
      </c>
      <c r="M299" s="92">
        <v>5.51</v>
      </c>
      <c r="N299" s="104">
        <v>1.77</v>
      </c>
      <c r="O299" s="104">
        <v>2.0499999999999998</v>
      </c>
      <c r="P299" s="105">
        <v>0.87</v>
      </c>
      <c r="Q299" s="105">
        <v>1.06</v>
      </c>
      <c r="R299" s="105">
        <v>2.36</v>
      </c>
      <c r="S299" s="138">
        <v>1.73</v>
      </c>
      <c r="T299" s="107">
        <v>1.38</v>
      </c>
      <c r="U299" s="107">
        <v>1.57</v>
      </c>
      <c r="V299" s="107">
        <v>1.1000000000000001</v>
      </c>
      <c r="W299" s="107">
        <v>2.13</v>
      </c>
      <c r="X299" s="107">
        <v>2.2400000000000002</v>
      </c>
      <c r="Y299" s="107">
        <v>1.65</v>
      </c>
      <c r="Z299" s="107">
        <v>0.47</v>
      </c>
      <c r="AA299" s="106">
        <v>0.39</v>
      </c>
      <c r="AB299" s="106">
        <v>2.64</v>
      </c>
      <c r="AC299" s="106">
        <v>2.95</v>
      </c>
      <c r="AD299" s="106">
        <v>1.1000000000000001</v>
      </c>
      <c r="AE299" s="106">
        <v>2.48</v>
      </c>
      <c r="AF299" s="106">
        <v>1.93</v>
      </c>
      <c r="AG299" s="106">
        <v>0.94</v>
      </c>
      <c r="AH299" s="106">
        <v>1.3</v>
      </c>
      <c r="AI299" s="106">
        <v>2.0499999999999998</v>
      </c>
      <c r="AJ299" s="106">
        <v>1.1000000000000001</v>
      </c>
      <c r="AK299" s="106">
        <v>0.83</v>
      </c>
      <c r="AL299" s="106">
        <v>0.47</v>
      </c>
      <c r="AM299" s="106">
        <v>2.83</v>
      </c>
      <c r="AN299" s="106">
        <v>1.93</v>
      </c>
      <c r="AO299" s="108">
        <v>2.0099999999999998</v>
      </c>
      <c r="AP299" s="108"/>
      <c r="AQ299" s="108"/>
      <c r="AR299" s="108"/>
      <c r="AS299" s="108"/>
      <c r="AT299" s="108"/>
      <c r="AU299" s="39">
        <f t="shared" si="8"/>
        <v>1.952105263157895</v>
      </c>
      <c r="AV299" s="40">
        <f t="shared" si="9"/>
        <v>0.42518198975465077</v>
      </c>
    </row>
    <row r="300" spans="1:48" s="88" customFormat="1" ht="12.75" customHeight="1">
      <c r="A300" s="127">
        <v>87500</v>
      </c>
      <c r="B300" s="128" t="s">
        <v>559</v>
      </c>
      <c r="C300" s="259">
        <v>41039</v>
      </c>
      <c r="D300" s="244">
        <v>0.75</v>
      </c>
      <c r="E300" s="244">
        <v>2.52</v>
      </c>
      <c r="F300" s="244">
        <v>7.8</v>
      </c>
      <c r="G300" s="244">
        <v>0.55000000000000004</v>
      </c>
      <c r="H300" s="244">
        <v>1.61</v>
      </c>
      <c r="I300" s="244">
        <v>1.22</v>
      </c>
      <c r="J300" s="117">
        <v>3.82</v>
      </c>
      <c r="K300" s="117">
        <v>1.69</v>
      </c>
      <c r="L300" s="136">
        <v>2.68</v>
      </c>
      <c r="M300" s="136">
        <v>7.76</v>
      </c>
      <c r="N300" s="137">
        <v>3.54</v>
      </c>
      <c r="O300" s="137">
        <v>1.65</v>
      </c>
      <c r="P300" s="138"/>
      <c r="Q300" s="138"/>
      <c r="R300" s="138"/>
      <c r="S300" s="138"/>
      <c r="T300" s="107"/>
      <c r="U300" s="107"/>
      <c r="V300" s="107"/>
      <c r="W300" s="107"/>
      <c r="X300" s="107"/>
      <c r="Y300" s="107"/>
      <c r="Z300" s="107"/>
      <c r="AA300" s="139"/>
      <c r="AB300" s="139"/>
      <c r="AC300" s="139"/>
      <c r="AD300" s="139"/>
      <c r="AE300" s="139"/>
      <c r="AF300" s="139"/>
      <c r="AG300" s="139"/>
      <c r="AH300" s="139"/>
      <c r="AI300" s="139"/>
      <c r="AJ300" s="139"/>
      <c r="AK300" s="139"/>
      <c r="AL300" s="139"/>
      <c r="AM300" s="139"/>
      <c r="AN300" s="139"/>
      <c r="AO300" s="136"/>
      <c r="AP300" s="136"/>
      <c r="AQ300" s="136"/>
      <c r="AR300" s="136"/>
      <c r="AS300" s="136"/>
      <c r="AT300" s="136"/>
      <c r="AU300" s="39">
        <f t="shared" si="8"/>
        <v>2.9658333333333329</v>
      </c>
      <c r="AV300" s="40">
        <f t="shared" si="9"/>
        <v>0.25288002247822428</v>
      </c>
    </row>
    <row r="301" spans="1:48" s="88" customFormat="1" ht="12.75" customHeight="1">
      <c r="A301" s="127">
        <v>87800</v>
      </c>
      <c r="B301" s="128" t="s">
        <v>217</v>
      </c>
      <c r="C301" s="259">
        <f>StormStats!D368</f>
        <v>31421</v>
      </c>
      <c r="D301" s="244">
        <v>0.12</v>
      </c>
      <c r="E301" s="244">
        <v>4.29</v>
      </c>
      <c r="F301" s="244">
        <v>6.1</v>
      </c>
      <c r="G301" s="244">
        <v>0.39</v>
      </c>
      <c r="H301" s="244">
        <v>1.38</v>
      </c>
      <c r="I301" s="244">
        <v>1.1399999999999999</v>
      </c>
      <c r="J301" s="117">
        <v>3.7</v>
      </c>
      <c r="K301" s="117">
        <v>2.4</v>
      </c>
      <c r="L301" s="92">
        <v>1.61</v>
      </c>
      <c r="M301" s="92">
        <v>8.4600000000000009</v>
      </c>
      <c r="N301" s="104">
        <v>2.4</v>
      </c>
      <c r="O301" s="104">
        <v>3.7</v>
      </c>
      <c r="P301" s="115"/>
      <c r="Q301" s="105">
        <v>0.79</v>
      </c>
      <c r="R301" s="105">
        <v>1.54</v>
      </c>
      <c r="S301" s="138">
        <v>1.46</v>
      </c>
      <c r="T301" s="107">
        <v>0.24</v>
      </c>
      <c r="U301" s="107">
        <v>1.34</v>
      </c>
      <c r="V301" s="107">
        <v>1.18</v>
      </c>
      <c r="W301" s="107">
        <v>0.55000000000000004</v>
      </c>
      <c r="X301" s="107">
        <v>1.77</v>
      </c>
      <c r="Y301" s="107">
        <v>2.56</v>
      </c>
      <c r="Z301" s="107">
        <v>0.43</v>
      </c>
      <c r="AA301" s="106">
        <v>0.31</v>
      </c>
      <c r="AB301" s="106">
        <v>1.34</v>
      </c>
      <c r="AC301" s="106">
        <v>1.54</v>
      </c>
      <c r="AD301" s="106">
        <v>1.85</v>
      </c>
      <c r="AE301" s="106">
        <v>3.07</v>
      </c>
      <c r="AF301" s="106">
        <v>2.48</v>
      </c>
      <c r="AG301" s="106">
        <v>0.87</v>
      </c>
      <c r="AH301" s="106">
        <v>1.26</v>
      </c>
      <c r="AI301" s="106">
        <v>1.26</v>
      </c>
      <c r="AJ301" s="106">
        <v>1.18</v>
      </c>
      <c r="AK301" s="106">
        <v>4.21</v>
      </c>
      <c r="AL301" s="106">
        <v>0.08</v>
      </c>
      <c r="AM301" s="106">
        <v>1.38</v>
      </c>
      <c r="AN301" s="106">
        <v>0.71</v>
      </c>
      <c r="AO301" s="108">
        <v>1.73</v>
      </c>
      <c r="AP301" s="108"/>
      <c r="AQ301" s="108"/>
      <c r="AR301" s="108"/>
      <c r="AS301" s="108"/>
      <c r="AT301" s="108"/>
      <c r="AU301" s="39">
        <f t="shared" si="8"/>
        <v>1.9140540540540538</v>
      </c>
      <c r="AV301" s="40">
        <f t="shared" si="9"/>
        <v>6.2694154193730589E-2</v>
      </c>
    </row>
    <row r="302" spans="1:48" s="88" customFormat="1" ht="12.75" customHeight="1">
      <c r="A302" s="133">
        <v>89500</v>
      </c>
      <c r="B302" s="142" t="s">
        <v>406</v>
      </c>
      <c r="C302" s="260">
        <f>StormStats!D370</f>
        <v>38895</v>
      </c>
      <c r="D302" s="242">
        <v>0.67</v>
      </c>
      <c r="E302" s="242">
        <v>2.64</v>
      </c>
      <c r="F302" s="242">
        <v>7.68</v>
      </c>
      <c r="G302" s="244">
        <v>0.2</v>
      </c>
      <c r="H302" s="244">
        <v>1.61</v>
      </c>
      <c r="I302" s="244">
        <v>1.34</v>
      </c>
      <c r="J302" s="117">
        <v>4.29</v>
      </c>
      <c r="K302" s="117">
        <v>2.13</v>
      </c>
      <c r="L302" s="92">
        <v>1.81</v>
      </c>
      <c r="M302" s="92">
        <v>7.52</v>
      </c>
      <c r="N302" s="103">
        <v>2.6</v>
      </c>
      <c r="O302" s="103">
        <v>2.68</v>
      </c>
      <c r="P302" s="89">
        <v>0.16</v>
      </c>
      <c r="Q302" s="89">
        <v>1.73</v>
      </c>
      <c r="R302" s="89">
        <v>1.61</v>
      </c>
      <c r="S302" s="138">
        <v>1.81</v>
      </c>
      <c r="T302" s="107">
        <v>2.17</v>
      </c>
      <c r="U302" s="107">
        <v>2.56</v>
      </c>
      <c r="V302" s="107"/>
      <c r="W302" s="107"/>
      <c r="X302" s="107"/>
      <c r="Y302" s="107"/>
      <c r="Z302" s="107"/>
      <c r="AA302" s="90"/>
      <c r="AB302" s="90"/>
      <c r="AC302" s="90"/>
      <c r="AD302" s="90"/>
      <c r="AE302" s="90"/>
      <c r="AF302" s="90"/>
      <c r="AG302" s="90"/>
      <c r="AH302" s="90"/>
      <c r="AI302" s="90"/>
      <c r="AJ302" s="90"/>
      <c r="AK302" s="90"/>
      <c r="AL302" s="90"/>
      <c r="AM302" s="90"/>
      <c r="AN302" s="90"/>
      <c r="AO302" s="92"/>
      <c r="AP302" s="92"/>
      <c r="AQ302" s="92"/>
      <c r="AR302" s="92"/>
      <c r="AS302" s="92"/>
      <c r="AT302" s="92"/>
      <c r="AU302" s="39">
        <f t="shared" si="8"/>
        <v>2.5116666666666663</v>
      </c>
      <c r="AV302" s="40">
        <f t="shared" si="9"/>
        <v>0.26675514266755146</v>
      </c>
    </row>
    <row r="303" spans="1:48">
      <c r="A303" s="87">
        <f>COUNT(A6:A302)</f>
        <v>297</v>
      </c>
      <c r="C303" s="25" t="s">
        <v>341</v>
      </c>
      <c r="D303" s="41">
        <f t="shared" ref="D303:AV303" si="10">AVERAGE(D6:D302)</f>
        <v>1.2767098976109212</v>
      </c>
      <c r="E303" s="41">
        <f t="shared" si="10"/>
        <v>4.9191891891891899</v>
      </c>
      <c r="F303" s="41">
        <f t="shared" si="10"/>
        <v>6.0909152542372871</v>
      </c>
      <c r="G303" s="41">
        <f t="shared" si="10"/>
        <v>0.6441554054054055</v>
      </c>
      <c r="H303" s="41">
        <f t="shared" si="10"/>
        <v>2.6228040540540549</v>
      </c>
      <c r="I303" s="41">
        <f t="shared" si="10"/>
        <v>3.2023986486486491</v>
      </c>
      <c r="J303" s="41">
        <f t="shared" si="10"/>
        <v>3.0368600682593834</v>
      </c>
      <c r="K303" s="41">
        <f t="shared" si="10"/>
        <v>2.6331972789115641</v>
      </c>
      <c r="L303" s="41">
        <f t="shared" si="10"/>
        <v>2.1148148148148138</v>
      </c>
      <c r="M303" s="41">
        <f t="shared" si="10"/>
        <v>6.97332191780822</v>
      </c>
      <c r="N303" s="41">
        <f t="shared" si="10"/>
        <v>3.4770472972972999</v>
      </c>
      <c r="O303" s="41">
        <f t="shared" si="10"/>
        <v>4.0345238095238098</v>
      </c>
      <c r="P303" s="41">
        <f t="shared" si="10"/>
        <v>1.505102739726027</v>
      </c>
      <c r="Q303" s="41">
        <f t="shared" si="10"/>
        <v>2.0888316151202733</v>
      </c>
      <c r="R303" s="41">
        <f t="shared" si="10"/>
        <v>1.5395862068965511</v>
      </c>
      <c r="S303" s="41">
        <f t="shared" si="10"/>
        <v>3.8403508771929791</v>
      </c>
      <c r="T303" s="41">
        <f t="shared" si="10"/>
        <v>2.1625089605734762</v>
      </c>
      <c r="U303" s="41">
        <f t="shared" si="10"/>
        <v>4.1700364963503658</v>
      </c>
      <c r="V303" s="41">
        <f t="shared" si="10"/>
        <v>3.1137878787878792</v>
      </c>
      <c r="W303" s="41">
        <f t="shared" si="10"/>
        <v>2.1204597701149428</v>
      </c>
      <c r="X303" s="41">
        <f t="shared" si="10"/>
        <v>2.7399218749999998</v>
      </c>
      <c r="Y303" s="41">
        <f t="shared" si="10"/>
        <v>2.1943089430894323</v>
      </c>
      <c r="Z303" s="41">
        <f t="shared" si="10"/>
        <v>1.9527753303964759</v>
      </c>
      <c r="AA303" s="41">
        <f t="shared" si="10"/>
        <v>1.9839047619047627</v>
      </c>
      <c r="AB303" s="41">
        <f t="shared" si="10"/>
        <v>4.5991707317073196</v>
      </c>
      <c r="AC303" s="41">
        <f t="shared" si="10"/>
        <v>2.9159898477157369</v>
      </c>
      <c r="AD303" s="41">
        <f t="shared" si="10"/>
        <v>3.1409042553191484</v>
      </c>
      <c r="AE303" s="41">
        <f t="shared" si="10"/>
        <v>3.6338372093023255</v>
      </c>
      <c r="AF303" s="41">
        <f t="shared" si="10"/>
        <v>2.7218292682926819</v>
      </c>
      <c r="AG303" s="41">
        <f t="shared" si="10"/>
        <v>2.2024657534246574</v>
      </c>
      <c r="AH303" s="41">
        <f t="shared" si="10"/>
        <v>1.8412195121951218</v>
      </c>
      <c r="AI303" s="41">
        <f t="shared" si="10"/>
        <v>4.6218518518518525</v>
      </c>
      <c r="AJ303" s="41">
        <f t="shared" si="10"/>
        <v>1.7794059405940603</v>
      </c>
      <c r="AK303" s="41">
        <f t="shared" si="10"/>
        <v>5.4468235294117653</v>
      </c>
      <c r="AL303" s="41">
        <f t="shared" si="10"/>
        <v>2.0157142857142851</v>
      </c>
      <c r="AM303" s="41">
        <f t="shared" si="10"/>
        <v>3.443275862068965</v>
      </c>
      <c r="AN303" s="41">
        <f t="shared" si="10"/>
        <v>2.1988888888888893</v>
      </c>
      <c r="AO303" s="41">
        <f t="shared" si="10"/>
        <v>3.5932692307692307</v>
      </c>
      <c r="AP303" s="41">
        <f t="shared" si="10"/>
        <v>2.7525531914893624</v>
      </c>
      <c r="AQ303" s="41">
        <f t="shared" si="10"/>
        <v>6.1282608695652181</v>
      </c>
      <c r="AR303" s="41">
        <f t="shared" si="10"/>
        <v>5.4386486486486483</v>
      </c>
      <c r="AS303" s="41">
        <f t="shared" si="10"/>
        <v>2.9466666666666668</v>
      </c>
      <c r="AT303" s="41">
        <f t="shared" si="10"/>
        <v>4.5357142857142856</v>
      </c>
      <c r="AU303" s="257">
        <f>AVERAGE(AU6:AU302)</f>
        <v>3.0258478000105149</v>
      </c>
      <c r="AV303" s="258">
        <f t="shared" si="10"/>
        <v>0.38724325920118802</v>
      </c>
    </row>
    <row r="304" spans="1:48">
      <c r="C304" s="25" t="s">
        <v>342</v>
      </c>
      <c r="D304" s="88">
        <f t="shared" ref="D304:I304" si="11">COUNT(D6:D302)</f>
        <v>293</v>
      </c>
      <c r="E304" s="88">
        <f t="shared" si="11"/>
        <v>296</v>
      </c>
      <c r="F304" s="88">
        <f t="shared" si="11"/>
        <v>295</v>
      </c>
      <c r="G304" s="88">
        <f t="shared" si="11"/>
        <v>296</v>
      </c>
      <c r="H304" s="88">
        <f t="shared" si="11"/>
        <v>296</v>
      </c>
      <c r="I304" s="88">
        <f t="shared" si="11"/>
        <v>296</v>
      </c>
      <c r="J304" s="88">
        <f t="shared" ref="J304:AT304" si="12">COUNT(J6:J302)</f>
        <v>293</v>
      </c>
      <c r="K304" s="88">
        <f t="shared" si="12"/>
        <v>294</v>
      </c>
      <c r="L304" s="88">
        <f t="shared" si="12"/>
        <v>297</v>
      </c>
      <c r="M304" s="88">
        <f t="shared" si="12"/>
        <v>292</v>
      </c>
      <c r="N304" s="88">
        <f t="shared" si="12"/>
        <v>296</v>
      </c>
      <c r="O304" s="88">
        <f t="shared" si="12"/>
        <v>294</v>
      </c>
      <c r="P304" s="88">
        <f t="shared" si="12"/>
        <v>292</v>
      </c>
      <c r="Q304" s="88">
        <f t="shared" si="12"/>
        <v>291</v>
      </c>
      <c r="R304" s="88">
        <f t="shared" si="12"/>
        <v>290</v>
      </c>
      <c r="S304" s="88">
        <f t="shared" si="12"/>
        <v>285</v>
      </c>
      <c r="T304" s="88">
        <f t="shared" si="12"/>
        <v>279</v>
      </c>
      <c r="U304" s="88">
        <f t="shared" si="12"/>
        <v>274</v>
      </c>
      <c r="V304" s="88">
        <f t="shared" si="12"/>
        <v>264</v>
      </c>
      <c r="W304" s="88">
        <f t="shared" si="12"/>
        <v>261</v>
      </c>
      <c r="X304" s="88">
        <f t="shared" si="12"/>
        <v>256</v>
      </c>
      <c r="Y304" s="88">
        <f t="shared" si="12"/>
        <v>246</v>
      </c>
      <c r="Z304" s="88">
        <f t="shared" si="12"/>
        <v>227</v>
      </c>
      <c r="AA304" s="88">
        <f t="shared" si="12"/>
        <v>210</v>
      </c>
      <c r="AB304" s="88">
        <f t="shared" si="12"/>
        <v>205</v>
      </c>
      <c r="AC304" s="88">
        <f t="shared" si="12"/>
        <v>197</v>
      </c>
      <c r="AD304" s="88">
        <f t="shared" si="12"/>
        <v>188</v>
      </c>
      <c r="AE304" s="88">
        <f t="shared" si="12"/>
        <v>172</v>
      </c>
      <c r="AF304" s="88">
        <f t="shared" si="12"/>
        <v>164</v>
      </c>
      <c r="AG304" s="88">
        <f t="shared" si="12"/>
        <v>146</v>
      </c>
      <c r="AH304" s="88">
        <f t="shared" si="12"/>
        <v>123</v>
      </c>
      <c r="AI304" s="88">
        <f t="shared" si="12"/>
        <v>108</v>
      </c>
      <c r="AJ304" s="88">
        <f t="shared" si="12"/>
        <v>101</v>
      </c>
      <c r="AK304" s="88">
        <f t="shared" si="12"/>
        <v>85</v>
      </c>
      <c r="AL304" s="88">
        <f t="shared" si="12"/>
        <v>70</v>
      </c>
      <c r="AM304" s="88">
        <f t="shared" si="12"/>
        <v>58</v>
      </c>
      <c r="AN304" s="88">
        <f t="shared" si="12"/>
        <v>54</v>
      </c>
      <c r="AO304" s="88">
        <f t="shared" si="12"/>
        <v>52</v>
      </c>
      <c r="AP304" s="88">
        <f t="shared" si="12"/>
        <v>47</v>
      </c>
      <c r="AQ304" s="88">
        <f t="shared" si="12"/>
        <v>46</v>
      </c>
      <c r="AR304" s="88">
        <f t="shared" si="12"/>
        <v>37</v>
      </c>
      <c r="AS304" s="88">
        <f t="shared" si="12"/>
        <v>21</v>
      </c>
      <c r="AT304" s="88">
        <f t="shared" si="12"/>
        <v>7</v>
      </c>
    </row>
  </sheetData>
  <sortState xmlns:xlrd2="http://schemas.microsoft.com/office/spreadsheetml/2017/richdata2" ref="A6:AS292">
    <sortCondition ref="A6:A292"/>
  </sortState>
  <phoneticPr fontId="17" type="noConversion"/>
  <conditionalFormatting sqref="AV6:AV302">
    <cfRule type="cellIs" dxfId="1" priority="3" operator="greaterThan">
      <formula>1.99999</formula>
    </cfRule>
    <cfRule type="cellIs" dxfId="0" priority="4" operator="lessThan">
      <formula>1</formula>
    </cfRule>
  </conditionalFormatting>
  <pageMargins left="0.75" right="0.75" top="1" bottom="1" header="0.5" footer="0.5"/>
  <headerFooter alignWithMargins="0"/>
  <ignoredErrors>
    <ignoredError sqref="C6:C7" unlockedFormula="1"/>
    <ignoredError sqref="K304:AT304 G304:J304 G303:AT303 D304:F304 D303:F303 AU35 AU44 AU51 AU67 AU74:AU75 AU138 AU244 AU281 AU284 AU300" formulaRange="1"/>
    <ignoredError sqref="S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DE9DB-F533-4C1E-82E6-38B31C908A7C}">
  <sheetPr>
    <tabColor theme="9" tint="-0.249977111117893"/>
  </sheetPr>
  <dimension ref="A1:Q208"/>
  <sheetViews>
    <sheetView zoomScaleNormal="100" workbookViewId="0">
      <pane ySplit="4" topLeftCell="A5" activePane="bottomLeft" state="frozen"/>
      <selection pane="bottomLeft" activeCell="A3" sqref="A3"/>
    </sheetView>
  </sheetViews>
  <sheetFormatPr defaultColWidth="9.140625" defaultRowHeight="12.75"/>
  <cols>
    <col min="1" max="1" width="28.85546875" style="268" bestFit="1" customWidth="1"/>
    <col min="2" max="4" width="7.42578125" style="268" customWidth="1"/>
    <col min="5" max="5" width="7.7109375" style="268" customWidth="1"/>
    <col min="6" max="6" width="8.42578125" style="268" bestFit="1" customWidth="1"/>
    <col min="7" max="7" width="9.5703125" style="268" bestFit="1" customWidth="1"/>
    <col min="8" max="8" width="8.7109375" style="268" bestFit="1" customWidth="1"/>
    <col min="9" max="9" width="8.140625" style="268" customWidth="1"/>
    <col min="10" max="10" width="8.140625" style="268" bestFit="1" customWidth="1"/>
    <col min="11" max="11" width="12.85546875" style="268" bestFit="1" customWidth="1"/>
    <col min="12" max="13" width="9.42578125" style="268" bestFit="1" customWidth="1"/>
    <col min="14" max="14" width="15.140625" style="268" bestFit="1" customWidth="1"/>
    <col min="15" max="16" width="11.85546875" style="268" bestFit="1" customWidth="1"/>
    <col min="17" max="17" width="13.85546875" style="268" bestFit="1" customWidth="1"/>
    <col min="18" max="16384" width="9.140625" style="268"/>
  </cols>
  <sheetData>
    <row r="1" spans="1:17" ht="18.75">
      <c r="A1" s="322" t="s">
        <v>600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</row>
    <row r="2" spans="1:17" ht="17.25" customHeight="1">
      <c r="A2" s="308" t="s">
        <v>577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</row>
    <row r="3" spans="1:17" s="269" customFormat="1" ht="15">
      <c r="A3" s="306"/>
      <c r="C3" s="270" t="s">
        <v>195</v>
      </c>
      <c r="D3" s="269" t="s">
        <v>495</v>
      </c>
      <c r="E3" s="269" t="s">
        <v>495</v>
      </c>
      <c r="I3" s="271" t="s">
        <v>496</v>
      </c>
      <c r="J3" s="271" t="s">
        <v>496</v>
      </c>
      <c r="K3" s="271" t="s">
        <v>497</v>
      </c>
      <c r="L3" s="272" t="s">
        <v>498</v>
      </c>
      <c r="M3" s="272" t="s">
        <v>498</v>
      </c>
      <c r="N3" s="272" t="s">
        <v>499</v>
      </c>
      <c r="O3" s="312" t="s">
        <v>500</v>
      </c>
      <c r="P3" s="312" t="s">
        <v>500</v>
      </c>
      <c r="Q3" s="312" t="s">
        <v>501</v>
      </c>
    </row>
    <row r="4" spans="1:17" s="269" customFormat="1" ht="15">
      <c r="A4" s="274" t="s">
        <v>337</v>
      </c>
      <c r="B4" s="274" t="s">
        <v>194</v>
      </c>
      <c r="C4" s="274" t="s">
        <v>502</v>
      </c>
      <c r="D4" s="274" t="s">
        <v>503</v>
      </c>
      <c r="E4" s="274" t="s">
        <v>504</v>
      </c>
      <c r="F4" s="274" t="s">
        <v>505</v>
      </c>
      <c r="G4" s="274" t="s">
        <v>506</v>
      </c>
      <c r="H4" s="274" t="s">
        <v>507</v>
      </c>
      <c r="I4" s="275" t="s">
        <v>573</v>
      </c>
      <c r="J4" s="275" t="s">
        <v>572</v>
      </c>
      <c r="K4" s="275" t="s">
        <v>508</v>
      </c>
      <c r="L4" s="276" t="s">
        <v>573</v>
      </c>
      <c r="M4" s="276" t="s">
        <v>572</v>
      </c>
      <c r="N4" s="276" t="s">
        <v>508</v>
      </c>
      <c r="O4" s="313" t="s">
        <v>573</v>
      </c>
      <c r="P4" s="313" t="s">
        <v>572</v>
      </c>
      <c r="Q4" s="313" t="s">
        <v>509</v>
      </c>
    </row>
    <row r="5" spans="1:17" ht="15">
      <c r="A5" s="307" t="s">
        <v>550</v>
      </c>
      <c r="B5" s="282">
        <v>1200</v>
      </c>
      <c r="C5" s="283">
        <v>5205</v>
      </c>
      <c r="D5" s="284" t="s">
        <v>510</v>
      </c>
      <c r="E5" s="281">
        <f t="shared" ref="E5:E72" si="0">(H5-G5)+1</f>
        <v>42</v>
      </c>
      <c r="F5" s="285">
        <f t="shared" ref="F5:F72" si="1">E5/10</f>
        <v>4.2</v>
      </c>
      <c r="G5" s="281">
        <v>1982</v>
      </c>
      <c r="H5" s="281">
        <v>2023</v>
      </c>
      <c r="I5" s="285">
        <v>11.2331</v>
      </c>
      <c r="J5" s="285">
        <v>12.582000000000001</v>
      </c>
      <c r="K5" s="278">
        <f t="shared" ref="K5:K72" si="2">(I5-J5)/$F5</f>
        <v>-0.32116666666666677</v>
      </c>
      <c r="L5" s="285">
        <v>4.4863</v>
      </c>
      <c r="M5" s="285">
        <v>4.9707999999999997</v>
      </c>
      <c r="N5" s="279">
        <f t="shared" ref="N5:N72" si="3">(L5-M5)/$F5</f>
        <v>-0.11535714285714278</v>
      </c>
      <c r="O5" s="285">
        <v>40.6828</v>
      </c>
      <c r="P5" s="285">
        <v>46.472000000000001</v>
      </c>
      <c r="Q5" s="314">
        <f t="shared" ref="Q5:Q72" si="4">(O5-P5)/$F5</f>
        <v>-1.3783809523809525</v>
      </c>
    </row>
    <row r="6" spans="1:17" ht="15">
      <c r="A6" s="307" t="s">
        <v>303</v>
      </c>
      <c r="B6" s="282">
        <v>1500</v>
      </c>
      <c r="C6" s="283">
        <v>5680</v>
      </c>
      <c r="D6" s="286" t="s">
        <v>511</v>
      </c>
      <c r="E6" s="281">
        <f t="shared" si="0"/>
        <v>30</v>
      </c>
      <c r="F6" s="285">
        <f t="shared" si="1"/>
        <v>3</v>
      </c>
      <c r="G6" s="281">
        <v>1994</v>
      </c>
      <c r="H6" s="281">
        <v>2023</v>
      </c>
      <c r="I6" s="285">
        <v>11.3215</v>
      </c>
      <c r="J6" s="285">
        <v>12.525</v>
      </c>
      <c r="K6" s="278">
        <f t="shared" si="2"/>
        <v>-0.40116666666666667</v>
      </c>
      <c r="L6" s="285">
        <v>3.8319000000000001</v>
      </c>
      <c r="M6" s="285">
        <v>5.1166</v>
      </c>
      <c r="N6" s="279">
        <f t="shared" si="3"/>
        <v>-0.4282333333333333</v>
      </c>
      <c r="O6" s="285">
        <v>33.171799999999998</v>
      </c>
      <c r="P6" s="285">
        <v>33.323</v>
      </c>
      <c r="Q6" s="314">
        <f t="shared" si="4"/>
        <v>-5.0400000000000965E-2</v>
      </c>
    </row>
    <row r="7" spans="1:17" ht="15">
      <c r="A7" s="307" t="s">
        <v>177</v>
      </c>
      <c r="B7" s="282">
        <v>1600</v>
      </c>
      <c r="C7" s="283">
        <v>5080</v>
      </c>
      <c r="D7" s="289" t="s">
        <v>516</v>
      </c>
      <c r="E7" s="281">
        <f t="shared" si="0"/>
        <v>41</v>
      </c>
      <c r="F7" s="285">
        <f t="shared" si="1"/>
        <v>4.0999999999999996</v>
      </c>
      <c r="G7" s="281">
        <v>1983</v>
      </c>
      <c r="H7" s="281">
        <v>2023</v>
      </c>
      <c r="I7" s="285">
        <v>15.206</v>
      </c>
      <c r="J7" s="285">
        <v>14.561999999999999</v>
      </c>
      <c r="K7" s="278">
        <f t="shared" si="2"/>
        <v>0.15707317073170737</v>
      </c>
      <c r="L7" s="285">
        <v>4.992</v>
      </c>
      <c r="M7" s="285">
        <v>4.4800000000000004</v>
      </c>
      <c r="N7" s="279">
        <f t="shared" si="3"/>
        <v>0.12487804878048771</v>
      </c>
      <c r="O7" s="285">
        <v>40.243000000000002</v>
      </c>
      <c r="P7" s="285">
        <v>40.215000000000003</v>
      </c>
      <c r="Q7" s="314">
        <f t="shared" si="4"/>
        <v>6.8292682926826085E-3</v>
      </c>
    </row>
    <row r="8" spans="1:17" ht="15">
      <c r="A8" s="307" t="s">
        <v>31</v>
      </c>
      <c r="B8" s="282">
        <v>3300</v>
      </c>
      <c r="C8" s="283">
        <v>1050</v>
      </c>
      <c r="D8" s="286" t="s">
        <v>511</v>
      </c>
      <c r="E8" s="281">
        <f t="shared" si="0"/>
        <v>43</v>
      </c>
      <c r="F8" s="285">
        <f t="shared" si="1"/>
        <v>4.3</v>
      </c>
      <c r="G8" s="281">
        <v>1981</v>
      </c>
      <c r="H8" s="281">
        <v>2023</v>
      </c>
      <c r="I8" s="285">
        <v>5.6219999999999999</v>
      </c>
      <c r="J8" s="285">
        <v>7.9530000000000003</v>
      </c>
      <c r="K8" s="278">
        <f t="shared" si="2"/>
        <v>-0.5420930232558141</v>
      </c>
      <c r="L8" s="285">
        <v>2.4159000000000002</v>
      </c>
      <c r="M8" s="285">
        <v>2.6133000000000002</v>
      </c>
      <c r="N8" s="279">
        <f t="shared" si="3"/>
        <v>-4.5906976744186055E-2</v>
      </c>
      <c r="O8" s="285">
        <v>21.157599999999999</v>
      </c>
      <c r="P8" s="285">
        <v>29.86</v>
      </c>
      <c r="Q8" s="314">
        <f t="shared" si="4"/>
        <v>-2.0238139534883723</v>
      </c>
    </row>
    <row r="9" spans="1:17" ht="15">
      <c r="A9" s="307" t="s">
        <v>383</v>
      </c>
      <c r="B9" s="282">
        <v>3500</v>
      </c>
      <c r="C9" s="283">
        <v>1090</v>
      </c>
      <c r="D9" s="286" t="s">
        <v>511</v>
      </c>
      <c r="E9" s="281">
        <f t="shared" si="0"/>
        <v>33</v>
      </c>
      <c r="F9" s="285">
        <f t="shared" si="1"/>
        <v>3.3</v>
      </c>
      <c r="G9" s="281">
        <v>1991</v>
      </c>
      <c r="H9" s="281">
        <v>2023</v>
      </c>
      <c r="I9" s="285">
        <v>4.8380000000000001</v>
      </c>
      <c r="J9" s="285">
        <v>8.1595999999999993</v>
      </c>
      <c r="K9" s="278">
        <f t="shared" si="2"/>
        <v>-1.0065454545454544</v>
      </c>
      <c r="L9" s="285">
        <v>2.2484999999999999</v>
      </c>
      <c r="M9" s="285">
        <v>2.2869000000000002</v>
      </c>
      <c r="N9" s="279">
        <f t="shared" si="3"/>
        <v>-1.1636363636363702E-2</v>
      </c>
      <c r="O9" s="285">
        <v>20.461099999999998</v>
      </c>
      <c r="P9" s="285">
        <v>27.681000000000001</v>
      </c>
      <c r="Q9" s="314">
        <f t="shared" si="4"/>
        <v>-2.1878484848484856</v>
      </c>
    </row>
    <row r="10" spans="1:17" ht="15">
      <c r="A10" s="307" t="s">
        <v>494</v>
      </c>
      <c r="B10" s="282">
        <v>3800</v>
      </c>
      <c r="C10" s="283">
        <v>1100</v>
      </c>
      <c r="D10" s="289" t="s">
        <v>516</v>
      </c>
      <c r="E10" s="281">
        <f t="shared" si="0"/>
        <v>27</v>
      </c>
      <c r="F10" s="285">
        <f t="shared" si="1"/>
        <v>2.7</v>
      </c>
      <c r="G10" s="281">
        <v>1997</v>
      </c>
      <c r="H10" s="281">
        <v>2023</v>
      </c>
      <c r="I10" s="285">
        <v>6.9793000000000003</v>
      </c>
      <c r="J10" s="285">
        <v>6.0251000000000001</v>
      </c>
      <c r="K10" s="278">
        <f t="shared" si="2"/>
        <v>0.35340740740740745</v>
      </c>
      <c r="L10" s="285">
        <v>2.7363</v>
      </c>
      <c r="M10" s="285">
        <v>2.0680999999999998</v>
      </c>
      <c r="N10" s="279">
        <f t="shared" si="3"/>
        <v>0.24748148148148152</v>
      </c>
      <c r="O10" s="285">
        <v>23.046600000000002</v>
      </c>
      <c r="P10" s="285">
        <v>24.5</v>
      </c>
      <c r="Q10" s="314">
        <f t="shared" si="4"/>
        <v>-0.53829629629629572</v>
      </c>
    </row>
    <row r="11" spans="1:17" ht="15">
      <c r="A11" s="307" t="s">
        <v>549</v>
      </c>
      <c r="B11" s="282">
        <v>4000</v>
      </c>
      <c r="C11" s="283">
        <v>1125</v>
      </c>
      <c r="D11" s="286" t="s">
        <v>511</v>
      </c>
      <c r="E11" s="281">
        <f t="shared" si="0"/>
        <v>33</v>
      </c>
      <c r="F11" s="285">
        <f t="shared" si="1"/>
        <v>3.3</v>
      </c>
      <c r="G11" s="281">
        <v>1991</v>
      </c>
      <c r="H11" s="281">
        <v>2023</v>
      </c>
      <c r="I11" s="285">
        <v>5.5476999999999999</v>
      </c>
      <c r="J11" s="285">
        <v>8.0469000000000008</v>
      </c>
      <c r="K11" s="278">
        <f t="shared" si="2"/>
        <v>-0.75733333333333364</v>
      </c>
      <c r="L11" s="285">
        <v>2.4763999999999999</v>
      </c>
      <c r="M11" s="285">
        <v>2.0924</v>
      </c>
      <c r="N11" s="279">
        <f t="shared" si="3"/>
        <v>0.11636363636363634</v>
      </c>
      <c r="O11" s="285">
        <v>22.718399999999999</v>
      </c>
      <c r="P11" s="285">
        <v>29.867000000000001</v>
      </c>
      <c r="Q11" s="314">
        <f t="shared" si="4"/>
        <v>-2.1662424242424247</v>
      </c>
    </row>
    <row r="12" spans="1:17" ht="15">
      <c r="A12" s="307" t="s">
        <v>34</v>
      </c>
      <c r="B12" s="282">
        <v>4200</v>
      </c>
      <c r="C12" s="283">
        <v>1155</v>
      </c>
      <c r="D12" s="286" t="s">
        <v>511</v>
      </c>
      <c r="E12" s="281">
        <f t="shared" si="0"/>
        <v>33</v>
      </c>
      <c r="F12" s="285">
        <f t="shared" si="1"/>
        <v>3.3</v>
      </c>
      <c r="G12" s="281">
        <v>1991</v>
      </c>
      <c r="H12" s="281">
        <v>2023</v>
      </c>
      <c r="I12" s="285">
        <v>6.6173000000000002</v>
      </c>
      <c r="J12" s="285">
        <v>8.1372999999999998</v>
      </c>
      <c r="K12" s="278">
        <f t="shared" si="2"/>
        <v>-0.46060606060606052</v>
      </c>
      <c r="L12" s="285">
        <v>3.1896</v>
      </c>
      <c r="M12" s="285">
        <v>3.1048</v>
      </c>
      <c r="N12" s="279">
        <f t="shared" si="3"/>
        <v>2.5696969696969694E-2</v>
      </c>
      <c r="O12" s="285">
        <v>25.9588</v>
      </c>
      <c r="P12" s="285">
        <v>30.634</v>
      </c>
      <c r="Q12" s="314">
        <f t="shared" si="4"/>
        <v>-1.4167272727272728</v>
      </c>
    </row>
    <row r="13" spans="1:17" ht="15">
      <c r="A13" s="307" t="s">
        <v>35</v>
      </c>
      <c r="B13" s="282">
        <v>4500</v>
      </c>
      <c r="C13" s="283">
        <v>1225</v>
      </c>
      <c r="D13" s="286" t="s">
        <v>511</v>
      </c>
      <c r="E13" s="281">
        <f t="shared" si="0"/>
        <v>33</v>
      </c>
      <c r="F13" s="285">
        <f t="shared" si="1"/>
        <v>3.3</v>
      </c>
      <c r="G13" s="281">
        <v>1991</v>
      </c>
      <c r="H13" s="281">
        <v>2023</v>
      </c>
      <c r="I13" s="285">
        <v>5.5510999999999999</v>
      </c>
      <c r="J13" s="285">
        <v>7.6246999999999998</v>
      </c>
      <c r="K13" s="278">
        <f t="shared" si="2"/>
        <v>-0.62836363636363635</v>
      </c>
      <c r="L13" s="285">
        <v>2.5013000000000001</v>
      </c>
      <c r="M13" s="285">
        <v>1.8516999999999999</v>
      </c>
      <c r="N13" s="279">
        <f t="shared" si="3"/>
        <v>0.19684848484848491</v>
      </c>
      <c r="O13" s="285">
        <v>21.349599999999999</v>
      </c>
      <c r="P13" s="285">
        <v>31.788</v>
      </c>
      <c r="Q13" s="314">
        <f t="shared" si="4"/>
        <v>-3.1631515151515157</v>
      </c>
    </row>
    <row r="14" spans="1:17" ht="15">
      <c r="A14" s="307" t="s">
        <v>548</v>
      </c>
      <c r="B14" s="282">
        <v>4700</v>
      </c>
      <c r="C14" s="283">
        <v>1175</v>
      </c>
      <c r="D14" s="286" t="s">
        <v>511</v>
      </c>
      <c r="E14" s="281">
        <f t="shared" si="0"/>
        <v>29</v>
      </c>
      <c r="F14" s="285">
        <f t="shared" si="1"/>
        <v>2.9</v>
      </c>
      <c r="G14" s="281">
        <v>1995</v>
      </c>
      <c r="H14" s="281">
        <v>2023</v>
      </c>
      <c r="I14" s="285">
        <v>6.5688000000000004</v>
      </c>
      <c r="J14" s="285">
        <v>6.2957999999999998</v>
      </c>
      <c r="K14" s="278">
        <f t="shared" si="2"/>
        <v>9.4137931034482966E-2</v>
      </c>
      <c r="L14" s="285">
        <v>2.7629999999999999</v>
      </c>
      <c r="M14" s="285">
        <v>2.0219999999999998</v>
      </c>
      <c r="N14" s="279">
        <f t="shared" si="3"/>
        <v>0.25551724137931037</v>
      </c>
      <c r="O14" s="285">
        <v>24.0806</v>
      </c>
      <c r="P14" s="285">
        <v>27.323</v>
      </c>
      <c r="Q14" s="314">
        <f t="shared" si="4"/>
        <v>-1.1180689655172413</v>
      </c>
    </row>
    <row r="15" spans="1:17" ht="15">
      <c r="A15" s="307" t="s">
        <v>547</v>
      </c>
      <c r="B15" s="282">
        <v>5000</v>
      </c>
      <c r="C15" s="283">
        <v>1205</v>
      </c>
      <c r="D15" s="289" t="s">
        <v>516</v>
      </c>
      <c r="E15" s="281">
        <f t="shared" si="0"/>
        <v>33</v>
      </c>
      <c r="F15" s="285">
        <f t="shared" si="1"/>
        <v>3.3</v>
      </c>
      <c r="G15" s="281">
        <v>1991</v>
      </c>
      <c r="H15" s="281">
        <v>2023</v>
      </c>
      <c r="I15" s="285">
        <v>6.1325000000000003</v>
      </c>
      <c r="J15" s="285">
        <v>8.4397000000000002</v>
      </c>
      <c r="K15" s="278">
        <f t="shared" si="2"/>
        <v>-0.69915151515151519</v>
      </c>
      <c r="L15" s="285">
        <v>2.8759000000000001</v>
      </c>
      <c r="M15" s="285">
        <v>1.996</v>
      </c>
      <c r="N15" s="279">
        <f t="shared" si="3"/>
        <v>0.26663636363636367</v>
      </c>
      <c r="O15" s="285">
        <v>22.9358</v>
      </c>
      <c r="P15" s="285">
        <v>31.157</v>
      </c>
      <c r="Q15" s="314">
        <f t="shared" si="4"/>
        <v>-2.4912727272727273</v>
      </c>
    </row>
    <row r="16" spans="1:17" ht="15">
      <c r="A16" s="307" t="s">
        <v>347</v>
      </c>
      <c r="B16" s="282">
        <v>5500</v>
      </c>
      <c r="C16" s="283">
        <v>995</v>
      </c>
      <c r="D16" s="286" t="s">
        <v>511</v>
      </c>
      <c r="E16" s="281">
        <f t="shared" si="0"/>
        <v>25</v>
      </c>
      <c r="F16" s="285">
        <f t="shared" si="1"/>
        <v>2.5</v>
      </c>
      <c r="G16" s="281">
        <v>1999</v>
      </c>
      <c r="H16" s="281">
        <v>2023</v>
      </c>
      <c r="I16" s="285">
        <v>6.0593000000000004</v>
      </c>
      <c r="J16" s="285">
        <v>5.1792999999999996</v>
      </c>
      <c r="K16" s="278">
        <f t="shared" si="2"/>
        <v>0.35200000000000031</v>
      </c>
      <c r="L16" s="285">
        <v>2.1718999999999999</v>
      </c>
      <c r="M16" s="285">
        <v>2.0893999999999999</v>
      </c>
      <c r="N16" s="279">
        <f t="shared" si="3"/>
        <v>3.3000000000000008E-2</v>
      </c>
      <c r="O16" s="285">
        <v>23.115600000000001</v>
      </c>
      <c r="P16" s="285">
        <v>21.99</v>
      </c>
      <c r="Q16" s="314">
        <f t="shared" si="4"/>
        <v>0.45024000000000086</v>
      </c>
    </row>
    <row r="17" spans="1:17" ht="15">
      <c r="A17" s="307" t="s">
        <v>488</v>
      </c>
      <c r="B17" s="282">
        <v>6000</v>
      </c>
      <c r="C17" s="283">
        <v>1110</v>
      </c>
      <c r="D17" s="286" t="s">
        <v>511</v>
      </c>
      <c r="E17" s="281">
        <f t="shared" si="0"/>
        <v>34</v>
      </c>
      <c r="F17" s="285">
        <f t="shared" si="1"/>
        <v>3.4</v>
      </c>
      <c r="G17" s="281">
        <v>1990</v>
      </c>
      <c r="H17" s="281">
        <v>2023</v>
      </c>
      <c r="I17" s="285">
        <v>6.1094999999999997</v>
      </c>
      <c r="J17" s="285">
        <v>8.3864999999999998</v>
      </c>
      <c r="K17" s="278">
        <f t="shared" si="2"/>
        <v>-0.66970588235294126</v>
      </c>
      <c r="L17" s="285">
        <v>2.3359000000000001</v>
      </c>
      <c r="M17" s="285">
        <v>2.7319</v>
      </c>
      <c r="N17" s="279">
        <f t="shared" si="3"/>
        <v>-0.11647058823529409</v>
      </c>
      <c r="O17" s="285">
        <v>22.420200000000001</v>
      </c>
      <c r="P17" s="285">
        <v>31.878</v>
      </c>
      <c r="Q17" s="314">
        <f t="shared" si="4"/>
        <v>-2.781705882352941</v>
      </c>
    </row>
    <row r="18" spans="1:17" ht="15">
      <c r="A18" s="307" t="s">
        <v>546</v>
      </c>
      <c r="B18" s="282">
        <v>6200</v>
      </c>
      <c r="C18" s="283">
        <v>1025</v>
      </c>
      <c r="D18" s="286" t="s">
        <v>511</v>
      </c>
      <c r="E18" s="281">
        <f t="shared" si="0"/>
        <v>27</v>
      </c>
      <c r="F18" s="285">
        <f t="shared" si="1"/>
        <v>2.7</v>
      </c>
      <c r="G18" s="281">
        <v>1997</v>
      </c>
      <c r="H18" s="281">
        <v>2023</v>
      </c>
      <c r="I18" s="285">
        <v>6.3188000000000004</v>
      </c>
      <c r="J18" s="285">
        <v>5.6037999999999997</v>
      </c>
      <c r="K18" s="278">
        <f t="shared" si="2"/>
        <v>0.26481481481481506</v>
      </c>
      <c r="L18" s="285">
        <v>2.2473000000000001</v>
      </c>
      <c r="M18" s="285">
        <v>2.0861000000000001</v>
      </c>
      <c r="N18" s="279">
        <f t="shared" si="3"/>
        <v>5.9703703703703703E-2</v>
      </c>
      <c r="O18" s="285">
        <v>23.005600000000001</v>
      </c>
      <c r="P18" s="285">
        <v>22.911999999999999</v>
      </c>
      <c r="Q18" s="314">
        <f t="shared" si="4"/>
        <v>3.4666666666667449E-2</v>
      </c>
    </row>
    <row r="19" spans="1:17" ht="15">
      <c r="A19" s="307" t="s">
        <v>39</v>
      </c>
      <c r="B19" s="282">
        <v>6500</v>
      </c>
      <c r="C19" s="283">
        <v>1150</v>
      </c>
      <c r="D19" s="284" t="s">
        <v>510</v>
      </c>
      <c r="E19" s="281">
        <f t="shared" si="0"/>
        <v>34</v>
      </c>
      <c r="F19" s="285">
        <f t="shared" si="1"/>
        <v>3.4</v>
      </c>
      <c r="G19" s="281">
        <v>1990</v>
      </c>
      <c r="H19" s="281">
        <v>2023</v>
      </c>
      <c r="I19" s="285">
        <v>5.7975000000000003</v>
      </c>
      <c r="J19" s="285">
        <v>8.19</v>
      </c>
      <c r="K19" s="278">
        <f t="shared" si="2"/>
        <v>-0.70367647058823513</v>
      </c>
      <c r="L19" s="285">
        <v>2.2555000000000001</v>
      </c>
      <c r="M19" s="285">
        <v>2.6482000000000001</v>
      </c>
      <c r="N19" s="279">
        <f t="shared" si="3"/>
        <v>-0.11550000000000002</v>
      </c>
      <c r="O19" s="285">
        <v>22.317599999999999</v>
      </c>
      <c r="P19" s="285">
        <v>31.98</v>
      </c>
      <c r="Q19" s="314">
        <f t="shared" si="4"/>
        <v>-2.8418823529411772</v>
      </c>
    </row>
    <row r="20" spans="1:17" ht="15">
      <c r="A20" s="307" t="s">
        <v>545</v>
      </c>
      <c r="B20" s="282">
        <v>6700</v>
      </c>
      <c r="C20" s="283">
        <v>1170</v>
      </c>
      <c r="D20" s="286" t="s">
        <v>511</v>
      </c>
      <c r="E20" s="281">
        <f t="shared" si="0"/>
        <v>29</v>
      </c>
      <c r="F20" s="285">
        <f t="shared" si="1"/>
        <v>2.9</v>
      </c>
      <c r="G20" s="281">
        <v>1995</v>
      </c>
      <c r="H20" s="281">
        <v>2023</v>
      </c>
      <c r="I20" s="285">
        <v>7.19</v>
      </c>
      <c r="J20" s="285">
        <v>6.5711000000000004</v>
      </c>
      <c r="K20" s="278">
        <f t="shared" si="2"/>
        <v>0.2134137931034483</v>
      </c>
      <c r="L20" s="285">
        <v>2.5453000000000001</v>
      </c>
      <c r="M20" s="285">
        <v>2.44</v>
      </c>
      <c r="N20" s="279">
        <f t="shared" si="3"/>
        <v>3.6310344827586265E-2</v>
      </c>
      <c r="O20" s="285">
        <v>24.967600000000001</v>
      </c>
      <c r="P20" s="285">
        <v>25.81</v>
      </c>
      <c r="Q20" s="314">
        <f t="shared" si="4"/>
        <v>-0.2904827586206889</v>
      </c>
    </row>
    <row r="21" spans="1:17" ht="15">
      <c r="A21" s="307" t="s">
        <v>544</v>
      </c>
      <c r="B21" s="282">
        <v>7000</v>
      </c>
      <c r="C21" s="283">
        <v>1160</v>
      </c>
      <c r="D21" s="286" t="s">
        <v>511</v>
      </c>
      <c r="E21" s="281">
        <f t="shared" si="0"/>
        <v>33</v>
      </c>
      <c r="F21" s="285">
        <f t="shared" si="1"/>
        <v>3.3</v>
      </c>
      <c r="G21" s="281">
        <v>1991</v>
      </c>
      <c r="H21" s="281">
        <v>2023</v>
      </c>
      <c r="I21" s="285">
        <v>6.0433000000000003</v>
      </c>
      <c r="J21" s="285">
        <v>9.6369000000000007</v>
      </c>
      <c r="K21" s="278">
        <f t="shared" si="2"/>
        <v>-1.0889696969696971</v>
      </c>
      <c r="L21" s="285">
        <v>2.6278999999999999</v>
      </c>
      <c r="M21" s="285">
        <v>2.6695000000000002</v>
      </c>
      <c r="N21" s="279">
        <f t="shared" si="3"/>
        <v>-1.2606060606060699E-2</v>
      </c>
      <c r="O21" s="285">
        <v>24.113099999999999</v>
      </c>
      <c r="P21" s="285">
        <v>31.488</v>
      </c>
      <c r="Q21" s="314">
        <f t="shared" si="4"/>
        <v>-2.234818181818182</v>
      </c>
    </row>
    <row r="22" spans="1:17" ht="15">
      <c r="A22" s="307" t="s">
        <v>543</v>
      </c>
      <c r="B22" s="282">
        <v>7500</v>
      </c>
      <c r="C22" s="283">
        <v>1140</v>
      </c>
      <c r="D22" s="286" t="s">
        <v>511</v>
      </c>
      <c r="E22" s="281">
        <f t="shared" si="0"/>
        <v>27</v>
      </c>
      <c r="F22" s="285">
        <f t="shared" si="1"/>
        <v>2.7</v>
      </c>
      <c r="G22" s="281">
        <v>1997</v>
      </c>
      <c r="H22" s="281">
        <v>2023</v>
      </c>
      <c r="I22" s="285">
        <v>6.1486000000000001</v>
      </c>
      <c r="J22" s="285">
        <v>6.2942</v>
      </c>
      <c r="K22" s="278">
        <f t="shared" si="2"/>
        <v>-5.3925925925925905E-2</v>
      </c>
      <c r="L22" s="285">
        <v>2.2810000000000001</v>
      </c>
      <c r="M22" s="285">
        <v>1.8026</v>
      </c>
      <c r="N22" s="279">
        <f t="shared" si="3"/>
        <v>0.17718518518518522</v>
      </c>
      <c r="O22" s="285">
        <v>23.1098</v>
      </c>
      <c r="P22" s="285">
        <v>24.077000000000002</v>
      </c>
      <c r="Q22" s="314">
        <f t="shared" si="4"/>
        <v>-0.35822222222222289</v>
      </c>
    </row>
    <row r="23" spans="1:17" ht="15">
      <c r="A23" s="307" t="s">
        <v>542</v>
      </c>
      <c r="B23" s="282">
        <v>7800</v>
      </c>
      <c r="C23" s="283">
        <v>1495</v>
      </c>
      <c r="D23" s="286" t="s">
        <v>511</v>
      </c>
      <c r="E23" s="281">
        <f t="shared" si="0"/>
        <v>30</v>
      </c>
      <c r="F23" s="285">
        <f t="shared" si="1"/>
        <v>3</v>
      </c>
      <c r="G23" s="281">
        <v>1994</v>
      </c>
      <c r="H23" s="281">
        <v>2023</v>
      </c>
      <c r="I23" s="285">
        <v>7.2514000000000003</v>
      </c>
      <c r="J23" s="285">
        <v>8.6839999999999993</v>
      </c>
      <c r="K23" s="278">
        <f t="shared" si="2"/>
        <v>-0.47753333333333298</v>
      </c>
      <c r="L23" s="285">
        <v>2.6432000000000002</v>
      </c>
      <c r="M23" s="285">
        <v>2.9651000000000001</v>
      </c>
      <c r="N23" s="279">
        <f t="shared" si="3"/>
        <v>-0.10729999999999995</v>
      </c>
      <c r="O23" s="285">
        <v>26.958400000000001</v>
      </c>
      <c r="P23" s="285">
        <v>28.532</v>
      </c>
      <c r="Q23" s="314">
        <f t="shared" si="4"/>
        <v>-0.52453333333333296</v>
      </c>
    </row>
    <row r="24" spans="1:17" ht="15">
      <c r="A24" s="307" t="s">
        <v>541</v>
      </c>
      <c r="B24" s="282">
        <v>8200</v>
      </c>
      <c r="C24" s="283">
        <v>1465</v>
      </c>
      <c r="D24" s="286" t="s">
        <v>511</v>
      </c>
      <c r="E24" s="281">
        <f t="shared" si="0"/>
        <v>30</v>
      </c>
      <c r="F24" s="285">
        <f t="shared" si="1"/>
        <v>3</v>
      </c>
      <c r="G24" s="281">
        <v>1994</v>
      </c>
      <c r="H24" s="281">
        <v>2023</v>
      </c>
      <c r="I24" s="285">
        <v>6.7953000000000001</v>
      </c>
      <c r="J24" s="285">
        <v>7.5956999999999999</v>
      </c>
      <c r="K24" s="278">
        <f t="shared" si="2"/>
        <v>-0.26679999999999993</v>
      </c>
      <c r="L24" s="285">
        <v>2.379</v>
      </c>
      <c r="M24" s="285">
        <v>2.1528</v>
      </c>
      <c r="N24" s="279">
        <f t="shared" si="3"/>
        <v>7.5399999999999981E-2</v>
      </c>
      <c r="O24" s="285">
        <v>24.231999999999999</v>
      </c>
      <c r="P24" s="285">
        <v>26.108000000000001</v>
      </c>
      <c r="Q24" s="314">
        <f t="shared" si="4"/>
        <v>-0.62533333333333374</v>
      </c>
    </row>
    <row r="25" spans="1:17" ht="15">
      <c r="A25" s="307" t="s">
        <v>564</v>
      </c>
      <c r="B25" s="282">
        <v>8500</v>
      </c>
      <c r="C25" s="283">
        <v>1340</v>
      </c>
      <c r="D25" s="286" t="s">
        <v>511</v>
      </c>
      <c r="E25" s="281">
        <f t="shared" si="0"/>
        <v>25</v>
      </c>
      <c r="F25" s="285">
        <f t="shared" si="1"/>
        <v>2.5</v>
      </c>
      <c r="G25" s="281">
        <v>1999</v>
      </c>
      <c r="H25" s="281">
        <v>2023</v>
      </c>
      <c r="I25" s="285">
        <v>7.2587999999999999</v>
      </c>
      <c r="J25" s="285">
        <v>6.9492000000000003</v>
      </c>
      <c r="K25" s="278">
        <f t="shared" si="2"/>
        <v>0.12383999999999987</v>
      </c>
      <c r="L25" s="285">
        <v>2.8852000000000002</v>
      </c>
      <c r="M25" s="285">
        <v>2.1004</v>
      </c>
      <c r="N25" s="279">
        <f t="shared" si="3"/>
        <v>0.31392000000000009</v>
      </c>
      <c r="O25" s="285">
        <v>27.49</v>
      </c>
      <c r="P25" s="285">
        <v>30.105</v>
      </c>
      <c r="Q25" s="314">
        <f t="shared" si="4"/>
        <v>-1.0460000000000007</v>
      </c>
    </row>
    <row r="26" spans="1:17" ht="15">
      <c r="A26" s="307" t="s">
        <v>540</v>
      </c>
      <c r="B26" s="282">
        <v>8700</v>
      </c>
      <c r="C26" s="283">
        <v>1430</v>
      </c>
      <c r="D26" s="286" t="s">
        <v>511</v>
      </c>
      <c r="E26" s="281">
        <f t="shared" si="0"/>
        <v>29</v>
      </c>
      <c r="F26" s="285">
        <f t="shared" si="1"/>
        <v>2.9</v>
      </c>
      <c r="G26" s="281">
        <v>1995</v>
      </c>
      <c r="H26" s="281">
        <v>2023</v>
      </c>
      <c r="I26" s="285">
        <v>7.5311000000000003</v>
      </c>
      <c r="J26" s="285">
        <v>7.3883000000000001</v>
      </c>
      <c r="K26" s="278">
        <f t="shared" si="2"/>
        <v>4.9241379310344918E-2</v>
      </c>
      <c r="L26" s="285">
        <v>2.6120000000000001</v>
      </c>
      <c r="M26" s="285">
        <v>2.4775999999999998</v>
      </c>
      <c r="N26" s="279">
        <f t="shared" si="3"/>
        <v>4.6344827586206998E-2</v>
      </c>
      <c r="O26" s="285">
        <v>27.607800000000001</v>
      </c>
      <c r="P26" s="285">
        <v>26.414999999999999</v>
      </c>
      <c r="Q26" s="314">
        <f t="shared" si="4"/>
        <v>0.41131034482758688</v>
      </c>
    </row>
    <row r="27" spans="1:17" ht="15">
      <c r="A27" s="307" t="s">
        <v>539</v>
      </c>
      <c r="B27" s="282">
        <v>9300</v>
      </c>
      <c r="C27" s="283">
        <v>1360</v>
      </c>
      <c r="D27" s="286" t="s">
        <v>511</v>
      </c>
      <c r="E27" s="281">
        <f t="shared" si="0"/>
        <v>34</v>
      </c>
      <c r="F27" s="285">
        <f t="shared" si="1"/>
        <v>3.4</v>
      </c>
      <c r="G27" s="281">
        <v>1990</v>
      </c>
      <c r="H27" s="281">
        <v>2023</v>
      </c>
      <c r="I27" s="285">
        <v>6.8350999999999997</v>
      </c>
      <c r="J27" s="285">
        <v>7.7161999999999997</v>
      </c>
      <c r="K27" s="278">
        <f t="shared" si="2"/>
        <v>-0.2591470588235294</v>
      </c>
      <c r="L27" s="285">
        <v>2.9199000000000002</v>
      </c>
      <c r="M27" s="285">
        <v>2.1278999999999999</v>
      </c>
      <c r="N27" s="279">
        <f t="shared" si="3"/>
        <v>0.23294117647058832</v>
      </c>
      <c r="O27" s="285">
        <v>25.6387</v>
      </c>
      <c r="P27" s="285">
        <v>30.724</v>
      </c>
      <c r="Q27" s="314">
        <f t="shared" si="4"/>
        <v>-1.4956764705882353</v>
      </c>
    </row>
    <row r="28" spans="1:17" ht="15">
      <c r="A28" s="307" t="s">
        <v>42</v>
      </c>
      <c r="B28" s="282">
        <v>9800</v>
      </c>
      <c r="C28" s="283">
        <v>1405</v>
      </c>
      <c r="D28" s="289" t="s">
        <v>516</v>
      </c>
      <c r="E28" s="281">
        <f t="shared" si="0"/>
        <v>38</v>
      </c>
      <c r="F28" s="285">
        <f t="shared" si="1"/>
        <v>3.8</v>
      </c>
      <c r="G28" s="281">
        <v>1986</v>
      </c>
      <c r="H28" s="281">
        <v>2023</v>
      </c>
      <c r="I28" s="285">
        <v>6.3623000000000003</v>
      </c>
      <c r="J28" s="285">
        <v>8.4861000000000004</v>
      </c>
      <c r="K28" s="278">
        <f t="shared" si="2"/>
        <v>-0.55889473684210533</v>
      </c>
      <c r="L28" s="285">
        <v>2.5895999999999999</v>
      </c>
      <c r="M28" s="285">
        <v>2.3121</v>
      </c>
      <c r="N28" s="279">
        <f t="shared" si="3"/>
        <v>7.3026315789473648E-2</v>
      </c>
      <c r="O28" s="285">
        <v>23.703399999999998</v>
      </c>
      <c r="P28" s="285">
        <v>29.097999999999999</v>
      </c>
      <c r="Q28" s="314">
        <f t="shared" si="4"/>
        <v>-1.4196315789473686</v>
      </c>
    </row>
    <row r="29" spans="1:17" ht="15">
      <c r="A29" s="307" t="s">
        <v>43</v>
      </c>
      <c r="B29" s="282">
        <v>10000</v>
      </c>
      <c r="C29" s="283">
        <v>1250</v>
      </c>
      <c r="D29" s="286" t="s">
        <v>511</v>
      </c>
      <c r="E29" s="281">
        <f t="shared" si="0"/>
        <v>30</v>
      </c>
      <c r="F29" s="285">
        <f t="shared" si="1"/>
        <v>3</v>
      </c>
      <c r="G29" s="281">
        <v>1994</v>
      </c>
      <c r="H29" s="281">
        <v>2023</v>
      </c>
      <c r="I29" s="285">
        <v>7.2224000000000004</v>
      </c>
      <c r="J29" s="285">
        <v>5.9668000000000001</v>
      </c>
      <c r="K29" s="278">
        <f t="shared" si="2"/>
        <v>0.41853333333333342</v>
      </c>
      <c r="L29" s="285">
        <v>2.9670000000000001</v>
      </c>
      <c r="M29" s="285">
        <v>1.6649</v>
      </c>
      <c r="N29" s="279">
        <f t="shared" si="3"/>
        <v>0.43403333333333333</v>
      </c>
      <c r="O29" s="285">
        <v>25.640999999999998</v>
      </c>
      <c r="P29" s="285">
        <v>26.635000000000002</v>
      </c>
      <c r="Q29" s="314">
        <f t="shared" si="4"/>
        <v>-0.33133333333333442</v>
      </c>
    </row>
    <row r="30" spans="1:17" ht="15">
      <c r="A30" s="307" t="s">
        <v>44</v>
      </c>
      <c r="B30" s="282">
        <v>10500</v>
      </c>
      <c r="C30" s="283">
        <v>1230</v>
      </c>
      <c r="D30" s="286" t="s">
        <v>511</v>
      </c>
      <c r="E30" s="281">
        <f t="shared" si="0"/>
        <v>30</v>
      </c>
      <c r="F30" s="285">
        <f t="shared" si="1"/>
        <v>3</v>
      </c>
      <c r="G30" s="281">
        <v>1994</v>
      </c>
      <c r="H30" s="281">
        <v>2023</v>
      </c>
      <c r="I30" s="285">
        <v>6.5801999999999996</v>
      </c>
      <c r="J30" s="285">
        <v>6.9949000000000003</v>
      </c>
      <c r="K30" s="278">
        <f t="shared" si="2"/>
        <v>-0.13823333333333357</v>
      </c>
      <c r="L30" s="285">
        <v>2.5078</v>
      </c>
      <c r="M30" s="285">
        <v>2.3773</v>
      </c>
      <c r="N30" s="279">
        <f t="shared" si="3"/>
        <v>4.3500000000000018E-2</v>
      </c>
      <c r="O30" s="285">
        <v>24.3292</v>
      </c>
      <c r="P30" s="285">
        <v>25.998000000000001</v>
      </c>
      <c r="Q30" s="314">
        <f t="shared" si="4"/>
        <v>-0.55626666666666702</v>
      </c>
    </row>
    <row r="31" spans="1:17" ht="15">
      <c r="A31" s="307" t="s">
        <v>45</v>
      </c>
      <c r="B31" s="282">
        <v>11000</v>
      </c>
      <c r="C31" s="283">
        <v>1320</v>
      </c>
      <c r="D31" s="286" t="s">
        <v>511</v>
      </c>
      <c r="E31" s="281">
        <f t="shared" si="0"/>
        <v>27</v>
      </c>
      <c r="F31" s="285">
        <f t="shared" si="1"/>
        <v>2.7</v>
      </c>
      <c r="G31" s="281">
        <v>1997</v>
      </c>
      <c r="H31" s="281">
        <v>2023</v>
      </c>
      <c r="I31" s="285">
        <v>6.0217999999999998</v>
      </c>
      <c r="J31" s="285">
        <v>6.9291999999999998</v>
      </c>
      <c r="K31" s="278">
        <f t="shared" si="2"/>
        <v>-0.33607407407407403</v>
      </c>
      <c r="L31" s="285">
        <v>2.3553999999999999</v>
      </c>
      <c r="M31" s="285">
        <v>2.1760000000000002</v>
      </c>
      <c r="N31" s="279">
        <f t="shared" si="3"/>
        <v>6.6444444444444362E-2</v>
      </c>
      <c r="O31" s="285">
        <v>23.972000000000001</v>
      </c>
      <c r="P31" s="285">
        <v>25.622</v>
      </c>
      <c r="Q31" s="314">
        <f t="shared" si="4"/>
        <v>-0.61111111111111049</v>
      </c>
    </row>
    <row r="32" spans="1:17" ht="15">
      <c r="A32" s="307" t="s">
        <v>46</v>
      </c>
      <c r="B32" s="282">
        <v>11300</v>
      </c>
      <c r="C32" s="283">
        <v>1225</v>
      </c>
      <c r="D32" s="286" t="s">
        <v>511</v>
      </c>
      <c r="E32" s="281">
        <f t="shared" si="0"/>
        <v>33</v>
      </c>
      <c r="F32" s="285">
        <f t="shared" si="1"/>
        <v>3.3</v>
      </c>
      <c r="G32" s="281">
        <v>1991</v>
      </c>
      <c r="H32" s="281">
        <v>2023</v>
      </c>
      <c r="I32" s="285">
        <v>5.8376000000000001</v>
      </c>
      <c r="J32" s="285">
        <v>8.6056000000000008</v>
      </c>
      <c r="K32" s="278">
        <f t="shared" si="2"/>
        <v>-0.83878787878787908</v>
      </c>
      <c r="L32" s="285">
        <v>2.2475999999999998</v>
      </c>
      <c r="M32" s="285">
        <v>2.0939999999999999</v>
      </c>
      <c r="N32" s="279">
        <f t="shared" si="3"/>
        <v>4.6545454545454536E-2</v>
      </c>
      <c r="O32" s="285">
        <v>23.325600000000001</v>
      </c>
      <c r="P32" s="285">
        <v>31.212</v>
      </c>
      <c r="Q32" s="314">
        <f t="shared" si="4"/>
        <v>-2.3898181818181814</v>
      </c>
    </row>
    <row r="33" spans="1:17" ht="15">
      <c r="A33" s="307" t="s">
        <v>538</v>
      </c>
      <c r="B33" s="282">
        <v>11800</v>
      </c>
      <c r="C33" s="283">
        <v>1280</v>
      </c>
      <c r="D33" s="286" t="s">
        <v>511</v>
      </c>
      <c r="E33" s="281">
        <f t="shared" si="0"/>
        <v>32</v>
      </c>
      <c r="F33" s="285">
        <f t="shared" si="1"/>
        <v>3.2</v>
      </c>
      <c r="G33" s="281">
        <v>1992</v>
      </c>
      <c r="H33" s="281">
        <v>2023</v>
      </c>
      <c r="I33" s="285">
        <v>5.3095999999999997</v>
      </c>
      <c r="J33" s="285">
        <v>8.9923999999999999</v>
      </c>
      <c r="K33" s="278">
        <f t="shared" si="2"/>
        <v>-1.1508750000000001</v>
      </c>
      <c r="L33" s="285">
        <v>1.9998</v>
      </c>
      <c r="M33" s="285">
        <v>2.6476999999999999</v>
      </c>
      <c r="N33" s="279">
        <f t="shared" si="3"/>
        <v>-0.20246874999999998</v>
      </c>
      <c r="O33" s="285">
        <v>22.4679</v>
      </c>
      <c r="P33" s="285">
        <v>33.165999999999997</v>
      </c>
      <c r="Q33" s="314">
        <f t="shared" si="4"/>
        <v>-3.3431562499999989</v>
      </c>
    </row>
    <row r="34" spans="1:17" ht="15">
      <c r="A34" s="307" t="s">
        <v>48</v>
      </c>
      <c r="B34" s="282">
        <v>12000</v>
      </c>
      <c r="C34" s="283">
        <v>1230</v>
      </c>
      <c r="D34" s="286" t="s">
        <v>511</v>
      </c>
      <c r="E34" s="281">
        <f t="shared" si="0"/>
        <v>27</v>
      </c>
      <c r="F34" s="285">
        <f t="shared" si="1"/>
        <v>2.7</v>
      </c>
      <c r="G34" s="281">
        <v>1997</v>
      </c>
      <c r="H34" s="281">
        <v>2023</v>
      </c>
      <c r="I34" s="285">
        <v>6.2892999999999999</v>
      </c>
      <c r="J34" s="285">
        <v>7.3059000000000003</v>
      </c>
      <c r="K34" s="278">
        <f t="shared" si="2"/>
        <v>-0.37651851851851864</v>
      </c>
      <c r="L34" s="285">
        <v>2.3412999999999999</v>
      </c>
      <c r="M34" s="285">
        <v>2.3256999999999999</v>
      </c>
      <c r="N34" s="279">
        <f t="shared" si="3"/>
        <v>5.7777777777777992E-3</v>
      </c>
      <c r="O34" s="285">
        <v>24.652999999999999</v>
      </c>
      <c r="P34" s="285">
        <v>27.748000000000001</v>
      </c>
      <c r="Q34" s="314">
        <f t="shared" si="4"/>
        <v>-1.146296296296297</v>
      </c>
    </row>
    <row r="35" spans="1:17" ht="15">
      <c r="A35" s="307" t="s">
        <v>537</v>
      </c>
      <c r="B35" s="282">
        <v>12500</v>
      </c>
      <c r="C35" s="283">
        <v>1295</v>
      </c>
      <c r="D35" s="286" t="s">
        <v>511</v>
      </c>
      <c r="E35" s="281">
        <f t="shared" si="0"/>
        <v>33</v>
      </c>
      <c r="F35" s="285">
        <f t="shared" si="1"/>
        <v>3.3</v>
      </c>
      <c r="G35" s="281">
        <v>1991</v>
      </c>
      <c r="H35" s="281">
        <v>2023</v>
      </c>
      <c r="I35" s="285">
        <v>5.5788000000000002</v>
      </c>
      <c r="J35" s="285">
        <v>9.1275999999999993</v>
      </c>
      <c r="K35" s="278">
        <f t="shared" si="2"/>
        <v>-1.0753939393939391</v>
      </c>
      <c r="L35" s="285">
        <v>2.1869000000000001</v>
      </c>
      <c r="M35" s="285">
        <v>2.5101</v>
      </c>
      <c r="N35" s="279">
        <f t="shared" si="3"/>
        <v>-9.7939393939393923E-2</v>
      </c>
      <c r="O35" s="285">
        <v>21.3811</v>
      </c>
      <c r="P35" s="285">
        <v>31.390999999999998</v>
      </c>
      <c r="Q35" s="314">
        <f t="shared" si="4"/>
        <v>-3.0333030303030299</v>
      </c>
    </row>
    <row r="36" spans="1:17" ht="15">
      <c r="A36" s="307" t="s">
        <v>220</v>
      </c>
      <c r="B36" s="282">
        <v>13300</v>
      </c>
      <c r="C36" s="283">
        <v>1400</v>
      </c>
      <c r="D36" s="286" t="s">
        <v>511</v>
      </c>
      <c r="E36" s="281">
        <f t="shared" si="0"/>
        <v>27</v>
      </c>
      <c r="F36" s="285">
        <f t="shared" si="1"/>
        <v>2.7</v>
      </c>
      <c r="G36" s="281">
        <v>1997</v>
      </c>
      <c r="H36" s="281">
        <v>2023</v>
      </c>
      <c r="I36" s="285">
        <v>6.8002000000000002</v>
      </c>
      <c r="J36" s="285">
        <v>7.2396000000000003</v>
      </c>
      <c r="K36" s="278">
        <f t="shared" si="2"/>
        <v>-0.16274074074074074</v>
      </c>
      <c r="L36" s="285">
        <v>2.8725000000000001</v>
      </c>
      <c r="M36" s="285">
        <v>2.1366999999999998</v>
      </c>
      <c r="N36" s="279">
        <f t="shared" si="3"/>
        <v>0.2725185185185186</v>
      </c>
      <c r="O36" s="285">
        <v>24.405999999999999</v>
      </c>
      <c r="P36" s="285">
        <v>27.286000000000001</v>
      </c>
      <c r="Q36" s="314">
        <f t="shared" si="4"/>
        <v>-1.0666666666666675</v>
      </c>
    </row>
    <row r="37" spans="1:17" ht="15">
      <c r="A37" s="307" t="s">
        <v>95</v>
      </c>
      <c r="B37" s="282">
        <v>13800</v>
      </c>
      <c r="C37" s="283">
        <v>1220</v>
      </c>
      <c r="D37" s="286" t="s">
        <v>511</v>
      </c>
      <c r="E37" s="281">
        <f t="shared" si="0"/>
        <v>34</v>
      </c>
      <c r="F37" s="285">
        <f t="shared" si="1"/>
        <v>3.4</v>
      </c>
      <c r="G37" s="281">
        <v>1990</v>
      </c>
      <c r="H37" s="281">
        <v>2023</v>
      </c>
      <c r="I37" s="285">
        <v>6.1516000000000002</v>
      </c>
      <c r="J37" s="285">
        <v>8.2306000000000008</v>
      </c>
      <c r="K37" s="278">
        <f t="shared" si="2"/>
        <v>-0.61147058823529432</v>
      </c>
      <c r="L37" s="285">
        <v>1.9193</v>
      </c>
      <c r="M37" s="285">
        <v>2.8136000000000001</v>
      </c>
      <c r="N37" s="279">
        <f t="shared" si="3"/>
        <v>-0.2630294117647059</v>
      </c>
      <c r="O37" s="285">
        <v>21.5976</v>
      </c>
      <c r="P37" s="285">
        <v>31.891999999999999</v>
      </c>
      <c r="Q37" s="314">
        <f t="shared" si="4"/>
        <v>-3.0277647058823529</v>
      </c>
    </row>
    <row r="38" spans="1:17" ht="15">
      <c r="A38" s="307" t="s">
        <v>98</v>
      </c>
      <c r="B38" s="282">
        <v>14200</v>
      </c>
      <c r="C38" s="283">
        <v>1480</v>
      </c>
      <c r="D38" s="286" t="s">
        <v>511</v>
      </c>
      <c r="E38" s="281">
        <f t="shared" si="0"/>
        <v>33</v>
      </c>
      <c r="F38" s="285">
        <f t="shared" si="1"/>
        <v>3.3</v>
      </c>
      <c r="G38" s="281">
        <v>1991</v>
      </c>
      <c r="H38" s="281">
        <v>2023</v>
      </c>
      <c r="I38" s="285">
        <v>6.5987999999999998</v>
      </c>
      <c r="J38" s="285">
        <v>10.045999999999999</v>
      </c>
      <c r="K38" s="278">
        <f t="shared" si="2"/>
        <v>-1.0446060606060605</v>
      </c>
      <c r="L38" s="285">
        <v>2.5276999999999998</v>
      </c>
      <c r="M38" s="285">
        <v>2.9895999999999998</v>
      </c>
      <c r="N38" s="279">
        <f t="shared" si="3"/>
        <v>-0.13996969696969697</v>
      </c>
      <c r="O38" s="285">
        <v>24.183299999999999</v>
      </c>
      <c r="P38" s="285">
        <v>34.28</v>
      </c>
      <c r="Q38" s="314">
        <f t="shared" si="4"/>
        <v>-3.0596060606060616</v>
      </c>
    </row>
    <row r="39" spans="1:17" ht="15">
      <c r="A39" s="307" t="s">
        <v>536</v>
      </c>
      <c r="B39" s="282">
        <v>14700</v>
      </c>
      <c r="C39" s="283">
        <v>1115</v>
      </c>
      <c r="D39" s="286" t="s">
        <v>511</v>
      </c>
      <c r="E39" s="281">
        <f t="shared" si="0"/>
        <v>30</v>
      </c>
      <c r="F39" s="285">
        <f t="shared" si="1"/>
        <v>3</v>
      </c>
      <c r="G39" s="281">
        <v>1994</v>
      </c>
      <c r="H39" s="281">
        <v>2023</v>
      </c>
      <c r="I39" s="285">
        <v>6.3517999999999999</v>
      </c>
      <c r="J39" s="285">
        <v>5.8791000000000002</v>
      </c>
      <c r="K39" s="278">
        <f t="shared" si="2"/>
        <v>0.15756666666666655</v>
      </c>
      <c r="L39" s="285">
        <v>2.2336999999999998</v>
      </c>
      <c r="M39" s="285">
        <v>1.268</v>
      </c>
      <c r="N39" s="279">
        <f t="shared" si="3"/>
        <v>0.32189999999999991</v>
      </c>
      <c r="O39" s="285">
        <v>25.268799999999999</v>
      </c>
      <c r="P39" s="285">
        <v>24.468</v>
      </c>
      <c r="Q39" s="314">
        <f t="shared" si="4"/>
        <v>0.26693333333333297</v>
      </c>
    </row>
    <row r="40" spans="1:17" ht="15">
      <c r="A40" s="307" t="s">
        <v>535</v>
      </c>
      <c r="B40" s="282">
        <v>15500</v>
      </c>
      <c r="C40" s="283">
        <v>2655</v>
      </c>
      <c r="D40" s="289" t="s">
        <v>516</v>
      </c>
      <c r="E40" s="281">
        <f t="shared" si="0"/>
        <v>41</v>
      </c>
      <c r="F40" s="285">
        <f t="shared" si="1"/>
        <v>4.0999999999999996</v>
      </c>
      <c r="G40" s="281">
        <v>1983</v>
      </c>
      <c r="H40" s="281">
        <v>2023</v>
      </c>
      <c r="I40" s="285">
        <v>10.557</v>
      </c>
      <c r="J40" s="285">
        <v>14.872999999999999</v>
      </c>
      <c r="K40" s="278">
        <f t="shared" si="2"/>
        <v>-1.0526829268292681</v>
      </c>
      <c r="L40" s="285">
        <v>3.5830000000000002</v>
      </c>
      <c r="M40" s="285">
        <v>5.2110000000000003</v>
      </c>
      <c r="N40" s="279">
        <f t="shared" si="3"/>
        <v>-0.39707317073170739</v>
      </c>
      <c r="O40" s="285">
        <v>31.446999999999999</v>
      </c>
      <c r="P40" s="285">
        <v>42.023000000000003</v>
      </c>
      <c r="Q40" s="314">
        <f t="shared" si="4"/>
        <v>-2.5795121951219526</v>
      </c>
    </row>
    <row r="41" spans="1:17" ht="15">
      <c r="A41" s="307" t="s">
        <v>105</v>
      </c>
      <c r="B41" s="282">
        <v>15800</v>
      </c>
      <c r="C41" s="283">
        <v>2370</v>
      </c>
      <c r="D41" s="286" t="s">
        <v>511</v>
      </c>
      <c r="E41" s="281">
        <f t="shared" si="0"/>
        <v>35</v>
      </c>
      <c r="F41" s="285">
        <f t="shared" si="1"/>
        <v>3.5</v>
      </c>
      <c r="G41" s="281">
        <v>1989</v>
      </c>
      <c r="H41" s="281">
        <v>2023</v>
      </c>
      <c r="I41" s="285">
        <v>11.6028</v>
      </c>
      <c r="J41" s="285">
        <v>14.676</v>
      </c>
      <c r="K41" s="278">
        <f t="shared" si="2"/>
        <v>-0.87805714285714287</v>
      </c>
      <c r="L41" s="285">
        <v>3.8815</v>
      </c>
      <c r="M41" s="285">
        <v>4.9734999999999996</v>
      </c>
      <c r="N41" s="279">
        <f t="shared" si="3"/>
        <v>-0.31199999999999989</v>
      </c>
      <c r="O41" s="285">
        <v>32.2926</v>
      </c>
      <c r="P41" s="285">
        <v>39.198</v>
      </c>
      <c r="Q41" s="314">
        <f t="shared" si="4"/>
        <v>-1.9729714285714286</v>
      </c>
    </row>
    <row r="42" spans="1:17" ht="15">
      <c r="A42" s="307" t="s">
        <v>107</v>
      </c>
      <c r="B42" s="282">
        <v>16500</v>
      </c>
      <c r="C42" s="283">
        <v>3395</v>
      </c>
      <c r="D42" s="286" t="s">
        <v>511</v>
      </c>
      <c r="E42" s="281">
        <f t="shared" si="0"/>
        <v>42</v>
      </c>
      <c r="F42" s="285">
        <f t="shared" si="1"/>
        <v>4.2</v>
      </c>
      <c r="G42" s="281">
        <v>1982</v>
      </c>
      <c r="H42" s="281">
        <v>2023</v>
      </c>
      <c r="I42" s="285">
        <v>11.9472</v>
      </c>
      <c r="J42" s="285">
        <v>15.587999999999999</v>
      </c>
      <c r="K42" s="278">
        <f t="shared" si="2"/>
        <v>-0.86685714285714255</v>
      </c>
      <c r="L42" s="285">
        <v>3.4855</v>
      </c>
      <c r="M42" s="285">
        <v>5.2321</v>
      </c>
      <c r="N42" s="279">
        <f t="shared" si="3"/>
        <v>-0.41585714285714281</v>
      </c>
      <c r="O42" s="285">
        <v>35.613999999999997</v>
      </c>
      <c r="P42" s="285">
        <v>44.713999999999999</v>
      </c>
      <c r="Q42" s="314">
        <f t="shared" si="4"/>
        <v>-2.166666666666667</v>
      </c>
    </row>
    <row r="43" spans="1:17" ht="15">
      <c r="A43" s="307" t="s">
        <v>108</v>
      </c>
      <c r="B43" s="282">
        <v>16700</v>
      </c>
      <c r="C43" s="283">
        <v>3805</v>
      </c>
      <c r="D43" s="289" t="s">
        <v>516</v>
      </c>
      <c r="E43" s="281">
        <f t="shared" si="0"/>
        <v>38</v>
      </c>
      <c r="F43" s="285">
        <f t="shared" si="1"/>
        <v>3.8</v>
      </c>
      <c r="G43" s="281">
        <v>1986</v>
      </c>
      <c r="H43" s="281">
        <v>2023</v>
      </c>
      <c r="I43" s="285">
        <v>11.0762</v>
      </c>
      <c r="J43" s="285">
        <v>14.013999999999999</v>
      </c>
      <c r="K43" s="278">
        <f t="shared" si="2"/>
        <v>-0.77310526315789463</v>
      </c>
      <c r="L43" s="285">
        <v>3.9681000000000002</v>
      </c>
      <c r="M43" s="285">
        <v>4.9930000000000003</v>
      </c>
      <c r="N43" s="279">
        <f t="shared" si="3"/>
        <v>-0.26971052631578951</v>
      </c>
      <c r="O43" s="285">
        <v>36.219200000000001</v>
      </c>
      <c r="P43" s="285">
        <v>41.932000000000002</v>
      </c>
      <c r="Q43" s="314">
        <f t="shared" si="4"/>
        <v>-1.5033684210526321</v>
      </c>
    </row>
    <row r="44" spans="1:17" ht="15">
      <c r="A44" s="307" t="s">
        <v>534</v>
      </c>
      <c r="B44" s="282">
        <v>17000</v>
      </c>
      <c r="C44" s="283">
        <v>4490</v>
      </c>
      <c r="D44" s="286" t="s">
        <v>511</v>
      </c>
      <c r="E44" s="281">
        <f t="shared" si="0"/>
        <v>41</v>
      </c>
      <c r="F44" s="285">
        <f t="shared" si="1"/>
        <v>4.0999999999999996</v>
      </c>
      <c r="G44" s="281">
        <v>1983</v>
      </c>
      <c r="H44" s="281">
        <v>2023</v>
      </c>
      <c r="I44" s="285">
        <v>11.557</v>
      </c>
      <c r="J44" s="285">
        <v>13.833</v>
      </c>
      <c r="K44" s="278">
        <f t="shared" si="2"/>
        <v>-0.55512195121951224</v>
      </c>
      <c r="L44" s="285">
        <v>4.8063000000000002</v>
      </c>
      <c r="M44" s="285">
        <v>6.0462999999999996</v>
      </c>
      <c r="N44" s="279">
        <f t="shared" si="3"/>
        <v>-0.30243902439024378</v>
      </c>
      <c r="O44" s="285">
        <v>39.456000000000003</v>
      </c>
      <c r="P44" s="285">
        <v>47.899000000000001</v>
      </c>
      <c r="Q44" s="314">
        <f t="shared" si="4"/>
        <v>-2.0592682926829267</v>
      </c>
    </row>
    <row r="45" spans="1:17" ht="15">
      <c r="A45" s="307" t="s">
        <v>110</v>
      </c>
      <c r="B45" s="282">
        <v>17300</v>
      </c>
      <c r="C45" s="283">
        <v>3820</v>
      </c>
      <c r="D45" s="286" t="s">
        <v>511</v>
      </c>
      <c r="E45" s="281">
        <f t="shared" si="0"/>
        <v>41</v>
      </c>
      <c r="F45" s="285">
        <f t="shared" si="1"/>
        <v>4.0999999999999996</v>
      </c>
      <c r="G45" s="281">
        <v>1983</v>
      </c>
      <c r="H45" s="281">
        <v>2023</v>
      </c>
      <c r="I45" s="285">
        <v>10.611000000000001</v>
      </c>
      <c r="J45" s="285">
        <v>14.143000000000001</v>
      </c>
      <c r="K45" s="278">
        <f t="shared" si="2"/>
        <v>-0.86146341463414644</v>
      </c>
      <c r="L45" s="285">
        <v>4.0730000000000004</v>
      </c>
      <c r="M45" s="285">
        <v>5.9290000000000003</v>
      </c>
      <c r="N45" s="279">
        <f t="shared" si="3"/>
        <v>-0.45268292682926831</v>
      </c>
      <c r="O45" s="285">
        <v>38.162999999999997</v>
      </c>
      <c r="P45" s="285">
        <v>47.046999999999997</v>
      </c>
      <c r="Q45" s="314">
        <f t="shared" si="4"/>
        <v>-2.1668292682926831</v>
      </c>
    </row>
    <row r="46" spans="1:17" ht="15">
      <c r="A46" s="307" t="s">
        <v>533</v>
      </c>
      <c r="B46" s="282">
        <v>17500</v>
      </c>
      <c r="C46" s="283">
        <v>4480</v>
      </c>
      <c r="D46" s="284" t="s">
        <v>510</v>
      </c>
      <c r="E46" s="281">
        <f t="shared" si="0"/>
        <v>36</v>
      </c>
      <c r="F46" s="285">
        <f t="shared" si="1"/>
        <v>3.6</v>
      </c>
      <c r="G46" s="281">
        <v>1988</v>
      </c>
      <c r="H46" s="281">
        <v>2023</v>
      </c>
      <c r="I46" s="285">
        <v>11.7195</v>
      </c>
      <c r="J46" s="285">
        <v>15.209</v>
      </c>
      <c r="K46" s="278">
        <f t="shared" si="2"/>
        <v>-0.96930555555555542</v>
      </c>
      <c r="L46" s="285">
        <v>5.3654000000000002</v>
      </c>
      <c r="M46" s="285">
        <v>5.3794000000000004</v>
      </c>
      <c r="N46" s="279">
        <f t="shared" si="3"/>
        <v>-3.8888888888889538E-3</v>
      </c>
      <c r="O46" s="285">
        <v>42.414200000000001</v>
      </c>
      <c r="P46" s="285">
        <v>50.683</v>
      </c>
      <c r="Q46" s="314">
        <f t="shared" si="4"/>
        <v>-2.2968888888888883</v>
      </c>
    </row>
    <row r="47" spans="1:17" ht="15">
      <c r="A47" s="307" t="s">
        <v>112</v>
      </c>
      <c r="B47" s="282">
        <v>17800</v>
      </c>
      <c r="C47" s="283">
        <v>4785</v>
      </c>
      <c r="D47" s="289" t="s">
        <v>516</v>
      </c>
      <c r="E47" s="281">
        <f t="shared" si="0"/>
        <v>41</v>
      </c>
      <c r="F47" s="285">
        <f t="shared" si="1"/>
        <v>4.0999999999999996</v>
      </c>
      <c r="G47" s="281">
        <v>1983</v>
      </c>
      <c r="H47" s="281">
        <v>2023</v>
      </c>
      <c r="I47" s="285">
        <v>10.486000000000001</v>
      </c>
      <c r="J47" s="285">
        <v>13.726000000000001</v>
      </c>
      <c r="K47" s="278">
        <f t="shared" si="2"/>
        <v>-0.79024390243902454</v>
      </c>
      <c r="L47" s="285">
        <v>4.3860000000000001</v>
      </c>
      <c r="M47" s="285">
        <v>5.85</v>
      </c>
      <c r="N47" s="279">
        <f t="shared" si="3"/>
        <v>-0.35707317073170725</v>
      </c>
      <c r="O47" s="285">
        <v>42.501199999999997</v>
      </c>
      <c r="P47" s="285">
        <v>47.851999999999997</v>
      </c>
      <c r="Q47" s="314">
        <f t="shared" si="4"/>
        <v>-1.3050731707317074</v>
      </c>
    </row>
    <row r="48" spans="1:17" ht="15">
      <c r="A48" s="307" t="s">
        <v>50</v>
      </c>
      <c r="B48" s="282">
        <v>19500</v>
      </c>
      <c r="C48" s="283">
        <v>1680</v>
      </c>
      <c r="D48" s="284" t="s">
        <v>510</v>
      </c>
      <c r="E48" s="281">
        <f t="shared" si="0"/>
        <v>35</v>
      </c>
      <c r="F48" s="285">
        <f t="shared" si="1"/>
        <v>3.5</v>
      </c>
      <c r="G48" s="281">
        <v>1989</v>
      </c>
      <c r="H48" s="281">
        <v>2023</v>
      </c>
      <c r="I48" s="285">
        <v>7.1603000000000003</v>
      </c>
      <c r="J48" s="285">
        <v>5.7798999999999996</v>
      </c>
      <c r="K48" s="278">
        <f t="shared" si="2"/>
        <v>0.39440000000000019</v>
      </c>
      <c r="L48" s="285">
        <v>2.4062999999999999</v>
      </c>
      <c r="M48" s="285">
        <v>1.1347</v>
      </c>
      <c r="N48" s="279">
        <f t="shared" si="3"/>
        <v>0.36331428571428565</v>
      </c>
      <c r="O48" s="285">
        <v>23.5382</v>
      </c>
      <c r="P48" s="285">
        <v>30.021999999999998</v>
      </c>
      <c r="Q48" s="314">
        <f t="shared" si="4"/>
        <v>-1.8525142857142853</v>
      </c>
    </row>
    <row r="49" spans="1:17" ht="15">
      <c r="A49" s="307" t="s">
        <v>51</v>
      </c>
      <c r="B49" s="282">
        <v>20200</v>
      </c>
      <c r="C49" s="283">
        <v>1885</v>
      </c>
      <c r="D49" s="286" t="s">
        <v>511</v>
      </c>
      <c r="E49" s="281">
        <f t="shared" si="0"/>
        <v>31</v>
      </c>
      <c r="F49" s="285">
        <f t="shared" si="1"/>
        <v>3.1</v>
      </c>
      <c r="G49" s="281">
        <v>1993</v>
      </c>
      <c r="H49" s="281">
        <v>2023</v>
      </c>
      <c r="I49" s="285">
        <v>8.4664000000000001</v>
      </c>
      <c r="J49" s="285">
        <v>8.7783999999999995</v>
      </c>
      <c r="K49" s="278">
        <f t="shared" si="2"/>
        <v>-0.10064516129032237</v>
      </c>
      <c r="L49" s="285">
        <v>2.863</v>
      </c>
      <c r="M49" s="285">
        <v>1.8520000000000001</v>
      </c>
      <c r="N49" s="279">
        <f t="shared" si="3"/>
        <v>0.3261290322580645</v>
      </c>
      <c r="O49" s="285">
        <v>26.621500000000001</v>
      </c>
      <c r="P49" s="285">
        <v>29.216999999999999</v>
      </c>
      <c r="Q49" s="314">
        <f t="shared" si="4"/>
        <v>-0.83725806451612828</v>
      </c>
    </row>
    <row r="50" spans="1:17" ht="15">
      <c r="A50" s="307" t="s">
        <v>532</v>
      </c>
      <c r="B50" s="282">
        <v>20700</v>
      </c>
      <c r="C50" s="283">
        <v>2280</v>
      </c>
      <c r="D50" s="284" t="s">
        <v>510</v>
      </c>
      <c r="E50" s="281">
        <f t="shared" si="0"/>
        <v>30</v>
      </c>
      <c r="F50" s="285">
        <f t="shared" si="1"/>
        <v>3</v>
      </c>
      <c r="G50" s="281">
        <v>1994</v>
      </c>
      <c r="H50" s="281">
        <v>2023</v>
      </c>
      <c r="I50" s="285">
        <v>11.942399999999999</v>
      </c>
      <c r="J50" s="285">
        <v>9.2512000000000008</v>
      </c>
      <c r="K50" s="278">
        <f t="shared" si="2"/>
        <v>0.89706666666666612</v>
      </c>
      <c r="L50" s="285">
        <v>4.0575999999999999</v>
      </c>
      <c r="M50" s="285">
        <v>2.2915000000000001</v>
      </c>
      <c r="N50" s="279">
        <f t="shared" si="3"/>
        <v>0.58869999999999989</v>
      </c>
      <c r="O50" s="285">
        <v>33.220199999999998</v>
      </c>
      <c r="P50" s="285">
        <v>33.747999999999998</v>
      </c>
      <c r="Q50" s="314">
        <f t="shared" si="4"/>
        <v>-0.17593333333333305</v>
      </c>
    </row>
    <row r="51" spans="1:17" ht="15">
      <c r="A51" s="307" t="s">
        <v>53</v>
      </c>
      <c r="B51" s="282">
        <v>21000</v>
      </c>
      <c r="C51" s="283">
        <v>2960</v>
      </c>
      <c r="D51" s="286" t="s">
        <v>511</v>
      </c>
      <c r="E51" s="281">
        <f t="shared" si="0"/>
        <v>36</v>
      </c>
      <c r="F51" s="285">
        <f t="shared" si="1"/>
        <v>3.6</v>
      </c>
      <c r="G51" s="281">
        <v>1988</v>
      </c>
      <c r="H51" s="281">
        <v>2023</v>
      </c>
      <c r="I51" s="285">
        <v>11.507</v>
      </c>
      <c r="J51" s="285">
        <v>11.689</v>
      </c>
      <c r="K51" s="278">
        <f t="shared" si="2"/>
        <v>-5.0555555555555659E-2</v>
      </c>
      <c r="L51" s="285">
        <v>4.3754999999999997</v>
      </c>
      <c r="M51" s="285">
        <v>2.5205000000000002</v>
      </c>
      <c r="N51" s="279">
        <f t="shared" si="3"/>
        <v>0.51527777777777761</v>
      </c>
      <c r="O51" s="285">
        <v>31.378399999999999</v>
      </c>
      <c r="P51" s="285">
        <v>39.500999999999998</v>
      </c>
      <c r="Q51" s="314">
        <f t="shared" si="4"/>
        <v>-2.2562777777777772</v>
      </c>
    </row>
    <row r="52" spans="1:17" ht="15">
      <c r="A52" s="307" t="s">
        <v>56</v>
      </c>
      <c r="B52" s="282">
        <v>21500</v>
      </c>
      <c r="C52" s="283">
        <v>4615</v>
      </c>
      <c r="D52" s="289" t="s">
        <v>516</v>
      </c>
      <c r="E52" s="281">
        <f t="shared" si="0"/>
        <v>33</v>
      </c>
      <c r="F52" s="285">
        <f t="shared" si="1"/>
        <v>3.3</v>
      </c>
      <c r="G52" s="281">
        <v>1991</v>
      </c>
      <c r="H52" s="281">
        <v>2023</v>
      </c>
      <c r="I52" s="285">
        <v>17.546399999999998</v>
      </c>
      <c r="J52" s="285">
        <v>15.94</v>
      </c>
      <c r="K52" s="278">
        <f t="shared" si="2"/>
        <v>0.48678787878787849</v>
      </c>
      <c r="L52" s="285">
        <v>6.8964999999999996</v>
      </c>
      <c r="M52" s="285">
        <v>4.6821000000000002</v>
      </c>
      <c r="N52" s="279">
        <f t="shared" si="3"/>
        <v>0.67103030303030287</v>
      </c>
      <c r="O52" s="285">
        <v>44.674599999999998</v>
      </c>
      <c r="P52" s="285">
        <v>48.488999999999997</v>
      </c>
      <c r="Q52" s="314">
        <f t="shared" si="4"/>
        <v>-1.1558787878787877</v>
      </c>
    </row>
    <row r="53" spans="1:17" ht="15">
      <c r="A53" s="307" t="s">
        <v>59</v>
      </c>
      <c r="B53" s="282">
        <v>24700</v>
      </c>
      <c r="C53" s="283">
        <v>850</v>
      </c>
      <c r="D53" s="286" t="s">
        <v>511</v>
      </c>
      <c r="E53" s="281">
        <f t="shared" si="0"/>
        <v>34</v>
      </c>
      <c r="F53" s="285">
        <f t="shared" si="1"/>
        <v>3.4</v>
      </c>
      <c r="G53" s="281">
        <v>1990</v>
      </c>
      <c r="H53" s="281">
        <v>2023</v>
      </c>
      <c r="I53" s="285">
        <v>5.4054000000000002</v>
      </c>
      <c r="J53" s="285">
        <v>5.9004000000000003</v>
      </c>
      <c r="K53" s="278">
        <f t="shared" si="2"/>
        <v>-0.14558823529411768</v>
      </c>
      <c r="L53" s="285">
        <v>2.2507000000000001</v>
      </c>
      <c r="M53" s="285">
        <v>1.5544</v>
      </c>
      <c r="N53" s="279">
        <f t="shared" si="3"/>
        <v>0.20479411764705888</v>
      </c>
      <c r="O53" s="285">
        <v>21.133600000000001</v>
      </c>
      <c r="P53" s="285">
        <v>25.956</v>
      </c>
      <c r="Q53" s="314">
        <f t="shared" si="4"/>
        <v>-1.4183529411764701</v>
      </c>
    </row>
    <row r="54" spans="1:17" ht="15">
      <c r="A54" s="307" t="s">
        <v>60</v>
      </c>
      <c r="B54" s="282">
        <v>25200</v>
      </c>
      <c r="C54" s="283">
        <v>1180</v>
      </c>
      <c r="D54" s="286" t="s">
        <v>511</v>
      </c>
      <c r="E54" s="281">
        <f t="shared" si="0"/>
        <v>35</v>
      </c>
      <c r="F54" s="285">
        <f t="shared" si="1"/>
        <v>3.5</v>
      </c>
      <c r="G54" s="281">
        <v>1989</v>
      </c>
      <c r="H54" s="281">
        <v>2023</v>
      </c>
      <c r="I54" s="285">
        <v>5.0662000000000003</v>
      </c>
      <c r="J54" s="285">
        <v>4.8285999999999998</v>
      </c>
      <c r="K54" s="278">
        <f t="shared" si="2"/>
        <v>6.7885714285714424E-2</v>
      </c>
      <c r="L54" s="285">
        <v>1.9175</v>
      </c>
      <c r="M54" s="285">
        <v>1.7723</v>
      </c>
      <c r="N54" s="279">
        <f t="shared" si="3"/>
        <v>4.1485714285714285E-2</v>
      </c>
      <c r="O54" s="285">
        <v>19.0366</v>
      </c>
      <c r="P54" s="285">
        <v>20.085999999999999</v>
      </c>
      <c r="Q54" s="314">
        <f t="shared" si="4"/>
        <v>-0.299828571428571</v>
      </c>
    </row>
    <row r="55" spans="1:17" ht="15">
      <c r="A55" s="307" t="s">
        <v>61</v>
      </c>
      <c r="B55" s="282">
        <v>25700</v>
      </c>
      <c r="C55" s="283">
        <v>1260</v>
      </c>
      <c r="D55" s="286" t="s">
        <v>511</v>
      </c>
      <c r="E55" s="281">
        <f t="shared" si="0"/>
        <v>40</v>
      </c>
      <c r="F55" s="285">
        <f t="shared" si="1"/>
        <v>4</v>
      </c>
      <c r="G55" s="281">
        <v>1984</v>
      </c>
      <c r="H55" s="281">
        <v>2023</v>
      </c>
      <c r="I55" s="285">
        <v>6.5021000000000004</v>
      </c>
      <c r="J55" s="285">
        <v>4.8368000000000002</v>
      </c>
      <c r="K55" s="278">
        <f t="shared" si="2"/>
        <v>0.41632500000000006</v>
      </c>
      <c r="L55" s="285">
        <v>2.8778000000000001</v>
      </c>
      <c r="M55" s="285">
        <v>1.7975000000000001</v>
      </c>
      <c r="N55" s="279">
        <f t="shared" si="3"/>
        <v>0.27007500000000001</v>
      </c>
      <c r="O55" s="285">
        <v>20.434000000000001</v>
      </c>
      <c r="P55" s="285">
        <v>20.785</v>
      </c>
      <c r="Q55" s="314">
        <f t="shared" si="4"/>
        <v>-8.7749999999999773E-2</v>
      </c>
    </row>
    <row r="56" spans="1:17" ht="15">
      <c r="A56" s="307" t="s">
        <v>62</v>
      </c>
      <c r="B56" s="282">
        <v>26000</v>
      </c>
      <c r="C56" s="283">
        <v>1420</v>
      </c>
      <c r="D56" s="286" t="s">
        <v>511</v>
      </c>
      <c r="E56" s="281">
        <f t="shared" si="0"/>
        <v>30</v>
      </c>
      <c r="F56" s="285">
        <f t="shared" si="1"/>
        <v>3</v>
      </c>
      <c r="G56" s="281">
        <v>1994</v>
      </c>
      <c r="H56" s="281">
        <v>2023</v>
      </c>
      <c r="I56" s="285">
        <v>4.3624999999999998</v>
      </c>
      <c r="J56" s="285">
        <v>5.3049999999999997</v>
      </c>
      <c r="K56" s="278">
        <f t="shared" si="2"/>
        <v>-0.31416666666666665</v>
      </c>
      <c r="L56" s="285">
        <v>1.5509999999999999</v>
      </c>
      <c r="M56" s="285">
        <v>2.4761000000000002</v>
      </c>
      <c r="N56" s="279">
        <f t="shared" si="3"/>
        <v>-0.30836666666666673</v>
      </c>
      <c r="O56" s="285">
        <v>18.881499999999999</v>
      </c>
      <c r="P56" s="285">
        <v>19.707999999999998</v>
      </c>
      <c r="Q56" s="314">
        <f t="shared" si="4"/>
        <v>-0.2754999999999998</v>
      </c>
    </row>
    <row r="57" spans="1:17" ht="15">
      <c r="A57" s="307" t="s">
        <v>63</v>
      </c>
      <c r="B57" s="282">
        <v>26300</v>
      </c>
      <c r="C57" s="283">
        <v>2190</v>
      </c>
      <c r="D57" s="289" t="s">
        <v>516</v>
      </c>
      <c r="E57" s="281">
        <f t="shared" si="0"/>
        <v>34</v>
      </c>
      <c r="F57" s="285">
        <f t="shared" si="1"/>
        <v>3.4</v>
      </c>
      <c r="G57" s="281">
        <v>1990</v>
      </c>
      <c r="H57" s="281">
        <v>2023</v>
      </c>
      <c r="I57" s="285">
        <v>7.4995000000000003</v>
      </c>
      <c r="J57" s="285">
        <v>8.407</v>
      </c>
      <c r="K57" s="278">
        <f t="shared" si="2"/>
        <v>-0.26691176470588229</v>
      </c>
      <c r="L57" s="285">
        <v>3.2612000000000001</v>
      </c>
      <c r="M57" s="285">
        <v>2.5678999999999998</v>
      </c>
      <c r="N57" s="279">
        <f t="shared" si="3"/>
        <v>0.20391176470588243</v>
      </c>
      <c r="O57" s="285">
        <v>26.578900000000001</v>
      </c>
      <c r="P57" s="285">
        <v>25.347999999999999</v>
      </c>
      <c r="Q57" s="314">
        <f t="shared" si="4"/>
        <v>0.36202941176470643</v>
      </c>
    </row>
    <row r="58" spans="1:17" ht="15">
      <c r="A58" s="307" t="s">
        <v>64</v>
      </c>
      <c r="B58" s="282">
        <v>26800</v>
      </c>
      <c r="C58" s="283">
        <v>1605</v>
      </c>
      <c r="D58" s="286" t="s">
        <v>511</v>
      </c>
      <c r="E58" s="281">
        <f t="shared" si="0"/>
        <v>29</v>
      </c>
      <c r="F58" s="285">
        <f t="shared" si="1"/>
        <v>2.9</v>
      </c>
      <c r="G58" s="281">
        <v>1995</v>
      </c>
      <c r="H58" s="281">
        <v>2023</v>
      </c>
      <c r="I58" s="285">
        <v>5.3924000000000003</v>
      </c>
      <c r="J58" s="285">
        <v>6.5124000000000004</v>
      </c>
      <c r="K58" s="278">
        <f t="shared" si="2"/>
        <v>-0.38620689655172419</v>
      </c>
      <c r="L58" s="285">
        <v>2.0139999999999998</v>
      </c>
      <c r="M58" s="285">
        <v>2.742</v>
      </c>
      <c r="N58" s="279">
        <f t="shared" si="3"/>
        <v>-0.25103448275862078</v>
      </c>
      <c r="O58" s="285">
        <v>19.566800000000001</v>
      </c>
      <c r="P58" s="285">
        <v>23.47</v>
      </c>
      <c r="Q58" s="314">
        <f t="shared" si="4"/>
        <v>-1.345931034482758</v>
      </c>
    </row>
    <row r="59" spans="1:17" ht="15">
      <c r="A59" s="307" t="s">
        <v>153</v>
      </c>
      <c r="B59" s="282">
        <v>27200</v>
      </c>
      <c r="C59" s="283">
        <v>760</v>
      </c>
      <c r="D59" s="286" t="s">
        <v>511</v>
      </c>
      <c r="E59" s="281">
        <f t="shared" si="0"/>
        <v>30</v>
      </c>
      <c r="F59" s="285">
        <f t="shared" si="1"/>
        <v>3</v>
      </c>
      <c r="G59" s="281">
        <v>1994</v>
      </c>
      <c r="H59" s="281">
        <v>2023</v>
      </c>
      <c r="I59" s="285">
        <v>5.3837999999999999</v>
      </c>
      <c r="J59" s="285">
        <v>5.6303000000000001</v>
      </c>
      <c r="K59" s="278">
        <f t="shared" si="2"/>
        <v>-8.2166666666666721E-2</v>
      </c>
      <c r="L59" s="285">
        <v>2.1179999999999999</v>
      </c>
      <c r="M59" s="285">
        <v>2.06</v>
      </c>
      <c r="N59" s="279">
        <f t="shared" si="3"/>
        <v>1.9333333333333275E-2</v>
      </c>
      <c r="O59" s="285">
        <v>20.535</v>
      </c>
      <c r="P59" s="285">
        <v>22.859000000000002</v>
      </c>
      <c r="Q59" s="314">
        <f t="shared" si="4"/>
        <v>-0.77466666666666717</v>
      </c>
    </row>
    <row r="60" spans="1:17" ht="15">
      <c r="A60" s="307" t="s">
        <v>230</v>
      </c>
      <c r="B60" s="282">
        <v>28000</v>
      </c>
      <c r="C60" s="283">
        <v>1690</v>
      </c>
      <c r="D60" s="286" t="s">
        <v>511</v>
      </c>
      <c r="E60" s="281">
        <f t="shared" si="0"/>
        <v>29</v>
      </c>
      <c r="F60" s="285">
        <f t="shared" si="1"/>
        <v>2.9</v>
      </c>
      <c r="G60" s="281">
        <v>1995</v>
      </c>
      <c r="H60" s="281">
        <v>2023</v>
      </c>
      <c r="I60" s="285">
        <v>6.8994</v>
      </c>
      <c r="J60" s="285">
        <v>5.1074000000000002</v>
      </c>
      <c r="K60" s="278">
        <f t="shared" si="2"/>
        <v>0.61793103448275855</v>
      </c>
      <c r="L60" s="285">
        <v>2.8313000000000001</v>
      </c>
      <c r="M60" s="285">
        <v>1.8653</v>
      </c>
      <c r="N60" s="279">
        <f t="shared" si="3"/>
        <v>0.33310344827586214</v>
      </c>
      <c r="O60" s="285">
        <v>22.584399999999999</v>
      </c>
      <c r="P60" s="285">
        <v>20.321999999999999</v>
      </c>
      <c r="Q60" s="314">
        <f t="shared" si="4"/>
        <v>0.78013793103448259</v>
      </c>
    </row>
    <row r="61" spans="1:17" ht="15">
      <c r="A61" s="307" t="s">
        <v>65</v>
      </c>
      <c r="B61" s="282">
        <v>28800</v>
      </c>
      <c r="C61" s="283">
        <v>2200</v>
      </c>
      <c r="D61" s="286" t="s">
        <v>511</v>
      </c>
      <c r="E61" s="281">
        <f t="shared" si="0"/>
        <v>41</v>
      </c>
      <c r="F61" s="285">
        <f t="shared" si="1"/>
        <v>4.0999999999999996</v>
      </c>
      <c r="G61" s="281">
        <v>1983</v>
      </c>
      <c r="H61" s="281">
        <v>2023</v>
      </c>
      <c r="I61" s="285">
        <v>6.5267999999999997</v>
      </c>
      <c r="J61" s="285">
        <v>7.7388000000000003</v>
      </c>
      <c r="K61" s="278">
        <f t="shared" si="2"/>
        <v>-0.29560975609756118</v>
      </c>
      <c r="L61" s="285">
        <v>2.7279</v>
      </c>
      <c r="M61" s="285">
        <v>2.9319000000000002</v>
      </c>
      <c r="N61" s="279">
        <f t="shared" si="3"/>
        <v>-4.9756097560975661E-2</v>
      </c>
      <c r="O61" s="285">
        <v>23.754000000000001</v>
      </c>
      <c r="P61" s="285">
        <v>29.238</v>
      </c>
      <c r="Q61" s="314">
        <f t="shared" si="4"/>
        <v>-1.3375609756097557</v>
      </c>
    </row>
    <row r="62" spans="1:17" ht="15">
      <c r="A62" s="307" t="s">
        <v>66</v>
      </c>
      <c r="B62" s="282">
        <v>29200</v>
      </c>
      <c r="C62" s="283">
        <v>2420</v>
      </c>
      <c r="D62" s="289" t="s">
        <v>516</v>
      </c>
      <c r="E62" s="281">
        <f t="shared" si="0"/>
        <v>41</v>
      </c>
      <c r="F62" s="285">
        <f t="shared" si="1"/>
        <v>4.0999999999999996</v>
      </c>
      <c r="G62" s="281">
        <v>1983</v>
      </c>
      <c r="H62" s="281">
        <v>2023</v>
      </c>
      <c r="I62" s="285">
        <v>7.8438999999999997</v>
      </c>
      <c r="J62" s="285">
        <v>7.9359000000000002</v>
      </c>
      <c r="K62" s="278">
        <f t="shared" si="2"/>
        <v>-2.2439024390244033E-2</v>
      </c>
      <c r="L62" s="285">
        <v>3.1631999999999998</v>
      </c>
      <c r="M62" s="285">
        <v>2.9472</v>
      </c>
      <c r="N62" s="279">
        <f t="shared" si="3"/>
        <v>5.2682926829268235E-2</v>
      </c>
      <c r="O62" s="285">
        <v>24.988299999999999</v>
      </c>
      <c r="P62" s="285">
        <v>30.88</v>
      </c>
      <c r="Q62" s="314">
        <f t="shared" si="4"/>
        <v>-1.4370000000000001</v>
      </c>
    </row>
    <row r="63" spans="1:17" ht="15">
      <c r="A63" s="307" t="s">
        <v>68</v>
      </c>
      <c r="B63" s="282">
        <v>29500</v>
      </c>
      <c r="C63" s="283">
        <v>5140</v>
      </c>
      <c r="D63" s="284" t="s">
        <v>510</v>
      </c>
      <c r="E63" s="281">
        <f t="shared" si="0"/>
        <v>41</v>
      </c>
      <c r="F63" s="285">
        <f t="shared" si="1"/>
        <v>4.0999999999999996</v>
      </c>
      <c r="G63" s="281">
        <v>1983</v>
      </c>
      <c r="H63" s="281">
        <v>2023</v>
      </c>
      <c r="I63" s="285">
        <v>8.1134000000000004</v>
      </c>
      <c r="J63" s="285">
        <v>9.3214000000000006</v>
      </c>
      <c r="K63" s="278">
        <f t="shared" si="2"/>
        <v>-0.29463414634146351</v>
      </c>
      <c r="L63" s="285">
        <v>2.8109999999999999</v>
      </c>
      <c r="M63" s="285">
        <v>3.9550000000000001</v>
      </c>
      <c r="N63" s="279">
        <f t="shared" si="3"/>
        <v>-0.27902439024390252</v>
      </c>
      <c r="O63" s="285">
        <v>28.611999999999998</v>
      </c>
      <c r="P63" s="285">
        <v>34.24</v>
      </c>
      <c r="Q63" s="314">
        <f t="shared" si="4"/>
        <v>-1.3726829268292693</v>
      </c>
    </row>
    <row r="64" spans="1:17" ht="15">
      <c r="A64" s="307" t="s">
        <v>17</v>
      </c>
      <c r="B64" s="282">
        <v>30800</v>
      </c>
      <c r="C64" s="283">
        <v>1220</v>
      </c>
      <c r="D64" s="286" t="s">
        <v>511</v>
      </c>
      <c r="E64" s="281">
        <f t="shared" si="0"/>
        <v>33</v>
      </c>
      <c r="F64" s="285">
        <f t="shared" si="1"/>
        <v>3.3</v>
      </c>
      <c r="G64" s="281">
        <v>1991</v>
      </c>
      <c r="H64" s="281">
        <v>2023</v>
      </c>
      <c r="I64" s="285">
        <v>5.5736999999999997</v>
      </c>
      <c r="J64" s="285">
        <v>9.3112999999999992</v>
      </c>
      <c r="K64" s="278">
        <f t="shared" si="2"/>
        <v>-1.1326060606060606</v>
      </c>
      <c r="L64" s="285">
        <v>2.3277000000000001</v>
      </c>
      <c r="M64" s="285">
        <v>2.2061000000000002</v>
      </c>
      <c r="N64" s="279">
        <f t="shared" si="3"/>
        <v>3.6848484848484832E-2</v>
      </c>
      <c r="O64" s="285">
        <v>23.349599999999999</v>
      </c>
      <c r="P64" s="285">
        <v>33.53</v>
      </c>
      <c r="Q64" s="314">
        <f t="shared" si="4"/>
        <v>-3.084969696969698</v>
      </c>
    </row>
    <row r="65" spans="1:17" ht="15">
      <c r="A65" s="307" t="s">
        <v>18</v>
      </c>
      <c r="B65" s="282">
        <v>31000</v>
      </c>
      <c r="C65" s="283">
        <v>1245</v>
      </c>
      <c r="D65" s="286" t="s">
        <v>511</v>
      </c>
      <c r="E65" s="281">
        <f t="shared" si="0"/>
        <v>33</v>
      </c>
      <c r="F65" s="285">
        <f t="shared" si="1"/>
        <v>3.3</v>
      </c>
      <c r="G65" s="281">
        <v>1991</v>
      </c>
      <c r="H65" s="281">
        <v>2023</v>
      </c>
      <c r="I65" s="285">
        <v>6.2816000000000001</v>
      </c>
      <c r="J65" s="285">
        <v>8.1023999999999994</v>
      </c>
      <c r="K65" s="278">
        <f t="shared" si="2"/>
        <v>-0.55175757575757556</v>
      </c>
      <c r="L65" s="285">
        <v>2.8742999999999999</v>
      </c>
      <c r="M65" s="285">
        <v>1.8567</v>
      </c>
      <c r="N65" s="279">
        <f t="shared" si="3"/>
        <v>0.30836363636363634</v>
      </c>
      <c r="O65" s="285">
        <v>23.866099999999999</v>
      </c>
      <c r="P65" s="285">
        <v>29.629000000000001</v>
      </c>
      <c r="Q65" s="314">
        <f t="shared" si="4"/>
        <v>-1.746333333333334</v>
      </c>
    </row>
    <row r="66" spans="1:17" ht="15">
      <c r="A66" s="307" t="s">
        <v>19</v>
      </c>
      <c r="B66" s="282">
        <v>31200</v>
      </c>
      <c r="C66" s="283">
        <v>1280</v>
      </c>
      <c r="D66" s="289" t="s">
        <v>516</v>
      </c>
      <c r="E66" s="281">
        <f t="shared" si="0"/>
        <v>33</v>
      </c>
      <c r="F66" s="285">
        <f t="shared" si="1"/>
        <v>3.3</v>
      </c>
      <c r="G66" s="281">
        <v>1991</v>
      </c>
      <c r="H66" s="281">
        <v>2023</v>
      </c>
      <c r="I66" s="285">
        <v>6.7060000000000004</v>
      </c>
      <c r="J66" s="285">
        <v>9.0548000000000002</v>
      </c>
      <c r="K66" s="278">
        <f t="shared" si="2"/>
        <v>-0.7117575757575757</v>
      </c>
      <c r="L66" s="285">
        <v>3.2456</v>
      </c>
      <c r="M66" s="285">
        <v>1.764</v>
      </c>
      <c r="N66" s="279">
        <f t="shared" si="3"/>
        <v>0.44896969696969702</v>
      </c>
      <c r="O66" s="285">
        <v>24.442699999999999</v>
      </c>
      <c r="P66" s="285">
        <v>31.861000000000001</v>
      </c>
      <c r="Q66" s="314">
        <f t="shared" si="4"/>
        <v>-2.2479696969696978</v>
      </c>
    </row>
    <row r="67" spans="1:17" ht="15">
      <c r="A67" s="307" t="s">
        <v>128</v>
      </c>
      <c r="B67" s="282">
        <v>31700</v>
      </c>
      <c r="C67" s="283">
        <v>1185</v>
      </c>
      <c r="D67" s="286" t="s">
        <v>511</v>
      </c>
      <c r="E67" s="281">
        <f t="shared" si="0"/>
        <v>33</v>
      </c>
      <c r="F67" s="285">
        <f t="shared" si="1"/>
        <v>3.3</v>
      </c>
      <c r="G67" s="281">
        <v>1991</v>
      </c>
      <c r="H67" s="281">
        <v>2023</v>
      </c>
      <c r="I67" s="285">
        <v>6.1367000000000003</v>
      </c>
      <c r="J67" s="285">
        <v>7.1318999999999999</v>
      </c>
      <c r="K67" s="278">
        <f t="shared" si="2"/>
        <v>-0.3015757575757575</v>
      </c>
      <c r="L67" s="285">
        <v>3.0432000000000001</v>
      </c>
      <c r="M67" s="285">
        <v>1.5808</v>
      </c>
      <c r="N67" s="279">
        <f t="shared" si="3"/>
        <v>0.44315151515151524</v>
      </c>
      <c r="O67" s="285">
        <v>21.580500000000001</v>
      </c>
      <c r="P67" s="285">
        <v>30.027999999999999</v>
      </c>
      <c r="Q67" s="314">
        <f t="shared" si="4"/>
        <v>-2.5598484848484846</v>
      </c>
    </row>
    <row r="68" spans="1:17" ht="15">
      <c r="A68" s="307" t="s">
        <v>531</v>
      </c>
      <c r="B68" s="282">
        <v>32000</v>
      </c>
      <c r="C68" s="283">
        <v>1210</v>
      </c>
      <c r="D68" s="286" t="s">
        <v>511</v>
      </c>
      <c r="E68" s="281">
        <f t="shared" si="0"/>
        <v>27</v>
      </c>
      <c r="F68" s="285">
        <f t="shared" si="1"/>
        <v>2.7</v>
      </c>
      <c r="G68" s="281">
        <v>1997</v>
      </c>
      <c r="H68" s="281">
        <v>2023</v>
      </c>
      <c r="I68" s="285">
        <v>6.7782</v>
      </c>
      <c r="J68" s="285">
        <v>6.7548000000000004</v>
      </c>
      <c r="K68" s="278">
        <f t="shared" si="2"/>
        <v>8.6666666666665344E-3</v>
      </c>
      <c r="L68" s="285">
        <v>2.9314</v>
      </c>
      <c r="M68" s="285">
        <v>2.2631999999999999</v>
      </c>
      <c r="N68" s="279">
        <f t="shared" si="3"/>
        <v>0.24748148148148152</v>
      </c>
      <c r="O68" s="285">
        <v>25.7896</v>
      </c>
      <c r="P68" s="285">
        <v>26.567</v>
      </c>
      <c r="Q68" s="314">
        <f t="shared" si="4"/>
        <v>-0.28792592592592592</v>
      </c>
    </row>
    <row r="69" spans="1:17" ht="15">
      <c r="A69" s="307" t="s">
        <v>129</v>
      </c>
      <c r="B69" s="282">
        <v>32300</v>
      </c>
      <c r="C69" s="283">
        <v>1215</v>
      </c>
      <c r="D69" s="286" t="s">
        <v>511</v>
      </c>
      <c r="E69" s="281">
        <f t="shared" si="0"/>
        <v>34</v>
      </c>
      <c r="F69" s="285">
        <f t="shared" si="1"/>
        <v>3.4</v>
      </c>
      <c r="G69" s="281">
        <v>1990</v>
      </c>
      <c r="H69" s="281">
        <v>2023</v>
      </c>
      <c r="I69" s="285">
        <v>5.9832000000000001</v>
      </c>
      <c r="J69" s="285">
        <v>7.7882999999999996</v>
      </c>
      <c r="K69" s="278">
        <f t="shared" si="2"/>
        <v>-0.53091176470588219</v>
      </c>
      <c r="L69" s="285">
        <v>2.2928999999999999</v>
      </c>
      <c r="M69" s="285">
        <v>2.1905999999999999</v>
      </c>
      <c r="N69" s="279">
        <f t="shared" si="3"/>
        <v>3.0088235294117666E-2</v>
      </c>
      <c r="O69" s="285">
        <v>23.198399999999999</v>
      </c>
      <c r="P69" s="285">
        <v>30.102</v>
      </c>
      <c r="Q69" s="314">
        <f t="shared" si="4"/>
        <v>-2.0304705882352945</v>
      </c>
    </row>
    <row r="70" spans="1:17" ht="15">
      <c r="A70" s="307" t="s">
        <v>135</v>
      </c>
      <c r="B70" s="282">
        <v>32800</v>
      </c>
      <c r="C70" s="283">
        <v>1245</v>
      </c>
      <c r="D70" s="286" t="s">
        <v>511</v>
      </c>
      <c r="E70" s="281">
        <f t="shared" si="0"/>
        <v>28</v>
      </c>
      <c r="F70" s="285">
        <f t="shared" si="1"/>
        <v>2.8</v>
      </c>
      <c r="G70" s="281">
        <v>1996</v>
      </c>
      <c r="H70" s="281">
        <v>2023</v>
      </c>
      <c r="I70" s="285">
        <v>5.8554000000000004</v>
      </c>
      <c r="J70" s="285">
        <v>6.5438999999999998</v>
      </c>
      <c r="K70" s="278">
        <f t="shared" si="2"/>
        <v>-0.24589285714285697</v>
      </c>
      <c r="L70" s="285">
        <v>2.2027999999999999</v>
      </c>
      <c r="M70" s="285">
        <v>2.165</v>
      </c>
      <c r="N70" s="279">
        <f t="shared" si="3"/>
        <v>1.3499999999999941E-2</v>
      </c>
      <c r="O70" s="285">
        <v>23.833600000000001</v>
      </c>
      <c r="P70" s="285">
        <v>27.484000000000002</v>
      </c>
      <c r="Q70" s="314">
        <f t="shared" si="4"/>
        <v>-1.3037142857142863</v>
      </c>
    </row>
    <row r="71" spans="1:17" ht="15">
      <c r="A71" s="307" t="s">
        <v>137</v>
      </c>
      <c r="B71" s="282">
        <v>33000</v>
      </c>
      <c r="C71" s="283">
        <v>1270</v>
      </c>
      <c r="D71" s="286" t="s">
        <v>511</v>
      </c>
      <c r="E71" s="281">
        <f t="shared" si="0"/>
        <v>28</v>
      </c>
      <c r="F71" s="285">
        <f t="shared" si="1"/>
        <v>2.8</v>
      </c>
      <c r="G71" s="281">
        <v>1996</v>
      </c>
      <c r="H71" s="281">
        <v>2023</v>
      </c>
      <c r="I71" s="285">
        <v>6.3829000000000002</v>
      </c>
      <c r="J71" s="285">
        <v>6.3720999999999997</v>
      </c>
      <c r="K71" s="278">
        <f t="shared" si="2"/>
        <v>3.8571428571430671E-3</v>
      </c>
      <c r="L71" s="285">
        <v>2.5186999999999999</v>
      </c>
      <c r="M71" s="285">
        <v>2.0516000000000001</v>
      </c>
      <c r="N71" s="279">
        <f t="shared" si="3"/>
        <v>0.16682142857142854</v>
      </c>
      <c r="O71" s="285">
        <v>24.6402</v>
      </c>
      <c r="P71" s="285">
        <v>25.259</v>
      </c>
      <c r="Q71" s="314">
        <f t="shared" si="4"/>
        <v>-0.22100000000000011</v>
      </c>
    </row>
    <row r="72" spans="1:17" ht="15">
      <c r="A72" s="307" t="s">
        <v>20</v>
      </c>
      <c r="B72" s="282">
        <v>34000</v>
      </c>
      <c r="C72" s="283">
        <v>1370</v>
      </c>
      <c r="D72" s="284" t="s">
        <v>510</v>
      </c>
      <c r="E72" s="281">
        <f t="shared" si="0"/>
        <v>28</v>
      </c>
      <c r="F72" s="285">
        <f t="shared" si="1"/>
        <v>2.8</v>
      </c>
      <c r="G72" s="281">
        <v>1996</v>
      </c>
      <c r="H72" s="281">
        <v>2023</v>
      </c>
      <c r="I72" s="285">
        <v>9.1001999999999992</v>
      </c>
      <c r="J72" s="285">
        <v>5.2041000000000004</v>
      </c>
      <c r="K72" s="278">
        <f t="shared" si="2"/>
        <v>1.3914642857142854</v>
      </c>
      <c r="L72" s="285">
        <v>3.931</v>
      </c>
      <c r="M72" s="285">
        <v>2.0383</v>
      </c>
      <c r="N72" s="279">
        <f t="shared" si="3"/>
        <v>0.6759642857142858</v>
      </c>
      <c r="O72" s="285">
        <v>27.284600000000001</v>
      </c>
      <c r="P72" s="285">
        <v>25.346</v>
      </c>
      <c r="Q72" s="314">
        <f t="shared" si="4"/>
        <v>0.69235714285714323</v>
      </c>
    </row>
    <row r="73" spans="1:17" ht="15">
      <c r="A73" s="307" t="s">
        <v>530</v>
      </c>
      <c r="B73" s="282">
        <v>34300</v>
      </c>
      <c r="C73" s="283">
        <v>1340</v>
      </c>
      <c r="D73" s="286" t="s">
        <v>511</v>
      </c>
      <c r="E73" s="281">
        <f t="shared" ref="E73:E145" si="5">(H73-G73)+1</f>
        <v>34</v>
      </c>
      <c r="F73" s="285">
        <f t="shared" ref="F73:F145" si="6">E73/10</f>
        <v>3.4</v>
      </c>
      <c r="G73" s="281">
        <v>1990</v>
      </c>
      <c r="H73" s="281">
        <v>2023</v>
      </c>
      <c r="I73" s="285">
        <v>7.6921999999999997</v>
      </c>
      <c r="J73" s="285">
        <v>6.8243</v>
      </c>
      <c r="K73" s="278">
        <f t="shared" ref="K73:K145" si="7">(I73-J73)/$F73</f>
        <v>0.25526470588235284</v>
      </c>
      <c r="L73" s="285">
        <v>3.6678000000000002</v>
      </c>
      <c r="M73" s="285">
        <v>1.5327</v>
      </c>
      <c r="N73" s="279">
        <f t="shared" ref="N73:N145" si="8">(L73-M73)/$F73</f>
        <v>0.62797058823529428</v>
      </c>
      <c r="O73" s="285">
        <v>24.2637</v>
      </c>
      <c r="P73" s="285">
        <v>28.524000000000001</v>
      </c>
      <c r="Q73" s="314">
        <f t="shared" ref="Q73:Q145" si="9">(O73-P73)/$F73</f>
        <v>-1.2530294117647063</v>
      </c>
    </row>
    <row r="74" spans="1:17" ht="15">
      <c r="A74" s="307" t="s">
        <v>529</v>
      </c>
      <c r="B74" s="282">
        <v>34800</v>
      </c>
      <c r="C74" s="283">
        <v>1315</v>
      </c>
      <c r="D74" s="289" t="s">
        <v>516</v>
      </c>
      <c r="E74" s="281">
        <f t="shared" si="5"/>
        <v>34</v>
      </c>
      <c r="F74" s="285">
        <f t="shared" si="6"/>
        <v>3.4</v>
      </c>
      <c r="G74" s="281">
        <v>1990</v>
      </c>
      <c r="H74" s="281">
        <v>2023</v>
      </c>
      <c r="I74" s="285">
        <v>6.5734000000000004</v>
      </c>
      <c r="J74" s="285">
        <v>6.4</v>
      </c>
      <c r="K74" s="278">
        <f t="shared" si="7"/>
        <v>5.1000000000000004E-2</v>
      </c>
      <c r="L74" s="285">
        <v>3.0672000000000001</v>
      </c>
      <c r="M74" s="285">
        <v>1.5746</v>
      </c>
      <c r="N74" s="279">
        <f t="shared" si="8"/>
        <v>0.43900000000000006</v>
      </c>
      <c r="O74" s="285">
        <v>21.9376</v>
      </c>
      <c r="P74" s="285">
        <v>30.544</v>
      </c>
      <c r="Q74" s="314">
        <f t="shared" si="9"/>
        <v>-2.5312941176470591</v>
      </c>
    </row>
    <row r="75" spans="1:17" ht="15">
      <c r="A75" s="307" t="s">
        <v>134</v>
      </c>
      <c r="B75" s="282">
        <v>35200</v>
      </c>
      <c r="C75" s="283">
        <v>1215</v>
      </c>
      <c r="D75" s="286" t="s">
        <v>511</v>
      </c>
      <c r="E75" s="281">
        <f t="shared" si="5"/>
        <v>35</v>
      </c>
      <c r="F75" s="285">
        <f t="shared" si="6"/>
        <v>3.5</v>
      </c>
      <c r="G75" s="281">
        <v>1989</v>
      </c>
      <c r="H75" s="281">
        <v>2023</v>
      </c>
      <c r="I75" s="285">
        <v>5.4268999999999998</v>
      </c>
      <c r="J75" s="285">
        <v>7.9633000000000003</v>
      </c>
      <c r="K75" s="278">
        <f t="shared" si="7"/>
        <v>-0.72468571428571438</v>
      </c>
      <c r="L75" s="285">
        <v>2.66</v>
      </c>
      <c r="M75" s="285">
        <v>2.4457</v>
      </c>
      <c r="N75" s="279">
        <f t="shared" si="8"/>
        <v>6.1228571428571472E-2</v>
      </c>
      <c r="O75" s="285">
        <v>21.745699999999999</v>
      </c>
      <c r="P75" s="285">
        <v>30.989000000000001</v>
      </c>
      <c r="Q75" s="314">
        <f t="shared" si="9"/>
        <v>-2.6409428571428575</v>
      </c>
    </row>
    <row r="76" spans="1:17" ht="15">
      <c r="A76" s="307" t="s">
        <v>204</v>
      </c>
      <c r="B76" s="282">
        <v>35700</v>
      </c>
      <c r="C76" s="283">
        <v>1350</v>
      </c>
      <c r="D76" s="286" t="s">
        <v>511</v>
      </c>
      <c r="E76" s="281">
        <f t="shared" si="5"/>
        <v>25</v>
      </c>
      <c r="F76" s="285">
        <f t="shared" si="6"/>
        <v>2.5</v>
      </c>
      <c r="G76" s="281">
        <v>1999</v>
      </c>
      <c r="H76" s="281">
        <v>2023</v>
      </c>
      <c r="I76" s="285">
        <v>7.3353999999999999</v>
      </c>
      <c r="J76" s="285">
        <v>6.5865999999999998</v>
      </c>
      <c r="K76" s="278">
        <f t="shared" si="7"/>
        <v>0.29952000000000006</v>
      </c>
      <c r="L76" s="285">
        <v>2.8647</v>
      </c>
      <c r="M76" s="285">
        <v>2.2071000000000001</v>
      </c>
      <c r="N76" s="279">
        <f t="shared" si="8"/>
        <v>0.26304</v>
      </c>
      <c r="O76" s="285">
        <v>27.659600000000001</v>
      </c>
      <c r="P76" s="285">
        <v>24.65</v>
      </c>
      <c r="Q76" s="314">
        <f t="shared" si="9"/>
        <v>1.2038400000000009</v>
      </c>
    </row>
    <row r="77" spans="1:17" ht="15">
      <c r="A77" s="307" t="s">
        <v>136</v>
      </c>
      <c r="B77" s="282">
        <v>36000</v>
      </c>
      <c r="C77" s="283">
        <v>1410</v>
      </c>
      <c r="D77" s="286" t="s">
        <v>511</v>
      </c>
      <c r="E77" s="281">
        <f t="shared" si="5"/>
        <v>42</v>
      </c>
      <c r="F77" s="285">
        <f t="shared" si="6"/>
        <v>4.2</v>
      </c>
      <c r="G77" s="281">
        <v>1982</v>
      </c>
      <c r="H77" s="281">
        <v>2023</v>
      </c>
      <c r="I77" s="285">
        <v>6.8334000000000001</v>
      </c>
      <c r="J77" s="285">
        <v>9.3299000000000003</v>
      </c>
      <c r="K77" s="278">
        <f t="shared" si="7"/>
        <v>-0.59440476190476188</v>
      </c>
      <c r="L77" s="285">
        <v>2.8349000000000002</v>
      </c>
      <c r="M77" s="285">
        <v>2.6175999999999999</v>
      </c>
      <c r="N77" s="279">
        <f t="shared" si="8"/>
        <v>5.1738095238095298E-2</v>
      </c>
      <c r="O77" s="285">
        <v>25.428999999999998</v>
      </c>
      <c r="P77" s="285">
        <v>31.221</v>
      </c>
      <c r="Q77" s="314">
        <f t="shared" si="9"/>
        <v>-1.3790476190476193</v>
      </c>
    </row>
    <row r="78" spans="1:17" ht="15">
      <c r="A78" s="307" t="s">
        <v>528</v>
      </c>
      <c r="B78" s="282">
        <v>36300</v>
      </c>
      <c r="C78" s="283">
        <v>1395</v>
      </c>
      <c r="D78" s="289" t="s">
        <v>516</v>
      </c>
      <c r="E78" s="281">
        <f t="shared" si="5"/>
        <v>31</v>
      </c>
      <c r="F78" s="285">
        <f t="shared" si="6"/>
        <v>3.1</v>
      </c>
      <c r="G78" s="281">
        <v>1993</v>
      </c>
      <c r="H78" s="281">
        <v>2023</v>
      </c>
      <c r="I78" s="285">
        <v>8.0823</v>
      </c>
      <c r="J78" s="285">
        <v>5.5143000000000004</v>
      </c>
      <c r="K78" s="278">
        <f t="shared" si="7"/>
        <v>0.82838709677419342</v>
      </c>
      <c r="L78" s="285">
        <v>3.6236000000000002</v>
      </c>
      <c r="M78" s="285">
        <v>1.6676</v>
      </c>
      <c r="N78" s="279">
        <f t="shared" si="8"/>
        <v>0.63096774193548388</v>
      </c>
      <c r="O78" s="285">
        <v>25.873899999999999</v>
      </c>
      <c r="P78" s="285">
        <v>23.087</v>
      </c>
      <c r="Q78" s="314">
        <f t="shared" si="9"/>
        <v>0.89899999999999969</v>
      </c>
    </row>
    <row r="79" spans="1:17" ht="15">
      <c r="A79" s="307" t="s">
        <v>141</v>
      </c>
      <c r="B79" s="282">
        <v>36500</v>
      </c>
      <c r="C79" s="283">
        <v>1740</v>
      </c>
      <c r="D79" s="286" t="s">
        <v>511</v>
      </c>
      <c r="E79" s="281">
        <f t="shared" si="5"/>
        <v>31</v>
      </c>
      <c r="F79" s="285">
        <f t="shared" si="6"/>
        <v>3.1</v>
      </c>
      <c r="G79" s="281">
        <v>1993</v>
      </c>
      <c r="H79" s="281">
        <v>2023</v>
      </c>
      <c r="I79" s="285">
        <v>9.2889999999999997</v>
      </c>
      <c r="J79" s="285">
        <v>7.609</v>
      </c>
      <c r="K79" s="278">
        <f t="shared" si="7"/>
        <v>0.54193548387096768</v>
      </c>
      <c r="L79" s="285">
        <v>3.7233000000000001</v>
      </c>
      <c r="M79" s="285">
        <v>1.7463</v>
      </c>
      <c r="N79" s="279">
        <f t="shared" si="8"/>
        <v>0.63774193548387093</v>
      </c>
      <c r="O79" s="285">
        <v>29.717700000000001</v>
      </c>
      <c r="P79" s="285">
        <v>28.606999999999999</v>
      </c>
      <c r="Q79" s="314">
        <f t="shared" si="9"/>
        <v>0.35829032258064558</v>
      </c>
    </row>
    <row r="80" spans="1:17" ht="15">
      <c r="A80" s="307" t="s">
        <v>142</v>
      </c>
      <c r="B80" s="282">
        <v>37000</v>
      </c>
      <c r="C80" s="283">
        <v>1580</v>
      </c>
      <c r="D80" s="286" t="s">
        <v>511</v>
      </c>
      <c r="E80" s="281">
        <f t="shared" si="5"/>
        <v>38</v>
      </c>
      <c r="F80" s="285">
        <f t="shared" si="6"/>
        <v>3.8</v>
      </c>
      <c r="G80" s="281">
        <v>1986</v>
      </c>
      <c r="H80" s="281">
        <v>2023</v>
      </c>
      <c r="I80" s="285">
        <v>7.6494999999999997</v>
      </c>
      <c r="J80" s="285">
        <v>8.7077000000000009</v>
      </c>
      <c r="K80" s="278">
        <f t="shared" si="7"/>
        <v>-0.27847368421052665</v>
      </c>
      <c r="L80" s="285">
        <v>3.3176000000000001</v>
      </c>
      <c r="M80" s="285">
        <v>2.1446999999999998</v>
      </c>
      <c r="N80" s="279">
        <f t="shared" si="8"/>
        <v>0.30865789473684219</v>
      </c>
      <c r="O80" s="285">
        <v>27.676300000000001</v>
      </c>
      <c r="P80" s="285">
        <v>31.602</v>
      </c>
      <c r="Q80" s="314">
        <f t="shared" si="9"/>
        <v>-1.0330789473684208</v>
      </c>
    </row>
    <row r="81" spans="1:17" ht="15">
      <c r="A81" s="307" t="s">
        <v>143</v>
      </c>
      <c r="B81" s="282">
        <v>37200</v>
      </c>
      <c r="C81" s="283">
        <v>1590</v>
      </c>
      <c r="D81" s="286" t="s">
        <v>511</v>
      </c>
      <c r="E81" s="281">
        <f t="shared" si="5"/>
        <v>35</v>
      </c>
      <c r="F81" s="285">
        <f t="shared" si="6"/>
        <v>3.5</v>
      </c>
      <c r="G81" s="281">
        <v>1989</v>
      </c>
      <c r="H81" s="281">
        <v>2023</v>
      </c>
      <c r="I81" s="285">
        <v>6.3033999999999999</v>
      </c>
      <c r="J81" s="285">
        <v>8.0408000000000008</v>
      </c>
      <c r="K81" s="278">
        <f t="shared" si="7"/>
        <v>-0.49640000000000029</v>
      </c>
      <c r="L81" s="285">
        <v>2.2692999999999999</v>
      </c>
      <c r="M81" s="285">
        <v>2.0550999999999999</v>
      </c>
      <c r="N81" s="279">
        <f t="shared" si="8"/>
        <v>6.1199999999999984E-2</v>
      </c>
      <c r="O81" s="285">
        <v>24.986999999999998</v>
      </c>
      <c r="P81" s="285">
        <v>30.902999999999999</v>
      </c>
      <c r="Q81" s="314">
        <f t="shared" si="9"/>
        <v>-1.6902857142857144</v>
      </c>
    </row>
    <row r="82" spans="1:17" ht="15">
      <c r="A82" s="307" t="s">
        <v>449</v>
      </c>
      <c r="B82" s="282">
        <v>37700</v>
      </c>
      <c r="C82" s="283">
        <v>1450</v>
      </c>
      <c r="D82" s="286" t="s">
        <v>511</v>
      </c>
      <c r="E82" s="281">
        <f t="shared" si="5"/>
        <v>30</v>
      </c>
      <c r="F82" s="285">
        <f t="shared" si="6"/>
        <v>3</v>
      </c>
      <c r="G82" s="281">
        <v>1994</v>
      </c>
      <c r="H82" s="281">
        <v>2023</v>
      </c>
      <c r="I82" s="285">
        <v>7.9938000000000002</v>
      </c>
      <c r="J82" s="285">
        <v>7.0861000000000001</v>
      </c>
      <c r="K82" s="278">
        <f t="shared" si="7"/>
        <v>0.30256666666666671</v>
      </c>
      <c r="L82" s="285">
        <v>3.3132999999999999</v>
      </c>
      <c r="M82" s="285">
        <v>2.1678000000000002</v>
      </c>
      <c r="N82" s="279">
        <f t="shared" si="8"/>
        <v>0.38183333333333325</v>
      </c>
      <c r="O82" s="285">
        <v>27.114699999999999</v>
      </c>
      <c r="P82" s="285">
        <v>25.366</v>
      </c>
      <c r="Q82" s="314">
        <f t="shared" si="9"/>
        <v>0.58289999999999986</v>
      </c>
    </row>
    <row r="83" spans="1:17" ht="15">
      <c r="A83" s="307" t="s">
        <v>145</v>
      </c>
      <c r="B83" s="282">
        <v>38500</v>
      </c>
      <c r="C83" s="283">
        <v>1840</v>
      </c>
      <c r="D83" s="286" t="s">
        <v>511</v>
      </c>
      <c r="E83" s="281">
        <f t="shared" si="5"/>
        <v>41</v>
      </c>
      <c r="F83" s="285">
        <f t="shared" si="6"/>
        <v>4.0999999999999996</v>
      </c>
      <c r="G83" s="281">
        <v>1983</v>
      </c>
      <c r="H83" s="281">
        <v>2023</v>
      </c>
      <c r="I83" s="285">
        <v>8.2149999999999999</v>
      </c>
      <c r="J83" s="285">
        <v>10.635</v>
      </c>
      <c r="K83" s="278">
        <f t="shared" si="7"/>
        <v>-0.59024390243902447</v>
      </c>
      <c r="L83" s="285">
        <v>2.8481999999999998</v>
      </c>
      <c r="M83" s="285">
        <v>3.3401999999999998</v>
      </c>
      <c r="N83" s="279">
        <f t="shared" si="8"/>
        <v>-0.12000000000000001</v>
      </c>
      <c r="O83" s="285">
        <v>29.062000000000001</v>
      </c>
      <c r="P83" s="285">
        <v>35.317999999999998</v>
      </c>
      <c r="Q83" s="314">
        <f t="shared" si="9"/>
        <v>-1.5258536585365847</v>
      </c>
    </row>
    <row r="84" spans="1:17" ht="15">
      <c r="A84" s="307" t="s">
        <v>146</v>
      </c>
      <c r="B84" s="282">
        <v>39000</v>
      </c>
      <c r="C84" s="283">
        <v>2140</v>
      </c>
      <c r="D84" s="286" t="s">
        <v>511</v>
      </c>
      <c r="E84" s="281">
        <f t="shared" si="5"/>
        <v>42</v>
      </c>
      <c r="F84" s="285">
        <f t="shared" si="6"/>
        <v>4.2</v>
      </c>
      <c r="G84" s="281">
        <v>1982</v>
      </c>
      <c r="H84" s="281">
        <v>2023</v>
      </c>
      <c r="I84" s="285">
        <v>8.4856999999999996</v>
      </c>
      <c r="J84" s="285">
        <v>10.097</v>
      </c>
      <c r="K84" s="278">
        <f t="shared" si="7"/>
        <v>-0.38364285714285712</v>
      </c>
      <c r="L84" s="285">
        <v>3.1958000000000002</v>
      </c>
      <c r="M84" s="285">
        <v>2.5972</v>
      </c>
      <c r="N84" s="279">
        <f t="shared" si="8"/>
        <v>0.14252380952380958</v>
      </c>
      <c r="O84" s="285">
        <v>28.5581</v>
      </c>
      <c r="P84" s="285">
        <v>34.991</v>
      </c>
      <c r="Q84" s="314">
        <f t="shared" si="9"/>
        <v>-1.5316428571428571</v>
      </c>
    </row>
    <row r="85" spans="1:17" ht="15">
      <c r="A85" s="307" t="s">
        <v>186</v>
      </c>
      <c r="B85" s="282">
        <v>39700</v>
      </c>
      <c r="C85" s="283">
        <v>1290</v>
      </c>
      <c r="D85" s="286" t="s">
        <v>511</v>
      </c>
      <c r="E85" s="281">
        <f t="shared" si="5"/>
        <v>26</v>
      </c>
      <c r="F85" s="285">
        <f t="shared" si="6"/>
        <v>2.6</v>
      </c>
      <c r="G85" s="281">
        <v>1998</v>
      </c>
      <c r="H85" s="281">
        <v>2023</v>
      </c>
      <c r="I85" s="285">
        <v>8.2689000000000004</v>
      </c>
      <c r="J85" s="285">
        <v>7.0914000000000001</v>
      </c>
      <c r="K85" s="278">
        <f t="shared" si="7"/>
        <v>0.45288461538461544</v>
      </c>
      <c r="L85" s="285">
        <v>3.6568000000000001</v>
      </c>
      <c r="M85" s="285">
        <v>2.0243000000000002</v>
      </c>
      <c r="N85" s="279">
        <f t="shared" si="8"/>
        <v>0.62788461538461526</v>
      </c>
      <c r="O85" s="285">
        <v>27.747</v>
      </c>
      <c r="P85" s="285">
        <v>25.036999999999999</v>
      </c>
      <c r="Q85" s="314">
        <f t="shared" si="9"/>
        <v>1.0423076923076926</v>
      </c>
    </row>
    <row r="86" spans="1:17" ht="15">
      <c r="A86" s="307" t="s">
        <v>216</v>
      </c>
      <c r="B86" s="282">
        <v>40300</v>
      </c>
      <c r="C86" s="283">
        <v>1160</v>
      </c>
      <c r="D86" s="286" t="s">
        <v>511</v>
      </c>
      <c r="E86" s="281">
        <f t="shared" si="5"/>
        <v>40</v>
      </c>
      <c r="F86" s="285">
        <f t="shared" si="6"/>
        <v>4</v>
      </c>
      <c r="G86" s="281">
        <v>1984</v>
      </c>
      <c r="H86" s="281">
        <v>2023</v>
      </c>
      <c r="I86" s="285">
        <v>5.4859999999999998</v>
      </c>
      <c r="J86" s="285">
        <v>7.1200999999999999</v>
      </c>
      <c r="K86" s="278">
        <f t="shared" si="7"/>
        <v>-0.40852500000000003</v>
      </c>
      <c r="L86" s="285">
        <v>2.6168</v>
      </c>
      <c r="M86" s="285">
        <v>2.9093</v>
      </c>
      <c r="N86" s="279">
        <f t="shared" si="8"/>
        <v>-7.3124999999999996E-2</v>
      </c>
      <c r="O86" s="285">
        <v>21.918700000000001</v>
      </c>
      <c r="P86" s="285">
        <v>26.899000000000001</v>
      </c>
      <c r="Q86" s="314">
        <f t="shared" si="9"/>
        <v>-1.2450749999999999</v>
      </c>
    </row>
    <row r="87" spans="1:17" ht="15">
      <c r="A87" s="307" t="s">
        <v>156</v>
      </c>
      <c r="B87" s="282">
        <v>40500</v>
      </c>
      <c r="C87" s="283">
        <v>1200</v>
      </c>
      <c r="D87" s="286" t="s">
        <v>511</v>
      </c>
      <c r="E87" s="281">
        <f t="shared" si="5"/>
        <v>42</v>
      </c>
      <c r="F87" s="285">
        <f t="shared" si="6"/>
        <v>4.2</v>
      </c>
      <c r="G87" s="281">
        <v>1982</v>
      </c>
      <c r="H87" s="281">
        <v>2023</v>
      </c>
      <c r="I87" s="285">
        <v>6.5461999999999998</v>
      </c>
      <c r="J87" s="285">
        <v>5.9147999999999996</v>
      </c>
      <c r="K87" s="278">
        <f t="shared" si="7"/>
        <v>0.15033333333333337</v>
      </c>
      <c r="L87" s="285">
        <v>3.4241000000000001</v>
      </c>
      <c r="M87" s="285">
        <v>1.7390000000000001</v>
      </c>
      <c r="N87" s="279">
        <f t="shared" si="8"/>
        <v>0.40121428571428569</v>
      </c>
      <c r="O87" s="285">
        <v>21.129200000000001</v>
      </c>
      <c r="P87" s="285">
        <v>28.542000000000002</v>
      </c>
      <c r="Q87" s="314">
        <f t="shared" si="9"/>
        <v>-1.7649523809523811</v>
      </c>
    </row>
    <row r="88" spans="1:17" ht="15">
      <c r="A88" s="307" t="s">
        <v>57</v>
      </c>
      <c r="B88" s="282">
        <v>40700</v>
      </c>
      <c r="C88" s="283">
        <v>1740</v>
      </c>
      <c r="D88" s="289" t="s">
        <v>516</v>
      </c>
      <c r="E88" s="281">
        <f t="shared" si="5"/>
        <v>41</v>
      </c>
      <c r="F88" s="285">
        <f t="shared" si="6"/>
        <v>4.0999999999999996</v>
      </c>
      <c r="G88" s="281">
        <v>1983</v>
      </c>
      <c r="H88" s="281">
        <v>2023</v>
      </c>
      <c r="I88" s="285">
        <v>4.4302000000000001</v>
      </c>
      <c r="J88" s="285">
        <v>7.5102000000000002</v>
      </c>
      <c r="K88" s="278">
        <f t="shared" si="7"/>
        <v>-0.75121951219512206</v>
      </c>
      <c r="L88" s="285">
        <v>1.9271</v>
      </c>
      <c r="M88" s="285">
        <v>2.6231</v>
      </c>
      <c r="N88" s="279">
        <f t="shared" si="8"/>
        <v>-0.16975609756097562</v>
      </c>
      <c r="O88" s="285">
        <v>17.036999999999999</v>
      </c>
      <c r="P88" s="285">
        <v>26.588999999999999</v>
      </c>
      <c r="Q88" s="314">
        <f t="shared" si="9"/>
        <v>-2.3297560975609759</v>
      </c>
    </row>
    <row r="89" spans="1:17" ht="15">
      <c r="A89" s="307" t="s">
        <v>58</v>
      </c>
      <c r="B89" s="282">
        <v>41500</v>
      </c>
      <c r="C89" s="283">
        <v>1560</v>
      </c>
      <c r="D89" s="286" t="s">
        <v>511</v>
      </c>
      <c r="E89" s="281">
        <f t="shared" si="5"/>
        <v>36</v>
      </c>
      <c r="F89" s="285">
        <f t="shared" si="6"/>
        <v>3.6</v>
      </c>
      <c r="G89" s="281">
        <v>1988</v>
      </c>
      <c r="H89" s="281">
        <v>2023</v>
      </c>
      <c r="I89" s="285">
        <v>5.0362</v>
      </c>
      <c r="J89" s="285">
        <v>5.4492000000000003</v>
      </c>
      <c r="K89" s="278">
        <f t="shared" si="7"/>
        <v>-0.11472222222222229</v>
      </c>
      <c r="L89" s="285">
        <v>2.1381999999999999</v>
      </c>
      <c r="M89" s="285">
        <v>1.5956999999999999</v>
      </c>
      <c r="N89" s="279">
        <f t="shared" si="8"/>
        <v>0.15069444444444444</v>
      </c>
      <c r="O89" s="285">
        <v>18.877800000000001</v>
      </c>
      <c r="P89" s="285">
        <v>21.506</v>
      </c>
      <c r="Q89" s="314">
        <f t="shared" si="9"/>
        <v>-0.73005555555555546</v>
      </c>
    </row>
    <row r="90" spans="1:17" ht="15">
      <c r="A90" s="307" t="s">
        <v>527</v>
      </c>
      <c r="B90" s="282">
        <v>41700</v>
      </c>
      <c r="C90" s="283">
        <v>1135</v>
      </c>
      <c r="D90" s="286" t="s">
        <v>511</v>
      </c>
      <c r="E90" s="281">
        <f t="shared" si="5"/>
        <v>29</v>
      </c>
      <c r="F90" s="285">
        <f t="shared" si="6"/>
        <v>2.9</v>
      </c>
      <c r="G90" s="281">
        <v>1995</v>
      </c>
      <c r="H90" s="281">
        <v>2023</v>
      </c>
      <c r="I90" s="285">
        <v>5.7549000000000001</v>
      </c>
      <c r="J90" s="285">
        <v>5.5533000000000001</v>
      </c>
      <c r="K90" s="278">
        <f t="shared" si="7"/>
        <v>6.9517241379310341E-2</v>
      </c>
      <c r="L90" s="285">
        <v>2.1726999999999999</v>
      </c>
      <c r="M90" s="285">
        <v>2.5171000000000001</v>
      </c>
      <c r="N90" s="279">
        <f t="shared" si="8"/>
        <v>-0.11875862068965527</v>
      </c>
      <c r="O90" s="285">
        <v>22.853999999999999</v>
      </c>
      <c r="P90" s="285">
        <v>23.015999999999998</v>
      </c>
      <c r="Q90" s="314">
        <f t="shared" si="9"/>
        <v>-5.586206896551691E-2</v>
      </c>
    </row>
    <row r="91" spans="1:17" ht="15">
      <c r="A91" s="307" t="s">
        <v>478</v>
      </c>
      <c r="B91" s="282">
        <v>42000</v>
      </c>
      <c r="C91" s="283">
        <v>1305</v>
      </c>
      <c r="D91" s="286" t="s">
        <v>511</v>
      </c>
      <c r="E91" s="281">
        <f t="shared" si="5"/>
        <v>29</v>
      </c>
      <c r="F91" s="285">
        <f t="shared" si="6"/>
        <v>2.9</v>
      </c>
      <c r="G91" s="281">
        <v>1995</v>
      </c>
      <c r="H91" s="281">
        <v>2023</v>
      </c>
      <c r="I91" s="285">
        <v>6.1543000000000001</v>
      </c>
      <c r="J91" s="285">
        <v>5.4263000000000003</v>
      </c>
      <c r="K91" s="278">
        <f t="shared" si="7"/>
        <v>0.25103448275862061</v>
      </c>
      <c r="L91" s="285">
        <v>2.7233999999999998</v>
      </c>
      <c r="M91" s="285">
        <v>2.2305999999999999</v>
      </c>
      <c r="N91" s="279">
        <f t="shared" si="8"/>
        <v>0.16993103448275859</v>
      </c>
      <c r="O91" s="285">
        <v>26.9542</v>
      </c>
      <c r="P91" s="285">
        <v>25.047999999999998</v>
      </c>
      <c r="Q91" s="314">
        <f t="shared" si="9"/>
        <v>0.65731034482758688</v>
      </c>
    </row>
    <row r="92" spans="1:17" ht="15">
      <c r="A92" s="307" t="s">
        <v>144</v>
      </c>
      <c r="B92" s="282">
        <v>42300</v>
      </c>
      <c r="C92" s="283">
        <v>1605</v>
      </c>
      <c r="D92" s="286" t="s">
        <v>511</v>
      </c>
      <c r="E92" s="281">
        <f t="shared" si="5"/>
        <v>35</v>
      </c>
      <c r="F92" s="285">
        <f t="shared" si="6"/>
        <v>3.5</v>
      </c>
      <c r="G92" s="281">
        <v>1989</v>
      </c>
      <c r="H92" s="281">
        <v>2023</v>
      </c>
      <c r="I92" s="285">
        <v>6.3423999999999996</v>
      </c>
      <c r="J92" s="285">
        <v>8.9808000000000003</v>
      </c>
      <c r="K92" s="278">
        <f t="shared" si="7"/>
        <v>-0.75382857142857163</v>
      </c>
      <c r="L92" s="285">
        <v>2.7854999999999999</v>
      </c>
      <c r="M92" s="285">
        <v>2.3605</v>
      </c>
      <c r="N92" s="279">
        <f t="shared" si="8"/>
        <v>0.12142857142857137</v>
      </c>
      <c r="O92" s="285">
        <v>24.814900000000002</v>
      </c>
      <c r="P92" s="285">
        <v>33.912999999999997</v>
      </c>
      <c r="Q92" s="314">
        <f t="shared" si="9"/>
        <v>-2.5994571428571414</v>
      </c>
    </row>
    <row r="93" spans="1:17" ht="15">
      <c r="A93" s="307" t="s">
        <v>154</v>
      </c>
      <c r="B93" s="282">
        <v>42500</v>
      </c>
      <c r="C93" s="283">
        <v>750</v>
      </c>
      <c r="D93" s="286" t="s">
        <v>511</v>
      </c>
      <c r="E93" s="281">
        <f t="shared" si="5"/>
        <v>31</v>
      </c>
      <c r="F93" s="285">
        <f t="shared" si="6"/>
        <v>3.1</v>
      </c>
      <c r="G93" s="281">
        <v>1993</v>
      </c>
      <c r="H93" s="281">
        <v>2023</v>
      </c>
      <c r="I93" s="285">
        <v>4.9695999999999998</v>
      </c>
      <c r="J93" s="285">
        <v>4.5136000000000003</v>
      </c>
      <c r="K93" s="278">
        <f t="shared" si="7"/>
        <v>0.14709677419354822</v>
      </c>
      <c r="L93" s="285">
        <v>1.9261999999999999</v>
      </c>
      <c r="M93" s="285">
        <v>1.8062</v>
      </c>
      <c r="N93" s="279">
        <f t="shared" si="8"/>
        <v>3.8709677419354799E-2</v>
      </c>
      <c r="O93" s="285">
        <v>19.419799999999999</v>
      </c>
      <c r="P93" s="285">
        <v>20.66</v>
      </c>
      <c r="Q93" s="314">
        <f t="shared" si="9"/>
        <v>-0.40006451612903277</v>
      </c>
    </row>
    <row r="94" spans="1:17" ht="15">
      <c r="A94" s="307" t="s">
        <v>575</v>
      </c>
      <c r="B94" s="282">
        <v>44000</v>
      </c>
      <c r="C94" s="283">
        <v>1075</v>
      </c>
      <c r="D94" s="286" t="s">
        <v>511</v>
      </c>
      <c r="E94" s="281">
        <f t="shared" si="5"/>
        <v>39</v>
      </c>
      <c r="F94" s="285">
        <f t="shared" si="6"/>
        <v>3.9</v>
      </c>
      <c r="G94" s="281">
        <v>1985</v>
      </c>
      <c r="H94" s="281">
        <v>2023</v>
      </c>
      <c r="I94" s="285">
        <v>5.4875999999999996</v>
      </c>
      <c r="J94" s="285">
        <v>6.6997999999999998</v>
      </c>
      <c r="K94" s="278">
        <f t="shared" si="7"/>
        <v>-0.31082051282051287</v>
      </c>
      <c r="L94" s="285">
        <v>2.0737999999999999</v>
      </c>
      <c r="M94" s="285">
        <v>2.2904</v>
      </c>
      <c r="N94" s="279">
        <f t="shared" si="8"/>
        <v>-5.5538461538461571E-2</v>
      </c>
      <c r="O94" s="285">
        <v>19.499400000000001</v>
      </c>
      <c r="P94" s="285">
        <v>26.347000000000001</v>
      </c>
      <c r="Q94" s="314">
        <f t="shared" si="9"/>
        <v>-1.7557948717948717</v>
      </c>
    </row>
    <row r="95" spans="1:17" ht="15">
      <c r="A95" s="307" t="s">
        <v>576</v>
      </c>
      <c r="B95" s="282">
        <v>44500</v>
      </c>
      <c r="C95" s="283">
        <v>1115</v>
      </c>
      <c r="D95" s="286" t="s">
        <v>511</v>
      </c>
      <c r="E95" s="281">
        <f t="shared" si="5"/>
        <v>31</v>
      </c>
      <c r="F95" s="285">
        <f t="shared" si="6"/>
        <v>3.1</v>
      </c>
      <c r="G95" s="281">
        <v>1993</v>
      </c>
      <c r="H95" s="281">
        <v>2023</v>
      </c>
      <c r="I95" s="285">
        <v>6.0124000000000004</v>
      </c>
      <c r="J95" s="285">
        <v>5.8174000000000001</v>
      </c>
      <c r="K95" s="278">
        <f t="shared" si="7"/>
        <v>6.2903225806451704E-2</v>
      </c>
      <c r="L95" s="285">
        <v>2.4085000000000001</v>
      </c>
      <c r="M95" s="285">
        <v>2.3815</v>
      </c>
      <c r="N95" s="279">
        <f t="shared" si="8"/>
        <v>8.7096774193548814E-3</v>
      </c>
      <c r="O95" s="285">
        <v>20.744</v>
      </c>
      <c r="P95" s="285">
        <v>23.6</v>
      </c>
      <c r="Q95" s="314">
        <f t="shared" si="9"/>
        <v>-0.92129032258064569</v>
      </c>
    </row>
    <row r="96" spans="1:17" ht="15">
      <c r="A96" s="307" t="s">
        <v>71</v>
      </c>
      <c r="B96" s="282">
        <v>44800</v>
      </c>
      <c r="C96" s="283">
        <v>920</v>
      </c>
      <c r="D96" s="286" t="s">
        <v>511</v>
      </c>
      <c r="E96" s="281">
        <f t="shared" si="5"/>
        <v>31</v>
      </c>
      <c r="F96" s="285">
        <f t="shared" si="6"/>
        <v>3.1</v>
      </c>
      <c r="G96" s="281">
        <v>1993</v>
      </c>
      <c r="H96" s="281">
        <v>2023</v>
      </c>
      <c r="I96" s="285">
        <v>5.5720000000000001</v>
      </c>
      <c r="J96" s="285">
        <v>5.44</v>
      </c>
      <c r="K96" s="278">
        <f t="shared" si="7"/>
        <v>4.2580645161290218E-2</v>
      </c>
      <c r="L96" s="285">
        <v>2.3109000000000002</v>
      </c>
      <c r="M96" s="285">
        <v>1.6959</v>
      </c>
      <c r="N96" s="279">
        <f t="shared" si="8"/>
        <v>0.19838709677419361</v>
      </c>
      <c r="O96" s="285">
        <v>20.323599999999999</v>
      </c>
      <c r="P96" s="285">
        <v>19.702000000000002</v>
      </c>
      <c r="Q96" s="314">
        <f t="shared" si="9"/>
        <v>0.20051612903225718</v>
      </c>
    </row>
    <row r="97" spans="1:17" ht="15">
      <c r="A97" s="307" t="s">
        <v>72</v>
      </c>
      <c r="B97" s="282">
        <v>45000</v>
      </c>
      <c r="C97" s="283">
        <v>1725</v>
      </c>
      <c r="D97" s="286" t="s">
        <v>511</v>
      </c>
      <c r="E97" s="281">
        <f t="shared" si="5"/>
        <v>41</v>
      </c>
      <c r="F97" s="285">
        <f t="shared" si="6"/>
        <v>4.0999999999999996</v>
      </c>
      <c r="G97" s="281">
        <v>1983</v>
      </c>
      <c r="H97" s="281">
        <v>2023</v>
      </c>
      <c r="I97" s="285">
        <v>7.0708000000000002</v>
      </c>
      <c r="J97" s="285">
        <v>7.9627999999999997</v>
      </c>
      <c r="K97" s="278">
        <f t="shared" si="7"/>
        <v>-0.21756097560975599</v>
      </c>
      <c r="L97" s="285">
        <v>2.6996000000000002</v>
      </c>
      <c r="M97" s="285">
        <v>2.7675999999999998</v>
      </c>
      <c r="N97" s="279">
        <f t="shared" si="8"/>
        <v>-1.6585365853658444E-2</v>
      </c>
      <c r="O97" s="285">
        <v>25.183</v>
      </c>
      <c r="P97" s="285">
        <v>27.475000000000001</v>
      </c>
      <c r="Q97" s="314">
        <f t="shared" si="9"/>
        <v>-0.55902439024390282</v>
      </c>
    </row>
    <row r="98" spans="1:17" ht="15">
      <c r="A98" s="307" t="s">
        <v>73</v>
      </c>
      <c r="B98" s="282">
        <v>45200</v>
      </c>
      <c r="C98" s="283">
        <v>1980</v>
      </c>
      <c r="D98" s="286" t="s">
        <v>511</v>
      </c>
      <c r="E98" s="281">
        <f t="shared" si="5"/>
        <v>32</v>
      </c>
      <c r="F98" s="285">
        <f t="shared" si="6"/>
        <v>3.2</v>
      </c>
      <c r="G98" s="281">
        <v>1992</v>
      </c>
      <c r="H98" s="281">
        <v>2023</v>
      </c>
      <c r="I98" s="285">
        <v>7.7451999999999996</v>
      </c>
      <c r="J98" s="285">
        <v>9.4626000000000001</v>
      </c>
      <c r="K98" s="278">
        <f t="shared" si="7"/>
        <v>-0.5366875000000001</v>
      </c>
      <c r="L98" s="285">
        <v>2.9792999999999998</v>
      </c>
      <c r="M98" s="285">
        <v>3.3792</v>
      </c>
      <c r="N98" s="279">
        <f t="shared" si="8"/>
        <v>-0.12496875000000005</v>
      </c>
      <c r="O98" s="285">
        <v>26.431999999999999</v>
      </c>
      <c r="P98" s="285">
        <v>30.968</v>
      </c>
      <c r="Q98" s="314">
        <f t="shared" si="9"/>
        <v>-1.4175000000000004</v>
      </c>
    </row>
    <row r="99" spans="1:17" ht="15">
      <c r="A99" s="307" t="s">
        <v>456</v>
      </c>
      <c r="B99" s="282">
        <v>45700</v>
      </c>
      <c r="C99" s="283">
        <v>2045</v>
      </c>
      <c r="D99" s="286" t="s">
        <v>511</v>
      </c>
      <c r="E99" s="281">
        <f t="shared" si="5"/>
        <v>30</v>
      </c>
      <c r="F99" s="285">
        <f t="shared" si="6"/>
        <v>3</v>
      </c>
      <c r="G99" s="281">
        <v>1994</v>
      </c>
      <c r="H99" s="281">
        <v>2023</v>
      </c>
      <c r="I99" s="285">
        <v>8.2132000000000005</v>
      </c>
      <c r="J99" s="285">
        <v>9.9619</v>
      </c>
      <c r="K99" s="278">
        <f t="shared" si="7"/>
        <v>-0.58289999999999986</v>
      </c>
      <c r="L99" s="285">
        <v>3.0179</v>
      </c>
      <c r="M99" s="285">
        <v>3.9430000000000001</v>
      </c>
      <c r="N99" s="279">
        <f t="shared" si="8"/>
        <v>-0.30836666666666668</v>
      </c>
      <c r="O99" s="285">
        <v>28.973400000000002</v>
      </c>
      <c r="P99" s="285">
        <v>30.015000000000001</v>
      </c>
      <c r="Q99" s="314">
        <f t="shared" si="9"/>
        <v>-0.34719999999999968</v>
      </c>
    </row>
    <row r="100" spans="1:17" ht="15">
      <c r="A100" s="307" t="s">
        <v>75</v>
      </c>
      <c r="B100" s="282">
        <v>46000</v>
      </c>
      <c r="C100" s="283">
        <v>2140</v>
      </c>
      <c r="D100" s="286" t="s">
        <v>511</v>
      </c>
      <c r="E100" s="281">
        <f t="shared" si="5"/>
        <v>35</v>
      </c>
      <c r="F100" s="285">
        <f t="shared" si="6"/>
        <v>3.5</v>
      </c>
      <c r="G100" s="281">
        <v>1989</v>
      </c>
      <c r="H100" s="281">
        <v>2023</v>
      </c>
      <c r="I100" s="285">
        <v>8.2607999999999997</v>
      </c>
      <c r="J100" s="285">
        <v>8.5380000000000003</v>
      </c>
      <c r="K100" s="278">
        <f t="shared" si="7"/>
        <v>-7.9200000000000159E-2</v>
      </c>
      <c r="L100" s="285">
        <v>3.3342999999999998</v>
      </c>
      <c r="M100" s="285">
        <v>3.0146999999999999</v>
      </c>
      <c r="N100" s="279">
        <f t="shared" si="8"/>
        <v>9.1314285714285681E-2</v>
      </c>
      <c r="O100" s="285">
        <v>26.504100000000001</v>
      </c>
      <c r="P100" s="285">
        <v>29.187000000000001</v>
      </c>
      <c r="Q100" s="314">
        <f t="shared" si="9"/>
        <v>-0.76654285714285719</v>
      </c>
    </row>
    <row r="101" spans="1:17" ht="15">
      <c r="A101" s="307" t="s">
        <v>76</v>
      </c>
      <c r="B101" s="282">
        <v>46500</v>
      </c>
      <c r="C101" s="283">
        <v>2150</v>
      </c>
      <c r="D101" s="286" t="s">
        <v>511</v>
      </c>
      <c r="E101" s="281">
        <f t="shared" si="5"/>
        <v>37</v>
      </c>
      <c r="F101" s="285">
        <f t="shared" si="6"/>
        <v>3.7</v>
      </c>
      <c r="G101" s="281">
        <v>1987</v>
      </c>
      <c r="H101" s="281">
        <v>2023</v>
      </c>
      <c r="I101" s="285">
        <v>8.5077999999999996</v>
      </c>
      <c r="J101" s="285">
        <v>8.1658000000000008</v>
      </c>
      <c r="K101" s="278">
        <f t="shared" si="7"/>
        <v>9.2432432432432085E-2</v>
      </c>
      <c r="L101" s="285">
        <v>3.4317000000000002</v>
      </c>
      <c r="M101" s="285">
        <v>2.9781</v>
      </c>
      <c r="N101" s="279">
        <f t="shared" si="8"/>
        <v>0.12259459459459465</v>
      </c>
      <c r="O101" s="285">
        <v>28.710799999999999</v>
      </c>
      <c r="P101" s="285">
        <v>27.89</v>
      </c>
      <c r="Q101" s="314">
        <f t="shared" si="9"/>
        <v>0.22183783783783739</v>
      </c>
    </row>
    <row r="102" spans="1:17" ht="15">
      <c r="A102" s="307" t="s">
        <v>526</v>
      </c>
      <c r="B102" s="282">
        <v>47000</v>
      </c>
      <c r="C102" s="283">
        <v>2315</v>
      </c>
      <c r="D102" s="289" t="s">
        <v>516</v>
      </c>
      <c r="E102" s="281">
        <f t="shared" si="5"/>
        <v>42</v>
      </c>
      <c r="F102" s="285">
        <f t="shared" si="6"/>
        <v>4.2</v>
      </c>
      <c r="G102" s="281">
        <v>1982</v>
      </c>
      <c r="H102" s="281">
        <v>2023</v>
      </c>
      <c r="I102" s="285">
        <v>7.9767000000000001</v>
      </c>
      <c r="J102" s="285">
        <v>8.8950999999999993</v>
      </c>
      <c r="K102" s="278">
        <f t="shared" si="7"/>
        <v>-0.21866666666666648</v>
      </c>
      <c r="L102" s="285">
        <v>3.2073</v>
      </c>
      <c r="M102" s="285">
        <v>3.7157</v>
      </c>
      <c r="N102" s="279">
        <f t="shared" si="8"/>
        <v>-0.12104761904761903</v>
      </c>
      <c r="O102" s="285">
        <v>25.279</v>
      </c>
      <c r="P102" s="285">
        <v>34.835000000000001</v>
      </c>
      <c r="Q102" s="314">
        <f t="shared" si="9"/>
        <v>-2.2752380952380955</v>
      </c>
    </row>
    <row r="103" spans="1:17" ht="15">
      <c r="A103" s="307" t="s">
        <v>233</v>
      </c>
      <c r="B103" s="282">
        <v>47700</v>
      </c>
      <c r="C103" s="283">
        <v>2740</v>
      </c>
      <c r="D103" s="286" t="s">
        <v>511</v>
      </c>
      <c r="E103" s="281">
        <f t="shared" si="5"/>
        <v>42</v>
      </c>
      <c r="F103" s="285">
        <f t="shared" si="6"/>
        <v>4.2</v>
      </c>
      <c r="G103" s="281">
        <v>1982</v>
      </c>
      <c r="H103" s="281">
        <v>2023</v>
      </c>
      <c r="I103" s="285">
        <v>9.0821000000000005</v>
      </c>
      <c r="J103" s="285">
        <v>11.743</v>
      </c>
      <c r="K103" s="278">
        <f t="shared" si="7"/>
        <v>-0.63354761904761903</v>
      </c>
      <c r="L103" s="285">
        <v>3.8570000000000002</v>
      </c>
      <c r="M103" s="285">
        <v>3.5823</v>
      </c>
      <c r="N103" s="279">
        <f t="shared" si="8"/>
        <v>6.5404761904761938E-2</v>
      </c>
      <c r="O103" s="285">
        <v>27.9527</v>
      </c>
      <c r="P103" s="285">
        <v>36.984999999999999</v>
      </c>
      <c r="Q103" s="314">
        <f t="shared" si="9"/>
        <v>-2.1505476190476189</v>
      </c>
    </row>
    <row r="104" spans="1:17" ht="15">
      <c r="A104" s="307" t="s">
        <v>574</v>
      </c>
      <c r="B104" s="282">
        <v>48800</v>
      </c>
      <c r="C104" s="283">
        <v>1150</v>
      </c>
      <c r="D104" s="286" t="s">
        <v>511</v>
      </c>
      <c r="E104" s="281">
        <f t="shared" si="5"/>
        <v>30</v>
      </c>
      <c r="F104" s="285">
        <f t="shared" si="6"/>
        <v>3</v>
      </c>
      <c r="G104" s="281">
        <v>1994</v>
      </c>
      <c r="H104" s="281">
        <v>2023</v>
      </c>
      <c r="I104" s="285">
        <v>6.1734</v>
      </c>
      <c r="J104" s="285">
        <v>4.9523000000000001</v>
      </c>
      <c r="K104" s="278">
        <f t="shared" si="7"/>
        <v>0.4070333333333333</v>
      </c>
      <c r="L104" s="285">
        <v>2.5352000000000001</v>
      </c>
      <c r="M104" s="285">
        <v>1.7942</v>
      </c>
      <c r="N104" s="279">
        <f t="shared" si="8"/>
        <v>0.24700000000000003</v>
      </c>
      <c r="O104" s="285">
        <v>22.254000000000001</v>
      </c>
      <c r="P104" s="285">
        <v>22.193999999999999</v>
      </c>
      <c r="Q104" s="314">
        <f t="shared" si="9"/>
        <v>2.0000000000000757E-2</v>
      </c>
    </row>
    <row r="105" spans="1:17" ht="15">
      <c r="A105" s="307" t="s">
        <v>158</v>
      </c>
      <c r="B105" s="282">
        <v>49000</v>
      </c>
      <c r="C105" s="283">
        <v>3465</v>
      </c>
      <c r="D105" s="286" t="s">
        <v>511</v>
      </c>
      <c r="E105" s="281">
        <f t="shared" si="5"/>
        <v>30</v>
      </c>
      <c r="F105" s="285">
        <f t="shared" si="6"/>
        <v>3</v>
      </c>
      <c r="G105" s="281">
        <v>1994</v>
      </c>
      <c r="H105" s="281">
        <v>2023</v>
      </c>
      <c r="I105" s="285">
        <v>12.723100000000001</v>
      </c>
      <c r="J105" s="285">
        <v>11.45</v>
      </c>
      <c r="K105" s="278">
        <f t="shared" si="7"/>
        <v>0.42436666666666706</v>
      </c>
      <c r="L105" s="285">
        <v>5.0016999999999996</v>
      </c>
      <c r="M105" s="285">
        <v>4.4884000000000004</v>
      </c>
      <c r="N105" s="279">
        <f t="shared" si="8"/>
        <v>0.17109999999999972</v>
      </c>
      <c r="O105" s="285">
        <v>37.110999999999997</v>
      </c>
      <c r="P105" s="285">
        <v>37.167000000000002</v>
      </c>
      <c r="Q105" s="314">
        <f t="shared" si="9"/>
        <v>-1.8666666666668164E-2</v>
      </c>
    </row>
    <row r="106" spans="1:17" ht="15">
      <c r="A106" s="307" t="s">
        <v>159</v>
      </c>
      <c r="B106" s="282">
        <v>49200</v>
      </c>
      <c r="C106" s="283">
        <v>2840</v>
      </c>
      <c r="D106" s="286" t="s">
        <v>511</v>
      </c>
      <c r="E106" s="281">
        <f t="shared" si="5"/>
        <v>29</v>
      </c>
      <c r="F106" s="285">
        <f t="shared" si="6"/>
        <v>2.9</v>
      </c>
      <c r="G106" s="281">
        <v>1995</v>
      </c>
      <c r="H106" s="281">
        <v>2023</v>
      </c>
      <c r="I106" s="285">
        <v>11.711399999999999</v>
      </c>
      <c r="J106" s="285">
        <v>9.1549999999999994</v>
      </c>
      <c r="K106" s="278">
        <f t="shared" si="7"/>
        <v>0.88151724137931042</v>
      </c>
      <c r="L106" s="285">
        <v>4.7537000000000003</v>
      </c>
      <c r="M106" s="285">
        <v>3.9864999999999999</v>
      </c>
      <c r="N106" s="279">
        <f t="shared" si="8"/>
        <v>0.26455172413793115</v>
      </c>
      <c r="O106" s="285">
        <v>33.184399999999997</v>
      </c>
      <c r="P106" s="285">
        <v>31.396999999999998</v>
      </c>
      <c r="Q106" s="314">
        <f t="shared" si="9"/>
        <v>0.61634482758620623</v>
      </c>
    </row>
    <row r="107" spans="1:17" ht="15">
      <c r="A107" s="307" t="s">
        <v>160</v>
      </c>
      <c r="B107" s="282">
        <v>49500</v>
      </c>
      <c r="C107" s="283">
        <v>2370</v>
      </c>
      <c r="D107" s="289" t="s">
        <v>516</v>
      </c>
      <c r="E107" s="281">
        <f t="shared" si="5"/>
        <v>29</v>
      </c>
      <c r="F107" s="285">
        <f t="shared" si="6"/>
        <v>2.9</v>
      </c>
      <c r="G107" s="281">
        <v>1995</v>
      </c>
      <c r="H107" s="281">
        <v>2023</v>
      </c>
      <c r="I107" s="285">
        <v>9.0023999999999997</v>
      </c>
      <c r="J107" s="285">
        <v>8.1763999999999992</v>
      </c>
      <c r="K107" s="278">
        <f t="shared" si="7"/>
        <v>0.28482758620689674</v>
      </c>
      <c r="L107" s="285">
        <v>3.7717999999999998</v>
      </c>
      <c r="M107" s="285">
        <v>3.4049999999999998</v>
      </c>
      <c r="N107" s="279">
        <f t="shared" si="8"/>
        <v>0.12648275862068967</v>
      </c>
      <c r="O107" s="285">
        <v>30.332100000000001</v>
      </c>
      <c r="P107" s="285">
        <v>28.190999999999999</v>
      </c>
      <c r="Q107" s="314">
        <f t="shared" si="9"/>
        <v>0.73831034482758673</v>
      </c>
    </row>
    <row r="108" spans="1:17" ht="15">
      <c r="A108" s="307" t="s">
        <v>161</v>
      </c>
      <c r="B108" s="282">
        <v>49700</v>
      </c>
      <c r="C108" s="283">
        <v>3040</v>
      </c>
      <c r="D108" s="289" t="s">
        <v>516</v>
      </c>
      <c r="E108" s="281">
        <f t="shared" si="5"/>
        <v>29</v>
      </c>
      <c r="F108" s="285">
        <f t="shared" si="6"/>
        <v>2.9</v>
      </c>
      <c r="G108" s="281">
        <v>1995</v>
      </c>
      <c r="H108" s="281">
        <v>2023</v>
      </c>
      <c r="I108" s="285">
        <v>9.2019000000000002</v>
      </c>
      <c r="J108" s="285">
        <v>10.968</v>
      </c>
      <c r="K108" s="278">
        <f t="shared" si="7"/>
        <v>-0.60899999999999999</v>
      </c>
      <c r="L108" s="285">
        <v>3.1225999999999998</v>
      </c>
      <c r="M108" s="285">
        <v>4.4595000000000002</v>
      </c>
      <c r="N108" s="279">
        <f t="shared" si="8"/>
        <v>-0.46100000000000013</v>
      </c>
      <c r="O108" s="285">
        <v>32.359200000000001</v>
      </c>
      <c r="P108" s="285">
        <v>32.502000000000002</v>
      </c>
      <c r="Q108" s="314">
        <f t="shared" si="9"/>
        <v>-4.9241379310345224E-2</v>
      </c>
    </row>
    <row r="109" spans="1:17" ht="15">
      <c r="A109" s="281" t="s">
        <v>310</v>
      </c>
      <c r="B109" s="282">
        <v>50000</v>
      </c>
      <c r="C109" s="283">
        <v>2580</v>
      </c>
      <c r="D109" s="286" t="s">
        <v>511</v>
      </c>
      <c r="E109" s="281">
        <f t="shared" si="5"/>
        <v>29</v>
      </c>
      <c r="F109" s="285">
        <f t="shared" si="6"/>
        <v>2.9</v>
      </c>
      <c r="G109" s="281">
        <v>1995</v>
      </c>
      <c r="H109" s="281">
        <v>2023</v>
      </c>
      <c r="I109" s="285">
        <v>9.5120000000000005</v>
      </c>
      <c r="J109" s="285">
        <v>9.2235999999999994</v>
      </c>
      <c r="K109" s="278">
        <f t="shared" si="7"/>
        <v>9.9448275862069349E-2</v>
      </c>
      <c r="L109" s="285">
        <v>3.8694000000000002</v>
      </c>
      <c r="M109" s="285">
        <v>3.7797999999999998</v>
      </c>
      <c r="N109" s="279">
        <f t="shared" si="8"/>
        <v>3.0896551724138053E-2</v>
      </c>
      <c r="O109" s="285">
        <v>31.736699999999999</v>
      </c>
      <c r="P109" s="285">
        <v>30.222000000000001</v>
      </c>
      <c r="Q109" s="314">
        <f t="shared" si="9"/>
        <v>0.52231034482758543</v>
      </c>
    </row>
    <row r="110" spans="1:17" ht="15">
      <c r="A110" s="281" t="s">
        <v>162</v>
      </c>
      <c r="B110" s="282">
        <v>50300</v>
      </c>
      <c r="C110" s="283">
        <v>2595</v>
      </c>
      <c r="D110" s="286" t="s">
        <v>511</v>
      </c>
      <c r="E110" s="281">
        <f t="shared" si="5"/>
        <v>28</v>
      </c>
      <c r="F110" s="285">
        <f t="shared" si="6"/>
        <v>2.8</v>
      </c>
      <c r="G110" s="281">
        <v>1996</v>
      </c>
      <c r="H110" s="281">
        <v>2023</v>
      </c>
      <c r="I110" s="285">
        <v>9.2514000000000003</v>
      </c>
      <c r="J110" s="285">
        <v>10.353</v>
      </c>
      <c r="K110" s="278">
        <f t="shared" si="7"/>
        <v>-0.39342857142857124</v>
      </c>
      <c r="L110" s="285">
        <v>3.6288999999999998</v>
      </c>
      <c r="M110" s="285">
        <v>5.149</v>
      </c>
      <c r="N110" s="279">
        <f t="shared" si="8"/>
        <v>-0.54289285714285729</v>
      </c>
      <c r="O110" s="285">
        <v>31.136800000000001</v>
      </c>
      <c r="P110" s="285">
        <v>31.547999999999998</v>
      </c>
      <c r="Q110" s="314">
        <f t="shared" si="9"/>
        <v>-0.14685714285714191</v>
      </c>
    </row>
    <row r="111" spans="1:17" ht="15">
      <c r="A111" s="281" t="s">
        <v>163</v>
      </c>
      <c r="B111" s="282">
        <v>50500</v>
      </c>
      <c r="C111" s="283">
        <v>2450</v>
      </c>
      <c r="D111" s="286" t="s">
        <v>511</v>
      </c>
      <c r="E111" s="281">
        <f t="shared" si="5"/>
        <v>29</v>
      </c>
      <c r="F111" s="285">
        <f t="shared" si="6"/>
        <v>2.9</v>
      </c>
      <c r="G111" s="281">
        <v>1995</v>
      </c>
      <c r="H111" s="281">
        <v>2023</v>
      </c>
      <c r="I111" s="285">
        <v>8.4032</v>
      </c>
      <c r="J111" s="285">
        <v>10.59</v>
      </c>
      <c r="K111" s="278">
        <f t="shared" si="7"/>
        <v>-0.75406896551724134</v>
      </c>
      <c r="L111" s="285">
        <v>3.3963000000000001</v>
      </c>
      <c r="M111" s="285">
        <v>4.5807000000000002</v>
      </c>
      <c r="N111" s="279">
        <f t="shared" si="8"/>
        <v>-0.40841379310344833</v>
      </c>
      <c r="O111" s="285">
        <v>29.874700000000001</v>
      </c>
      <c r="P111" s="285">
        <v>28.603000000000002</v>
      </c>
      <c r="Q111" s="314">
        <f t="shared" si="9"/>
        <v>0.43851724137931009</v>
      </c>
    </row>
    <row r="112" spans="1:17" ht="15">
      <c r="A112" s="281" t="s">
        <v>205</v>
      </c>
      <c r="B112" s="282">
        <v>50800</v>
      </c>
      <c r="C112" s="283">
        <v>2245</v>
      </c>
      <c r="D112" s="286" t="s">
        <v>511</v>
      </c>
      <c r="E112" s="281">
        <f t="shared" si="5"/>
        <v>28</v>
      </c>
      <c r="F112" s="285">
        <f t="shared" si="6"/>
        <v>2.8</v>
      </c>
      <c r="G112" s="281">
        <v>1996</v>
      </c>
      <c r="H112" s="281">
        <v>2023</v>
      </c>
      <c r="I112" s="285">
        <v>8.1077999999999992</v>
      </c>
      <c r="J112" s="285">
        <v>8.6127000000000002</v>
      </c>
      <c r="K112" s="278">
        <f t="shared" si="7"/>
        <v>-0.18032142857142894</v>
      </c>
      <c r="L112" s="285">
        <v>3.1981999999999999</v>
      </c>
      <c r="M112" s="285">
        <v>4.4672000000000001</v>
      </c>
      <c r="N112" s="279">
        <f t="shared" si="8"/>
        <v>-0.45321428571428579</v>
      </c>
      <c r="O112" s="285">
        <v>28.16</v>
      </c>
      <c r="P112" s="285">
        <v>29.437000000000001</v>
      </c>
      <c r="Q112" s="314">
        <f t="shared" si="9"/>
        <v>-0.45607142857142896</v>
      </c>
    </row>
    <row r="113" spans="1:17" ht="15">
      <c r="A113" s="281" t="s">
        <v>165</v>
      </c>
      <c r="B113" s="282">
        <v>51000</v>
      </c>
      <c r="C113" s="283">
        <v>2640</v>
      </c>
      <c r="D113" s="286" t="s">
        <v>511</v>
      </c>
      <c r="E113" s="281">
        <f t="shared" si="5"/>
        <v>29</v>
      </c>
      <c r="F113" s="285">
        <f t="shared" si="6"/>
        <v>2.9</v>
      </c>
      <c r="G113" s="281">
        <v>1995</v>
      </c>
      <c r="H113" s="281">
        <v>2023</v>
      </c>
      <c r="I113" s="285">
        <v>8.3658000000000001</v>
      </c>
      <c r="J113" s="285">
        <v>9.2365999999999993</v>
      </c>
      <c r="K113" s="278">
        <f t="shared" si="7"/>
        <v>-0.30027586206896523</v>
      </c>
      <c r="L113" s="285">
        <v>3.8546999999999998</v>
      </c>
      <c r="M113" s="285">
        <v>3.7650999999999999</v>
      </c>
      <c r="N113" s="279">
        <f t="shared" si="8"/>
        <v>3.0896551724137897E-2</v>
      </c>
      <c r="O113" s="285">
        <v>28.624600000000001</v>
      </c>
      <c r="P113" s="285">
        <v>29.920999999999999</v>
      </c>
      <c r="Q113" s="314">
        <f t="shared" si="9"/>
        <v>-0.44703448275862018</v>
      </c>
    </row>
    <row r="114" spans="1:17" ht="15">
      <c r="A114" s="281" t="s">
        <v>166</v>
      </c>
      <c r="B114" s="282">
        <v>51200</v>
      </c>
      <c r="C114" s="283">
        <v>2460</v>
      </c>
      <c r="D114" s="286" t="s">
        <v>511</v>
      </c>
      <c r="E114" s="281">
        <f t="shared" si="5"/>
        <v>29</v>
      </c>
      <c r="F114" s="285">
        <f t="shared" si="6"/>
        <v>2.9</v>
      </c>
      <c r="G114" s="281">
        <v>1995</v>
      </c>
      <c r="H114" s="281">
        <v>2023</v>
      </c>
      <c r="I114" s="285">
        <v>9.5568000000000008</v>
      </c>
      <c r="J114" s="285">
        <v>9.3299000000000003</v>
      </c>
      <c r="K114" s="278">
        <f t="shared" si="7"/>
        <v>7.8241379310345013E-2</v>
      </c>
      <c r="L114" s="285">
        <v>4.0763999999999996</v>
      </c>
      <c r="M114" s="285">
        <v>3.7515999999999998</v>
      </c>
      <c r="N114" s="279">
        <f t="shared" si="8"/>
        <v>0.11199999999999992</v>
      </c>
      <c r="O114" s="285">
        <v>29.925599999999999</v>
      </c>
      <c r="P114" s="285">
        <v>29.413</v>
      </c>
      <c r="Q114" s="314">
        <f t="shared" si="9"/>
        <v>0.17675862068965487</v>
      </c>
    </row>
    <row r="115" spans="1:17" ht="15">
      <c r="A115" s="281" t="s">
        <v>167</v>
      </c>
      <c r="B115" s="282">
        <v>51500</v>
      </c>
      <c r="C115" s="283">
        <v>2510</v>
      </c>
      <c r="D115" s="286" t="s">
        <v>511</v>
      </c>
      <c r="E115" s="281">
        <f t="shared" si="5"/>
        <v>29</v>
      </c>
      <c r="F115" s="285">
        <f t="shared" si="6"/>
        <v>2.9</v>
      </c>
      <c r="G115" s="281">
        <v>1995</v>
      </c>
      <c r="H115" s="281">
        <v>2023</v>
      </c>
      <c r="I115" s="285">
        <v>9.6059999999999999</v>
      </c>
      <c r="J115" s="285">
        <v>9.3846000000000007</v>
      </c>
      <c r="K115" s="278">
        <f t="shared" si="7"/>
        <v>7.6344827586206601E-2</v>
      </c>
      <c r="L115" s="285">
        <v>3.3975</v>
      </c>
      <c r="M115" s="285">
        <v>4.4424000000000001</v>
      </c>
      <c r="N115" s="279">
        <f t="shared" si="8"/>
        <v>-0.36031034482758628</v>
      </c>
      <c r="O115" s="285">
        <v>29.508500000000002</v>
      </c>
      <c r="P115" s="285">
        <v>27.794</v>
      </c>
      <c r="Q115" s="314">
        <f t="shared" si="9"/>
        <v>0.59120689655172454</v>
      </c>
    </row>
    <row r="116" spans="1:17" ht="15">
      <c r="A116" s="281" t="s">
        <v>168</v>
      </c>
      <c r="B116" s="282">
        <v>51700</v>
      </c>
      <c r="C116" s="283">
        <v>2305</v>
      </c>
      <c r="D116" s="286" t="s">
        <v>511</v>
      </c>
      <c r="E116" s="281">
        <f t="shared" si="5"/>
        <v>29</v>
      </c>
      <c r="F116" s="285">
        <f t="shared" si="6"/>
        <v>2.9</v>
      </c>
      <c r="G116" s="281">
        <v>1995</v>
      </c>
      <c r="H116" s="281">
        <v>2023</v>
      </c>
      <c r="I116" s="285">
        <v>9.0946999999999996</v>
      </c>
      <c r="J116" s="285">
        <v>9.5371000000000006</v>
      </c>
      <c r="K116" s="278">
        <f t="shared" si="7"/>
        <v>-0.15255172413793139</v>
      </c>
      <c r="L116" s="285">
        <v>3.6078999999999999</v>
      </c>
      <c r="M116" s="285">
        <v>4.3426999999999998</v>
      </c>
      <c r="N116" s="279">
        <f t="shared" si="8"/>
        <v>-0.25337931034482758</v>
      </c>
      <c r="O116" s="285">
        <v>28.468599999999999</v>
      </c>
      <c r="P116" s="285">
        <v>29.835000000000001</v>
      </c>
      <c r="Q116" s="314">
        <f t="shared" si="9"/>
        <v>-0.47117241379310426</v>
      </c>
    </row>
    <row r="117" spans="1:17" ht="15">
      <c r="A117" s="281" t="s">
        <v>169</v>
      </c>
      <c r="B117" s="282">
        <v>52000</v>
      </c>
      <c r="C117" s="283">
        <v>2240</v>
      </c>
      <c r="D117" s="286" t="s">
        <v>511</v>
      </c>
      <c r="E117" s="281">
        <f t="shared" si="5"/>
        <v>29</v>
      </c>
      <c r="F117" s="285">
        <f t="shared" si="6"/>
        <v>2.9</v>
      </c>
      <c r="G117" s="281">
        <v>1995</v>
      </c>
      <c r="H117" s="281">
        <v>2023</v>
      </c>
      <c r="I117" s="285">
        <v>8.2857000000000003</v>
      </c>
      <c r="J117" s="285">
        <v>9.8004999999999995</v>
      </c>
      <c r="K117" s="278">
        <f t="shared" si="7"/>
        <v>-0.52234482758620671</v>
      </c>
      <c r="L117" s="285">
        <v>3.2252000000000001</v>
      </c>
      <c r="M117" s="285">
        <v>4.2051999999999996</v>
      </c>
      <c r="N117" s="279">
        <f t="shared" si="8"/>
        <v>-0.33793103448275846</v>
      </c>
      <c r="O117" s="285">
        <v>28.059000000000001</v>
      </c>
      <c r="P117" s="285">
        <v>29.864999999999998</v>
      </c>
      <c r="Q117" s="314">
        <f t="shared" si="9"/>
        <v>-0.62275862068965426</v>
      </c>
    </row>
    <row r="118" spans="1:17" ht="15">
      <c r="A118" s="281" t="s">
        <v>170</v>
      </c>
      <c r="B118" s="282">
        <v>52300</v>
      </c>
      <c r="C118" s="283">
        <v>2260</v>
      </c>
      <c r="D118" s="286" t="s">
        <v>511</v>
      </c>
      <c r="E118" s="281">
        <f t="shared" si="5"/>
        <v>29</v>
      </c>
      <c r="F118" s="285">
        <f t="shared" si="6"/>
        <v>2.9</v>
      </c>
      <c r="G118" s="281">
        <v>1995</v>
      </c>
      <c r="H118" s="281">
        <v>2023</v>
      </c>
      <c r="I118" s="285">
        <v>9.9221000000000004</v>
      </c>
      <c r="J118" s="285">
        <v>7.9340999999999999</v>
      </c>
      <c r="K118" s="278">
        <f t="shared" si="7"/>
        <v>0.68551724137931047</v>
      </c>
      <c r="L118" s="285">
        <v>4.1417999999999999</v>
      </c>
      <c r="M118" s="285">
        <v>3.2038000000000002</v>
      </c>
      <c r="N118" s="279">
        <f t="shared" si="8"/>
        <v>0.32344827586206887</v>
      </c>
      <c r="O118" s="285">
        <v>30.683599999999998</v>
      </c>
      <c r="P118" s="285">
        <v>28.172000000000001</v>
      </c>
      <c r="Q118" s="314">
        <f t="shared" si="9"/>
        <v>0.86606896551724066</v>
      </c>
    </row>
    <row r="119" spans="1:17" ht="15">
      <c r="A119" s="281" t="s">
        <v>171</v>
      </c>
      <c r="B119" s="282">
        <v>52500</v>
      </c>
      <c r="C119" s="283">
        <v>2150</v>
      </c>
      <c r="D119" s="284" t="s">
        <v>510</v>
      </c>
      <c r="E119" s="281">
        <f t="shared" si="5"/>
        <v>28</v>
      </c>
      <c r="F119" s="285">
        <f t="shared" si="6"/>
        <v>2.8</v>
      </c>
      <c r="G119" s="281">
        <v>1996</v>
      </c>
      <c r="H119" s="281">
        <v>2023</v>
      </c>
      <c r="I119" s="285">
        <v>8.8356999999999992</v>
      </c>
      <c r="J119" s="285">
        <v>7.9393000000000002</v>
      </c>
      <c r="K119" s="278">
        <f t="shared" si="7"/>
        <v>0.32014285714285678</v>
      </c>
      <c r="L119" s="285">
        <v>3.4016000000000002</v>
      </c>
      <c r="M119" s="285">
        <v>3.8092999999999999</v>
      </c>
      <c r="N119" s="279">
        <f t="shared" si="8"/>
        <v>-0.14560714285714277</v>
      </c>
      <c r="O119" s="285">
        <v>29.020900000000001</v>
      </c>
      <c r="P119" s="285">
        <v>28.975000000000001</v>
      </c>
      <c r="Q119" s="314">
        <f t="shared" si="9"/>
        <v>1.6392857142857004E-2</v>
      </c>
    </row>
    <row r="120" spans="1:17" ht="15">
      <c r="A120" s="281" t="s">
        <v>172</v>
      </c>
      <c r="B120" s="282">
        <v>52800</v>
      </c>
      <c r="C120" s="283">
        <v>2385</v>
      </c>
      <c r="D120" s="286" t="s">
        <v>511</v>
      </c>
      <c r="E120" s="281">
        <f t="shared" si="5"/>
        <v>29</v>
      </c>
      <c r="F120" s="285">
        <f t="shared" si="6"/>
        <v>2.9</v>
      </c>
      <c r="G120" s="281">
        <v>1995</v>
      </c>
      <c r="H120" s="281">
        <v>2023</v>
      </c>
      <c r="I120" s="285">
        <v>8.9594000000000005</v>
      </c>
      <c r="J120" s="285">
        <v>9.4326000000000008</v>
      </c>
      <c r="K120" s="278">
        <f t="shared" si="7"/>
        <v>-0.16317241379310354</v>
      </c>
      <c r="L120" s="285">
        <v>3.8067000000000002</v>
      </c>
      <c r="M120" s="285">
        <v>4.0110999999999999</v>
      </c>
      <c r="N120" s="279">
        <f t="shared" si="8"/>
        <v>-7.0482758620689548E-2</v>
      </c>
      <c r="O120" s="285">
        <v>28.116199999999999</v>
      </c>
      <c r="P120" s="285">
        <v>28.832999999999998</v>
      </c>
      <c r="Q120" s="314">
        <f t="shared" si="9"/>
        <v>-0.24717241379310317</v>
      </c>
    </row>
    <row r="121" spans="1:17" ht="15">
      <c r="A121" s="281" t="s">
        <v>173</v>
      </c>
      <c r="B121" s="282">
        <v>53000</v>
      </c>
      <c r="C121" s="283">
        <v>2165</v>
      </c>
      <c r="D121" s="286" t="s">
        <v>511</v>
      </c>
      <c r="E121" s="281">
        <f t="shared" si="5"/>
        <v>27</v>
      </c>
      <c r="F121" s="285">
        <f t="shared" si="6"/>
        <v>2.7</v>
      </c>
      <c r="G121" s="281">
        <v>1997</v>
      </c>
      <c r="H121" s="281">
        <v>2023</v>
      </c>
      <c r="I121" s="285">
        <v>8.0916999999999994</v>
      </c>
      <c r="J121" s="285">
        <v>8.6897000000000002</v>
      </c>
      <c r="K121" s="278">
        <f t="shared" si="7"/>
        <v>-0.22148148148148175</v>
      </c>
      <c r="L121" s="285">
        <v>3.01</v>
      </c>
      <c r="M121" s="285">
        <v>3.8081999999999998</v>
      </c>
      <c r="N121" s="279">
        <f t="shared" si="8"/>
        <v>-0.29562962962962963</v>
      </c>
      <c r="O121" s="285">
        <v>28.3598</v>
      </c>
      <c r="P121" s="285">
        <v>27.741</v>
      </c>
      <c r="Q121" s="314">
        <f t="shared" si="9"/>
        <v>0.22918518518518527</v>
      </c>
    </row>
    <row r="122" spans="1:17" ht="15">
      <c r="A122" s="281" t="s">
        <v>525</v>
      </c>
      <c r="B122" s="282">
        <v>53500</v>
      </c>
      <c r="C122" s="283">
        <v>2245</v>
      </c>
      <c r="D122" s="284" t="s">
        <v>510</v>
      </c>
      <c r="E122" s="281">
        <f t="shared" si="5"/>
        <v>33</v>
      </c>
      <c r="F122" s="285">
        <f t="shared" si="6"/>
        <v>3.3</v>
      </c>
      <c r="G122" s="281">
        <v>1991</v>
      </c>
      <c r="H122" s="281">
        <v>2023</v>
      </c>
      <c r="I122" s="285">
        <v>7.7610000000000001</v>
      </c>
      <c r="J122" s="285">
        <v>11.249000000000001</v>
      </c>
      <c r="K122" s="278">
        <f t="shared" si="7"/>
        <v>-1.0569696969696971</v>
      </c>
      <c r="L122" s="285">
        <v>3.7614999999999998</v>
      </c>
      <c r="M122" s="285">
        <v>4.0303000000000004</v>
      </c>
      <c r="N122" s="279">
        <f t="shared" si="8"/>
        <v>-8.145454545454564E-2</v>
      </c>
      <c r="O122" s="285">
        <v>27.712599999999998</v>
      </c>
      <c r="P122" s="285">
        <v>35.622999999999998</v>
      </c>
      <c r="Q122" s="314">
        <f t="shared" si="9"/>
        <v>-2.3970909090909092</v>
      </c>
    </row>
    <row r="123" spans="1:17" ht="15">
      <c r="A123" s="281" t="s">
        <v>189</v>
      </c>
      <c r="B123" s="282">
        <v>53700</v>
      </c>
      <c r="C123" s="283">
        <v>2975</v>
      </c>
      <c r="D123" s="288" t="s">
        <v>516</v>
      </c>
      <c r="E123" s="281">
        <f t="shared" si="5"/>
        <v>41</v>
      </c>
      <c r="F123" s="285">
        <f t="shared" si="6"/>
        <v>4.0999999999999996</v>
      </c>
      <c r="G123" s="281">
        <v>1983</v>
      </c>
      <c r="H123" s="281">
        <v>2023</v>
      </c>
      <c r="I123" s="285">
        <v>11.300800000000001</v>
      </c>
      <c r="J123" s="285">
        <v>14.138</v>
      </c>
      <c r="K123" s="278">
        <f t="shared" si="7"/>
        <v>-0.69199999999999984</v>
      </c>
      <c r="L123" s="285">
        <v>4.327</v>
      </c>
      <c r="M123" s="285">
        <v>4.819</v>
      </c>
      <c r="N123" s="279">
        <f t="shared" si="8"/>
        <v>-0.12000000000000001</v>
      </c>
      <c r="O123" s="285">
        <v>32.012999999999998</v>
      </c>
      <c r="P123" s="285">
        <v>43.201000000000001</v>
      </c>
      <c r="Q123" s="314">
        <f t="shared" si="9"/>
        <v>-2.7287804878048787</v>
      </c>
    </row>
    <row r="124" spans="1:17" ht="15">
      <c r="A124" s="281" t="s">
        <v>77</v>
      </c>
      <c r="B124" s="282">
        <v>54000</v>
      </c>
      <c r="C124" s="283">
        <v>5610</v>
      </c>
      <c r="D124" s="284" t="s">
        <v>510</v>
      </c>
      <c r="E124" s="281">
        <f t="shared" si="5"/>
        <v>40</v>
      </c>
      <c r="F124" s="285">
        <f t="shared" si="6"/>
        <v>4</v>
      </c>
      <c r="G124" s="281">
        <v>1984</v>
      </c>
      <c r="H124" s="281">
        <v>2023</v>
      </c>
      <c r="I124" s="285">
        <v>17.728999999999999</v>
      </c>
      <c r="J124" s="285">
        <v>17.651</v>
      </c>
      <c r="K124" s="278">
        <f t="shared" si="7"/>
        <v>1.9499999999999851E-2</v>
      </c>
      <c r="L124" s="285">
        <v>8.1651000000000007</v>
      </c>
      <c r="M124" s="285">
        <v>7.2836999999999996</v>
      </c>
      <c r="N124" s="279">
        <f t="shared" si="8"/>
        <v>0.22035000000000027</v>
      </c>
      <c r="O124" s="285">
        <v>45.377400000000002</v>
      </c>
      <c r="P124" s="285">
        <v>55.26</v>
      </c>
      <c r="Q124" s="314">
        <f t="shared" si="9"/>
        <v>-2.4706499999999991</v>
      </c>
    </row>
    <row r="125" spans="1:17" ht="15">
      <c r="A125" s="281" t="s">
        <v>524</v>
      </c>
      <c r="B125" s="282">
        <v>54300</v>
      </c>
      <c r="C125" s="283">
        <v>3760</v>
      </c>
      <c r="D125" s="288" t="s">
        <v>516</v>
      </c>
      <c r="E125" s="281">
        <f t="shared" si="5"/>
        <v>34</v>
      </c>
      <c r="F125" s="285">
        <f t="shared" si="6"/>
        <v>3.4</v>
      </c>
      <c r="G125" s="281">
        <v>1990</v>
      </c>
      <c r="H125" s="281">
        <v>2023</v>
      </c>
      <c r="I125" s="285">
        <v>13.2658</v>
      </c>
      <c r="J125" s="285">
        <v>15.589</v>
      </c>
      <c r="K125" s="278">
        <f t="shared" si="7"/>
        <v>-0.68329411764705883</v>
      </c>
      <c r="L125" s="285">
        <v>5.7771999999999997</v>
      </c>
      <c r="M125" s="285">
        <v>5.6584000000000003</v>
      </c>
      <c r="N125" s="279">
        <f t="shared" si="8"/>
        <v>3.4941176470588045E-2</v>
      </c>
      <c r="O125" s="285">
        <v>45.322600000000001</v>
      </c>
      <c r="P125" s="285">
        <v>46.042000000000002</v>
      </c>
      <c r="Q125" s="314">
        <f t="shared" si="9"/>
        <v>-0.21158823529411772</v>
      </c>
    </row>
    <row r="126" spans="1:17" ht="15">
      <c r="A126" s="281" t="s">
        <v>80</v>
      </c>
      <c r="B126" s="282">
        <v>54500</v>
      </c>
      <c r="C126" s="283">
        <v>5055</v>
      </c>
      <c r="D126" s="286" t="s">
        <v>511</v>
      </c>
      <c r="E126" s="281">
        <f t="shared" si="5"/>
        <v>42</v>
      </c>
      <c r="F126" s="285">
        <f t="shared" si="6"/>
        <v>4.2</v>
      </c>
      <c r="G126" s="281">
        <v>1982</v>
      </c>
      <c r="H126" s="281">
        <v>2023</v>
      </c>
      <c r="I126" s="285">
        <v>14.829599999999999</v>
      </c>
      <c r="J126" s="285">
        <v>14.353999999999999</v>
      </c>
      <c r="K126" s="278">
        <f t="shared" si="7"/>
        <v>0.11323809523809523</v>
      </c>
      <c r="L126" s="285">
        <v>6.7630999999999997</v>
      </c>
      <c r="M126" s="285">
        <v>6.0332999999999997</v>
      </c>
      <c r="N126" s="279">
        <f t="shared" si="8"/>
        <v>0.17376190476190476</v>
      </c>
      <c r="O126" s="285">
        <v>46.994</v>
      </c>
      <c r="P126" s="285">
        <v>51.89</v>
      </c>
      <c r="Q126" s="314">
        <f t="shared" si="9"/>
        <v>-1.1657142857142859</v>
      </c>
    </row>
    <row r="127" spans="1:17" ht="15">
      <c r="A127" s="281" t="s">
        <v>22</v>
      </c>
      <c r="B127" s="282">
        <v>55700</v>
      </c>
      <c r="C127" s="283">
        <v>1190</v>
      </c>
      <c r="D127" s="288" t="s">
        <v>516</v>
      </c>
      <c r="E127" s="281">
        <f t="shared" si="5"/>
        <v>39</v>
      </c>
      <c r="F127" s="285">
        <f t="shared" si="6"/>
        <v>3.9</v>
      </c>
      <c r="G127" s="281">
        <v>1985</v>
      </c>
      <c r="H127" s="281">
        <v>2023</v>
      </c>
      <c r="I127" s="285">
        <v>6.4108000000000001</v>
      </c>
      <c r="J127" s="285">
        <v>8.1815999999999995</v>
      </c>
      <c r="K127" s="278">
        <f t="shared" si="7"/>
        <v>-0.45405128205128192</v>
      </c>
      <c r="L127" s="285">
        <v>2.7023000000000001</v>
      </c>
      <c r="M127" s="285">
        <v>2.3071000000000002</v>
      </c>
      <c r="N127" s="279">
        <f t="shared" si="8"/>
        <v>0.10133333333333333</v>
      </c>
      <c r="O127" s="285">
        <v>26.099499999999999</v>
      </c>
      <c r="P127" s="285">
        <v>26.007000000000001</v>
      </c>
      <c r="Q127" s="314">
        <f>(O127-P127)/$F127</f>
        <v>2.3717948717948099E-2</v>
      </c>
    </row>
    <row r="128" spans="1:17" ht="15">
      <c r="A128" s="281" t="s">
        <v>23</v>
      </c>
      <c r="B128" s="282">
        <v>56300</v>
      </c>
      <c r="C128" s="283">
        <v>1285</v>
      </c>
      <c r="D128" s="288" t="s">
        <v>516</v>
      </c>
      <c r="E128" s="281">
        <f t="shared" si="5"/>
        <v>31</v>
      </c>
      <c r="F128" s="285">
        <f t="shared" si="6"/>
        <v>3.1</v>
      </c>
      <c r="G128" s="281">
        <v>1993</v>
      </c>
      <c r="H128" s="281">
        <v>2023</v>
      </c>
      <c r="I128" s="285">
        <v>8.1973000000000003</v>
      </c>
      <c r="J128" s="285">
        <v>8.1433</v>
      </c>
      <c r="K128" s="278">
        <f>(I128-J128)/$F128</f>
        <v>1.7419354838709763E-2</v>
      </c>
      <c r="L128" s="285">
        <v>3.2223000000000002</v>
      </c>
      <c r="M128" s="285">
        <v>2.0613000000000001</v>
      </c>
      <c r="N128" s="279">
        <f>(L128-M128)/$F128</f>
        <v>0.37451612903225806</v>
      </c>
      <c r="O128" s="285">
        <v>28.062999999999999</v>
      </c>
      <c r="P128" s="285">
        <v>28.135000000000002</v>
      </c>
      <c r="Q128" s="314">
        <f>(O128-P128)/$F128</f>
        <v>-2.3225806451613783E-2</v>
      </c>
    </row>
    <row r="129" spans="1:17" ht="15">
      <c r="A129" s="281" t="s">
        <v>183</v>
      </c>
      <c r="B129" s="282">
        <v>56500</v>
      </c>
      <c r="C129" s="283">
        <v>1240</v>
      </c>
      <c r="D129" s="284" t="s">
        <v>510</v>
      </c>
      <c r="E129" s="281">
        <f t="shared" si="5"/>
        <v>26</v>
      </c>
      <c r="F129" s="285">
        <f t="shared" si="6"/>
        <v>2.6</v>
      </c>
      <c r="G129" s="281">
        <v>1998</v>
      </c>
      <c r="H129" s="281">
        <v>2023</v>
      </c>
      <c r="I129" s="285">
        <v>6.9653</v>
      </c>
      <c r="J129" s="285">
        <v>5.5578000000000003</v>
      </c>
      <c r="K129" s="278">
        <f>(I129-J129)/$F129</f>
        <v>0.5413461538461537</v>
      </c>
      <c r="L129" s="285">
        <v>2.9472</v>
      </c>
      <c r="M129" s="285">
        <v>1.5197000000000001</v>
      </c>
      <c r="N129" s="279">
        <f>(L129-M129)/$F129</f>
        <v>0.54903846153846148</v>
      </c>
      <c r="O129" s="285">
        <v>24.265999999999998</v>
      </c>
      <c r="P129" s="285">
        <v>24.47</v>
      </c>
      <c r="Q129" s="314">
        <f>(O129-P129)/$F129</f>
        <v>-7.8461538461538693E-2</v>
      </c>
    </row>
    <row r="130" spans="1:17" ht="15">
      <c r="A130" s="281" t="s">
        <v>313</v>
      </c>
      <c r="B130" s="282">
        <v>56800</v>
      </c>
      <c r="C130" s="283">
        <v>1280</v>
      </c>
      <c r="D130" s="286" t="s">
        <v>511</v>
      </c>
      <c r="E130" s="281">
        <f t="shared" si="5"/>
        <v>34</v>
      </c>
      <c r="F130" s="285">
        <f t="shared" si="6"/>
        <v>3.4</v>
      </c>
      <c r="G130" s="281">
        <v>1990</v>
      </c>
      <c r="H130" s="281">
        <v>2023</v>
      </c>
      <c r="I130" s="285">
        <v>7.6003999999999996</v>
      </c>
      <c r="J130" s="285">
        <v>7.9701000000000004</v>
      </c>
      <c r="K130" s="278">
        <f>(I130-J130)/$F130</f>
        <v>-0.1087352941176473</v>
      </c>
      <c r="L130" s="285">
        <v>3.2075999999999998</v>
      </c>
      <c r="M130" s="285">
        <v>2.1086999999999998</v>
      </c>
      <c r="N130" s="279">
        <f>(L130-M130)/$F130</f>
        <v>0.32320588235294118</v>
      </c>
      <c r="O130" s="285">
        <v>26.915500000000002</v>
      </c>
      <c r="P130" s="285">
        <v>28.945</v>
      </c>
      <c r="Q130" s="314">
        <f>(O130-P130)/$F130</f>
        <v>-0.59691176470588203</v>
      </c>
    </row>
    <row r="131" spans="1:17" ht="15" customHeight="1">
      <c r="A131" s="281" t="s">
        <v>25</v>
      </c>
      <c r="B131" s="282">
        <v>57700</v>
      </c>
      <c r="C131" s="283">
        <v>1430</v>
      </c>
      <c r="D131" s="286" t="s">
        <v>511</v>
      </c>
      <c r="E131" s="281">
        <f t="shared" si="5"/>
        <v>42</v>
      </c>
      <c r="F131" s="285">
        <f t="shared" si="6"/>
        <v>4.2</v>
      </c>
      <c r="G131" s="281">
        <v>1982</v>
      </c>
      <c r="H131" s="281">
        <v>2023</v>
      </c>
      <c r="I131" s="285">
        <v>6.7763999999999998</v>
      </c>
      <c r="J131" s="285">
        <v>8.2236999999999991</v>
      </c>
      <c r="K131" s="278">
        <f t="shared" si="7"/>
        <v>-0.34459523809523795</v>
      </c>
      <c r="L131" s="285">
        <v>2.4437000000000002</v>
      </c>
      <c r="M131" s="285">
        <v>2.5297999999999998</v>
      </c>
      <c r="N131" s="279">
        <f t="shared" si="8"/>
        <v>-2.0499999999999911E-2</v>
      </c>
      <c r="O131" s="285">
        <v>23.787199999999999</v>
      </c>
      <c r="P131" s="285">
        <v>32.389000000000003</v>
      </c>
      <c r="Q131" s="314">
        <f t="shared" si="9"/>
        <v>-2.0480476190476198</v>
      </c>
    </row>
    <row r="132" spans="1:17" ht="15">
      <c r="A132" s="281" t="s">
        <v>460</v>
      </c>
      <c r="B132" s="282">
        <v>58000</v>
      </c>
      <c r="C132" s="283">
        <v>1405</v>
      </c>
      <c r="D132" s="286" t="s">
        <v>511</v>
      </c>
      <c r="E132" s="281">
        <f t="shared" si="5"/>
        <v>30</v>
      </c>
      <c r="F132" s="285">
        <f t="shared" si="6"/>
        <v>3</v>
      </c>
      <c r="G132" s="281">
        <v>1994</v>
      </c>
      <c r="H132" s="281">
        <v>2023</v>
      </c>
      <c r="I132" s="285">
        <v>6.2163000000000004</v>
      </c>
      <c r="J132" s="285">
        <v>9.4341000000000008</v>
      </c>
      <c r="K132" s="278">
        <f t="shared" si="7"/>
        <v>-1.0726000000000002</v>
      </c>
      <c r="L132" s="285">
        <v>2.5065</v>
      </c>
      <c r="M132" s="285">
        <v>2.0135999999999998</v>
      </c>
      <c r="N132" s="279">
        <f t="shared" si="8"/>
        <v>0.16430000000000003</v>
      </c>
      <c r="O132" s="285">
        <v>24.305599999999998</v>
      </c>
      <c r="P132" s="285">
        <v>26.47</v>
      </c>
      <c r="Q132" s="314">
        <f t="shared" si="9"/>
        <v>-0.72146666666666681</v>
      </c>
    </row>
    <row r="133" spans="1:17" ht="15">
      <c r="A133" s="281" t="s">
        <v>523</v>
      </c>
      <c r="B133" s="282">
        <v>58300</v>
      </c>
      <c r="C133" s="283">
        <v>1395</v>
      </c>
      <c r="D133" s="284" t="s">
        <v>510</v>
      </c>
      <c r="E133" s="281">
        <f t="shared" si="5"/>
        <v>33</v>
      </c>
      <c r="F133" s="285">
        <f t="shared" si="6"/>
        <v>3.3</v>
      </c>
      <c r="G133" s="281">
        <v>1991</v>
      </c>
      <c r="H133" s="281">
        <v>2023</v>
      </c>
      <c r="I133" s="285">
        <v>8.4280000000000008</v>
      </c>
      <c r="J133" s="285">
        <v>6.1984000000000004</v>
      </c>
      <c r="K133" s="278">
        <f t="shared" si="7"/>
        <v>0.67563636363636381</v>
      </c>
      <c r="L133" s="285">
        <v>3.1863000000000001</v>
      </c>
      <c r="M133" s="285">
        <v>1.8831</v>
      </c>
      <c r="N133" s="279">
        <f t="shared" si="8"/>
        <v>0.39490909090909099</v>
      </c>
      <c r="O133" s="285">
        <v>22.177499999999998</v>
      </c>
      <c r="P133" s="285">
        <v>32.826000000000001</v>
      </c>
      <c r="Q133" s="314">
        <f t="shared" si="9"/>
        <v>-3.2268181818181825</v>
      </c>
    </row>
    <row r="134" spans="1:17" ht="15">
      <c r="A134" s="281" t="s">
        <v>29</v>
      </c>
      <c r="B134" s="282">
        <v>58800</v>
      </c>
      <c r="C134" s="283">
        <v>1640</v>
      </c>
      <c r="D134" s="286" t="s">
        <v>511</v>
      </c>
      <c r="E134" s="281">
        <f t="shared" si="5"/>
        <v>33</v>
      </c>
      <c r="F134" s="285">
        <f t="shared" si="6"/>
        <v>3.3</v>
      </c>
      <c r="G134" s="281">
        <v>1991</v>
      </c>
      <c r="H134" s="281">
        <v>2023</v>
      </c>
      <c r="I134" s="285">
        <v>6.7957000000000001</v>
      </c>
      <c r="J134" s="285">
        <v>8.8053000000000008</v>
      </c>
      <c r="K134" s="278">
        <f t="shared" si="7"/>
        <v>-0.60896969696969727</v>
      </c>
      <c r="L134" s="285">
        <v>2.7848000000000002</v>
      </c>
      <c r="M134" s="285">
        <v>2.3431999999999999</v>
      </c>
      <c r="N134" s="279">
        <f>(L134-M134)/$F134</f>
        <v>0.13381818181818189</v>
      </c>
      <c r="O134" s="285">
        <v>23.931000000000001</v>
      </c>
      <c r="P134" s="285">
        <v>33.451000000000001</v>
      </c>
      <c r="Q134" s="314">
        <f t="shared" si="9"/>
        <v>-2.8848484848484848</v>
      </c>
    </row>
    <row r="135" spans="1:17" ht="15">
      <c r="A135" s="281" t="s">
        <v>400</v>
      </c>
      <c r="B135" s="282">
        <v>59000</v>
      </c>
      <c r="C135" s="283">
        <v>1330</v>
      </c>
      <c r="D135" s="286" t="s">
        <v>511</v>
      </c>
      <c r="E135" s="281">
        <f t="shared" si="5"/>
        <v>25</v>
      </c>
      <c r="F135" s="285">
        <f t="shared" si="6"/>
        <v>2.5</v>
      </c>
      <c r="G135" s="281">
        <v>1999</v>
      </c>
      <c r="H135" s="281">
        <v>2023</v>
      </c>
      <c r="I135" s="285">
        <v>8.2175999999999991</v>
      </c>
      <c r="J135" s="285">
        <v>7.1496000000000004</v>
      </c>
      <c r="K135" s="278">
        <f t="shared" si="7"/>
        <v>0.42719999999999947</v>
      </c>
      <c r="L135" s="285">
        <v>3.1038999999999999</v>
      </c>
      <c r="M135" s="285">
        <v>2.4535</v>
      </c>
      <c r="N135" s="279">
        <f>(L135-M135)/$F135</f>
        <v>0.26015999999999995</v>
      </c>
      <c r="O135" s="285">
        <v>28.400400000000001</v>
      </c>
      <c r="P135" s="285">
        <v>26.13</v>
      </c>
      <c r="Q135" s="314">
        <f t="shared" si="9"/>
        <v>0.90816000000000086</v>
      </c>
    </row>
    <row r="136" spans="1:17" ht="15">
      <c r="A136" s="281" t="s">
        <v>201</v>
      </c>
      <c r="B136" s="282">
        <v>59200</v>
      </c>
      <c r="C136" s="283">
        <v>1325</v>
      </c>
      <c r="D136" s="286" t="s">
        <v>511</v>
      </c>
      <c r="E136" s="281">
        <f t="shared" si="5"/>
        <v>25</v>
      </c>
      <c r="F136" s="285">
        <f t="shared" si="6"/>
        <v>2.5</v>
      </c>
      <c r="G136" s="281">
        <v>1999</v>
      </c>
      <c r="H136" s="281">
        <v>2023</v>
      </c>
      <c r="I136" s="285">
        <v>8.4280000000000008</v>
      </c>
      <c r="J136" s="285">
        <v>6.1984000000000004</v>
      </c>
      <c r="K136" s="278">
        <f t="shared" si="7"/>
        <v>0.89184000000000019</v>
      </c>
      <c r="L136" s="285">
        <v>3.1863000000000001</v>
      </c>
      <c r="M136" s="285">
        <v>1.8831</v>
      </c>
      <c r="N136" s="279">
        <f>(L136-M136)/$F136</f>
        <v>0.52128000000000008</v>
      </c>
      <c r="O136" s="285">
        <v>28.564</v>
      </c>
      <c r="P136" s="285">
        <v>23.32</v>
      </c>
      <c r="Q136" s="314">
        <f t="shared" si="9"/>
        <v>2.0975999999999999</v>
      </c>
    </row>
    <row r="137" spans="1:17" ht="15">
      <c r="A137" s="281" t="s">
        <v>202</v>
      </c>
      <c r="B137" s="282">
        <v>59500</v>
      </c>
      <c r="C137" s="283">
        <v>1355</v>
      </c>
      <c r="D137" s="288" t="s">
        <v>516</v>
      </c>
      <c r="E137" s="281">
        <f t="shared" si="5"/>
        <v>26</v>
      </c>
      <c r="F137" s="285">
        <f t="shared" si="6"/>
        <v>2.6</v>
      </c>
      <c r="G137" s="281">
        <v>1998</v>
      </c>
      <c r="H137" s="281">
        <v>2023</v>
      </c>
      <c r="I137" s="285">
        <v>8.1580999999999992</v>
      </c>
      <c r="J137" s="285">
        <v>5.0430999999999999</v>
      </c>
      <c r="K137" s="278">
        <f t="shared" si="7"/>
        <v>1.1980769230769228</v>
      </c>
      <c r="L137" s="285">
        <v>2.8978999999999999</v>
      </c>
      <c r="M137" s="285">
        <v>1.5004</v>
      </c>
      <c r="N137" s="279">
        <f>(L137-M137)/$F137</f>
        <v>0.53749999999999998</v>
      </c>
      <c r="O137" s="285">
        <v>24.944500000000001</v>
      </c>
      <c r="P137" s="285">
        <v>25.731999999999999</v>
      </c>
      <c r="Q137" s="314">
        <f t="shared" si="9"/>
        <v>-0.30288461538461453</v>
      </c>
    </row>
    <row r="138" spans="1:17" ht="15">
      <c r="A138" s="281" t="s">
        <v>185</v>
      </c>
      <c r="B138" s="282">
        <v>59700</v>
      </c>
      <c r="C138" s="283">
        <v>1465</v>
      </c>
      <c r="D138" s="286" t="s">
        <v>511</v>
      </c>
      <c r="E138" s="281">
        <f t="shared" si="5"/>
        <v>26</v>
      </c>
      <c r="F138" s="285">
        <f t="shared" si="6"/>
        <v>2.6</v>
      </c>
      <c r="G138" s="281">
        <v>1998</v>
      </c>
      <c r="H138" s="281">
        <v>2023</v>
      </c>
      <c r="I138" s="285">
        <v>8.1523000000000003</v>
      </c>
      <c r="J138" s="285">
        <v>6.6722999999999999</v>
      </c>
      <c r="K138" s="278">
        <f t="shared" si="7"/>
        <v>0.56923076923076943</v>
      </c>
      <c r="L138" s="285">
        <v>3.0947</v>
      </c>
      <c r="M138" s="285">
        <v>1.6647000000000001</v>
      </c>
      <c r="N138" s="279">
        <f t="shared" si="8"/>
        <v>0.54999999999999993</v>
      </c>
      <c r="O138" s="285">
        <v>28.450500000000002</v>
      </c>
      <c r="P138" s="285">
        <v>26.468</v>
      </c>
      <c r="Q138" s="314">
        <f t="shared" si="9"/>
        <v>0.76250000000000062</v>
      </c>
    </row>
    <row r="139" spans="1:17" ht="15">
      <c r="A139" s="281" t="s">
        <v>597</v>
      </c>
      <c r="B139" s="282">
        <v>60300</v>
      </c>
      <c r="C139" s="283">
        <v>1635</v>
      </c>
      <c r="D139" s="286" t="s">
        <v>511</v>
      </c>
      <c r="E139" s="281">
        <f t="shared" si="5"/>
        <v>26</v>
      </c>
      <c r="F139" s="285">
        <f t="shared" si="6"/>
        <v>2.6</v>
      </c>
      <c r="G139" s="281">
        <v>1998</v>
      </c>
      <c r="H139" s="281">
        <v>2023</v>
      </c>
      <c r="I139" s="285">
        <v>8.0856999999999992</v>
      </c>
      <c r="J139" s="285">
        <v>7.3357000000000001</v>
      </c>
      <c r="K139" s="278">
        <f t="shared" si="7"/>
        <v>0.2884615384615381</v>
      </c>
      <c r="L139" s="285">
        <v>3.1798000000000002</v>
      </c>
      <c r="M139" s="285">
        <v>1.6922999999999999</v>
      </c>
      <c r="N139" s="279">
        <f t="shared" si="8"/>
        <v>0.57211538461538469</v>
      </c>
      <c r="O139" s="285">
        <v>29.2575</v>
      </c>
      <c r="P139" s="285">
        <v>27.36</v>
      </c>
      <c r="Q139" s="314">
        <f t="shared" si="9"/>
        <v>0.7298076923076926</v>
      </c>
    </row>
    <row r="140" spans="1:17" ht="15">
      <c r="A140" s="281" t="s">
        <v>200</v>
      </c>
      <c r="B140" s="282">
        <v>60500</v>
      </c>
      <c r="C140" s="283">
        <v>1820</v>
      </c>
      <c r="D140" s="286" t="s">
        <v>511</v>
      </c>
      <c r="E140" s="281">
        <f t="shared" si="5"/>
        <v>26</v>
      </c>
      <c r="F140" s="285">
        <f t="shared" si="6"/>
        <v>2.6</v>
      </c>
      <c r="G140" s="281">
        <v>1998</v>
      </c>
      <c r="H140" s="281">
        <v>2023</v>
      </c>
      <c r="I140" s="285">
        <v>8.9245999999999999</v>
      </c>
      <c r="J140" s="285">
        <v>7.3795999999999999</v>
      </c>
      <c r="K140" s="278">
        <f t="shared" si="7"/>
        <v>0.59423076923076923</v>
      </c>
      <c r="L140" s="285">
        <v>3.7541000000000002</v>
      </c>
      <c r="M140" s="285">
        <v>1.6115999999999999</v>
      </c>
      <c r="N140" s="279">
        <f t="shared" si="8"/>
        <v>0.8240384615384615</v>
      </c>
      <c r="O140" s="285">
        <v>29.1752</v>
      </c>
      <c r="P140" s="285">
        <v>27.92</v>
      </c>
      <c r="Q140" s="314">
        <f t="shared" si="9"/>
        <v>0.48276923076923017</v>
      </c>
    </row>
    <row r="141" spans="1:17" ht="15">
      <c r="A141" s="281" t="s">
        <v>472</v>
      </c>
      <c r="B141" s="282">
        <v>60800</v>
      </c>
      <c r="C141" s="283">
        <v>2010</v>
      </c>
      <c r="D141" s="286" t="s">
        <v>511</v>
      </c>
      <c r="E141" s="281">
        <f t="shared" si="5"/>
        <v>31</v>
      </c>
      <c r="F141" s="285">
        <f t="shared" si="6"/>
        <v>3.1</v>
      </c>
      <c r="G141" s="281">
        <v>1993</v>
      </c>
      <c r="H141" s="281">
        <v>2023</v>
      </c>
      <c r="I141" s="285">
        <v>8.9831000000000003</v>
      </c>
      <c r="J141" s="285">
        <v>9.6401000000000003</v>
      </c>
      <c r="K141" s="278">
        <f t="shared" si="7"/>
        <v>-0.21193548387096775</v>
      </c>
      <c r="L141" s="285">
        <v>3.1575000000000002</v>
      </c>
      <c r="M141" s="285">
        <v>2.4285000000000001</v>
      </c>
      <c r="N141" s="279">
        <f t="shared" si="8"/>
        <v>0.23516129032258068</v>
      </c>
      <c r="O141" s="285">
        <v>30.4115</v>
      </c>
      <c r="P141" s="285">
        <v>30.6</v>
      </c>
      <c r="Q141" s="314">
        <f t="shared" si="9"/>
        <v>-6.0806451612903621E-2</v>
      </c>
    </row>
    <row r="142" spans="1:17" ht="15">
      <c r="A142" s="281" t="s">
        <v>54</v>
      </c>
      <c r="B142" s="282">
        <v>61200</v>
      </c>
      <c r="C142" s="283">
        <v>2600</v>
      </c>
      <c r="D142" s="286" t="s">
        <v>511</v>
      </c>
      <c r="E142" s="281">
        <f t="shared" si="5"/>
        <v>30</v>
      </c>
      <c r="F142" s="285">
        <f t="shared" si="6"/>
        <v>3</v>
      </c>
      <c r="G142" s="281">
        <v>1994</v>
      </c>
      <c r="H142" s="281">
        <v>2023</v>
      </c>
      <c r="I142" s="285">
        <v>9.3902000000000001</v>
      </c>
      <c r="J142" s="285">
        <v>10.672000000000001</v>
      </c>
      <c r="K142" s="278">
        <f t="shared" si="7"/>
        <v>-0.42726666666666685</v>
      </c>
      <c r="L142" s="285">
        <v>3.2017000000000002</v>
      </c>
      <c r="M142" s="285">
        <v>2.8711000000000002</v>
      </c>
      <c r="N142" s="279">
        <f t="shared" si="8"/>
        <v>0.11020000000000001</v>
      </c>
      <c r="O142" s="285">
        <v>30.1738</v>
      </c>
      <c r="P142" s="285">
        <v>34.024999999999999</v>
      </c>
      <c r="Q142" s="314">
        <f t="shared" si="9"/>
        <v>-1.2837333333333329</v>
      </c>
    </row>
    <row r="143" spans="1:17" ht="15">
      <c r="A143" s="281" t="s">
        <v>522</v>
      </c>
      <c r="B143" s="282">
        <v>61500</v>
      </c>
      <c r="C143" s="283">
        <v>1060</v>
      </c>
      <c r="D143" s="284" t="s">
        <v>510</v>
      </c>
      <c r="E143" s="281">
        <f t="shared" si="5"/>
        <v>34</v>
      </c>
      <c r="F143" s="285">
        <f t="shared" si="6"/>
        <v>3.4</v>
      </c>
      <c r="G143" s="281">
        <v>1990</v>
      </c>
      <c r="H143" s="281">
        <v>2023</v>
      </c>
      <c r="I143" s="285">
        <v>6.0644</v>
      </c>
      <c r="J143" s="285">
        <v>7.8002000000000002</v>
      </c>
      <c r="K143" s="278">
        <f t="shared" si="7"/>
        <v>-0.51052941176470601</v>
      </c>
      <c r="L143" s="285">
        <v>2.3149000000000002</v>
      </c>
      <c r="M143" s="285">
        <v>2.0013999999999998</v>
      </c>
      <c r="N143" s="279">
        <f t="shared" si="8"/>
        <v>9.2205882352941276E-2</v>
      </c>
      <c r="O143" s="285">
        <v>20.428799999999999</v>
      </c>
      <c r="P143" s="285">
        <v>35.183999999999997</v>
      </c>
      <c r="Q143" s="314">
        <f t="shared" si="9"/>
        <v>-4.3397647058823523</v>
      </c>
    </row>
    <row r="144" spans="1:17" ht="15">
      <c r="A144" s="281" t="s">
        <v>100</v>
      </c>
      <c r="B144" s="282">
        <v>61700</v>
      </c>
      <c r="C144" s="283">
        <v>1205</v>
      </c>
      <c r="D144" s="286" t="s">
        <v>511</v>
      </c>
      <c r="E144" s="281">
        <f t="shared" si="5"/>
        <v>34</v>
      </c>
      <c r="F144" s="285">
        <f t="shared" si="6"/>
        <v>3.4</v>
      </c>
      <c r="G144" s="281">
        <v>1990</v>
      </c>
      <c r="H144" s="281">
        <v>2023</v>
      </c>
      <c r="I144" s="285">
        <v>5.9546999999999999</v>
      </c>
      <c r="J144" s="285">
        <v>7.9280999999999997</v>
      </c>
      <c r="K144" s="278">
        <f t="shared" si="7"/>
        <v>-0.58041176470588229</v>
      </c>
      <c r="L144" s="285">
        <v>1.8904000000000001</v>
      </c>
      <c r="M144" s="285">
        <v>2.8144</v>
      </c>
      <c r="N144" s="279">
        <f t="shared" si="8"/>
        <v>-0.27176470588235291</v>
      </c>
      <c r="O144" s="285">
        <v>23.543199999999999</v>
      </c>
      <c r="P144" s="285">
        <v>27.748000000000001</v>
      </c>
      <c r="Q144" s="314">
        <f t="shared" si="9"/>
        <v>-1.236705882352942</v>
      </c>
    </row>
    <row r="145" spans="1:17" ht="15">
      <c r="A145" s="281" t="s">
        <v>101</v>
      </c>
      <c r="B145" s="282">
        <v>62000</v>
      </c>
      <c r="C145" s="283">
        <v>1485</v>
      </c>
      <c r="D145" s="288" t="s">
        <v>516</v>
      </c>
      <c r="E145" s="281">
        <f t="shared" si="5"/>
        <v>35</v>
      </c>
      <c r="F145" s="285">
        <f t="shared" si="6"/>
        <v>3.5</v>
      </c>
      <c r="G145" s="281">
        <v>1989</v>
      </c>
      <c r="H145" s="281">
        <v>2023</v>
      </c>
      <c r="I145" s="285">
        <v>5.9016000000000002</v>
      </c>
      <c r="J145" s="285">
        <v>9.2744</v>
      </c>
      <c r="K145" s="278">
        <f t="shared" si="7"/>
        <v>-0.96365714285714277</v>
      </c>
      <c r="L145" s="285">
        <v>1.9988999999999999</v>
      </c>
      <c r="M145" s="285">
        <v>3.0325000000000002</v>
      </c>
      <c r="N145" s="279">
        <f t="shared" si="8"/>
        <v>-0.29531428571428581</v>
      </c>
      <c r="O145" s="285">
        <v>25.814599999999999</v>
      </c>
      <c r="P145" s="285">
        <v>27.178000000000001</v>
      </c>
      <c r="Q145" s="314">
        <f t="shared" si="9"/>
        <v>-0.38954285714285775</v>
      </c>
    </row>
    <row r="146" spans="1:17" ht="15">
      <c r="A146" s="281" t="s">
        <v>102</v>
      </c>
      <c r="B146" s="282">
        <v>62300</v>
      </c>
      <c r="C146" s="283">
        <v>1940</v>
      </c>
      <c r="D146" s="286" t="s">
        <v>511</v>
      </c>
      <c r="E146" s="281">
        <f t="shared" ref="E146:E201" si="10">(H146-G146)+1</f>
        <v>41</v>
      </c>
      <c r="F146" s="285">
        <f t="shared" ref="F146:F201" si="11">E146/10</f>
        <v>4.0999999999999996</v>
      </c>
      <c r="G146" s="281">
        <v>1983</v>
      </c>
      <c r="H146" s="281">
        <v>2023</v>
      </c>
      <c r="I146" s="285">
        <v>7.8639999999999999</v>
      </c>
      <c r="J146" s="285">
        <v>12.096</v>
      </c>
      <c r="K146" s="278">
        <f t="shared" ref="K146:K201" si="12">(I146-J146)/$F146</f>
        <v>-1.0321951219512198</v>
      </c>
      <c r="L146" s="285">
        <v>2.3525999999999998</v>
      </c>
      <c r="M146" s="285">
        <v>3.6606000000000001</v>
      </c>
      <c r="N146" s="279">
        <f t="shared" ref="N146:N201" si="13">(L146-M146)/$F146</f>
        <v>-0.31902439024390256</v>
      </c>
      <c r="O146" s="285">
        <v>25.419</v>
      </c>
      <c r="P146" s="285">
        <v>37.459000000000003</v>
      </c>
      <c r="Q146" s="314">
        <f t="shared" ref="Q146:Q201" si="14">(O146-P146)/$F146</f>
        <v>-2.9365853658536594</v>
      </c>
    </row>
    <row r="147" spans="1:17" ht="15">
      <c r="A147" s="281" t="s">
        <v>103</v>
      </c>
      <c r="B147" s="282">
        <v>62500</v>
      </c>
      <c r="C147" s="283">
        <v>1810</v>
      </c>
      <c r="D147" s="286" t="s">
        <v>511</v>
      </c>
      <c r="E147" s="281">
        <f t="shared" si="10"/>
        <v>31</v>
      </c>
      <c r="F147" s="285">
        <f t="shared" si="11"/>
        <v>3.1</v>
      </c>
      <c r="G147" s="281">
        <v>1993</v>
      </c>
      <c r="H147" s="281">
        <v>2023</v>
      </c>
      <c r="I147" s="285">
        <v>8.4605999999999995</v>
      </c>
      <c r="J147" s="285">
        <v>7.6025999999999998</v>
      </c>
      <c r="K147" s="278">
        <f t="shared" si="12"/>
        <v>0.276774193548387</v>
      </c>
      <c r="L147" s="285">
        <v>2.5884</v>
      </c>
      <c r="M147" s="285">
        <v>2.1863999999999999</v>
      </c>
      <c r="N147" s="279">
        <f t="shared" si="13"/>
        <v>0.12967741935483876</v>
      </c>
      <c r="O147" s="285">
        <v>26.4878</v>
      </c>
      <c r="P147" s="285">
        <v>28.946999999999999</v>
      </c>
      <c r="Q147" s="314">
        <f t="shared" si="14"/>
        <v>-0.79329032258064491</v>
      </c>
    </row>
    <row r="148" spans="1:17" ht="15">
      <c r="A148" s="281" t="s">
        <v>104</v>
      </c>
      <c r="B148" s="282">
        <v>63000</v>
      </c>
      <c r="C148" s="283">
        <v>4570</v>
      </c>
      <c r="D148" s="284" t="s">
        <v>510</v>
      </c>
      <c r="E148" s="281">
        <f t="shared" si="10"/>
        <v>34</v>
      </c>
      <c r="F148" s="285">
        <f t="shared" si="11"/>
        <v>3.4</v>
      </c>
      <c r="G148" s="281">
        <v>1990</v>
      </c>
      <c r="H148" s="281">
        <v>2023</v>
      </c>
      <c r="I148" s="285">
        <v>14.875999999999999</v>
      </c>
      <c r="J148" s="285">
        <v>20.222000000000001</v>
      </c>
      <c r="K148" s="278">
        <f t="shared" si="12"/>
        <v>-1.5723529411764712</v>
      </c>
      <c r="L148" s="285">
        <v>4.9448999999999996</v>
      </c>
      <c r="M148" s="285">
        <v>5.6478000000000002</v>
      </c>
      <c r="N148" s="279">
        <f t="shared" si="13"/>
        <v>-0.20673529411764721</v>
      </c>
      <c r="O148" s="285">
        <v>43.154800000000002</v>
      </c>
      <c r="P148" s="285">
        <v>45.942</v>
      </c>
      <c r="Q148" s="314">
        <f t="shared" si="14"/>
        <v>-0.81976470588235251</v>
      </c>
    </row>
    <row r="149" spans="1:17" ht="15">
      <c r="A149" s="281" t="s">
        <v>521</v>
      </c>
      <c r="B149" s="282">
        <v>63800</v>
      </c>
      <c r="C149" s="283">
        <v>1350</v>
      </c>
      <c r="D149" s="286" t="s">
        <v>511</v>
      </c>
      <c r="E149" s="281">
        <f t="shared" si="10"/>
        <v>30</v>
      </c>
      <c r="F149" s="285">
        <f t="shared" si="11"/>
        <v>3</v>
      </c>
      <c r="G149" s="281">
        <v>1994</v>
      </c>
      <c r="H149" s="281">
        <v>2023</v>
      </c>
      <c r="I149" s="285">
        <v>5.4671000000000003</v>
      </c>
      <c r="J149" s="285">
        <v>5.5425000000000004</v>
      </c>
      <c r="K149" s="278">
        <f t="shared" si="12"/>
        <v>-2.5133333333333379E-2</v>
      </c>
      <c r="L149" s="285">
        <v>2.0430999999999999</v>
      </c>
      <c r="M149" s="285">
        <v>2.1562000000000001</v>
      </c>
      <c r="N149" s="279">
        <f t="shared" si="13"/>
        <v>-3.7700000000000067E-2</v>
      </c>
      <c r="O149" s="285">
        <v>25.027999999999999</v>
      </c>
      <c r="P149" s="285">
        <v>25.042000000000002</v>
      </c>
      <c r="Q149" s="314">
        <f t="shared" si="14"/>
        <v>-4.6666666666676333E-3</v>
      </c>
    </row>
    <row r="150" spans="1:17" ht="15">
      <c r="A150" s="281" t="s">
        <v>409</v>
      </c>
      <c r="B150" s="282">
        <v>64000</v>
      </c>
      <c r="C150" s="283">
        <v>1310</v>
      </c>
      <c r="D150" s="286" t="s">
        <v>511</v>
      </c>
      <c r="E150" s="281">
        <f t="shared" si="10"/>
        <v>30</v>
      </c>
      <c r="F150" s="285">
        <f t="shared" si="11"/>
        <v>3</v>
      </c>
      <c r="G150" s="281">
        <v>1994</v>
      </c>
      <c r="H150" s="281">
        <v>2023</v>
      </c>
      <c r="I150" s="285">
        <v>5.4813000000000001</v>
      </c>
      <c r="J150" s="285">
        <v>5.9366000000000003</v>
      </c>
      <c r="K150" s="278">
        <f t="shared" si="12"/>
        <v>-0.15176666666666674</v>
      </c>
      <c r="L150" s="285">
        <v>2.3037000000000001</v>
      </c>
      <c r="M150" s="285">
        <v>2.6516999999999999</v>
      </c>
      <c r="N150" s="279">
        <f t="shared" si="13"/>
        <v>-0.11599999999999995</v>
      </c>
      <c r="O150" s="285">
        <v>21.5334</v>
      </c>
      <c r="P150" s="285">
        <v>26.844999999999999</v>
      </c>
      <c r="Q150" s="314">
        <f t="shared" si="14"/>
        <v>-1.7705333333333328</v>
      </c>
    </row>
    <row r="151" spans="1:17" ht="15">
      <c r="A151" s="281" t="s">
        <v>97</v>
      </c>
      <c r="B151" s="282">
        <v>65000</v>
      </c>
      <c r="C151" s="283">
        <v>1405</v>
      </c>
      <c r="D151" s="286" t="s">
        <v>511</v>
      </c>
      <c r="E151" s="281">
        <f t="shared" si="10"/>
        <v>41</v>
      </c>
      <c r="F151" s="285">
        <f t="shared" si="11"/>
        <v>4.0999999999999996</v>
      </c>
      <c r="G151" s="281">
        <v>1983</v>
      </c>
      <c r="H151" s="281">
        <v>2023</v>
      </c>
      <c r="I151" s="285">
        <v>5.9760999999999997</v>
      </c>
      <c r="J151" s="285">
        <v>9.0401000000000007</v>
      </c>
      <c r="K151" s="278">
        <f t="shared" si="12"/>
        <v>-0.74731707317073204</v>
      </c>
      <c r="L151" s="285">
        <v>2.0152000000000001</v>
      </c>
      <c r="M151" s="285">
        <v>3.4272</v>
      </c>
      <c r="N151" s="279">
        <f t="shared" si="13"/>
        <v>-0.34439024390243905</v>
      </c>
      <c r="O151" s="285">
        <v>23.7988</v>
      </c>
      <c r="P151" s="285">
        <v>28.042000000000002</v>
      </c>
      <c r="Q151" s="314">
        <f t="shared" si="14"/>
        <v>-1.0349268292682932</v>
      </c>
    </row>
    <row r="152" spans="1:17" ht="15">
      <c r="A152" s="281" t="s">
        <v>520</v>
      </c>
      <c r="B152" s="282">
        <v>65800</v>
      </c>
      <c r="C152" s="283">
        <v>1475</v>
      </c>
      <c r="D152" s="286" t="s">
        <v>511</v>
      </c>
      <c r="E152" s="281">
        <f t="shared" si="10"/>
        <v>34</v>
      </c>
      <c r="F152" s="285">
        <f t="shared" si="11"/>
        <v>3.4</v>
      </c>
      <c r="G152" s="281">
        <v>1990</v>
      </c>
      <c r="H152" s="281">
        <v>2023</v>
      </c>
      <c r="I152" s="285">
        <v>6.2093999999999996</v>
      </c>
      <c r="J152" s="285">
        <v>9.0176999999999996</v>
      </c>
      <c r="K152" s="278">
        <f t="shared" si="12"/>
        <v>-0.82597058823529412</v>
      </c>
      <c r="L152" s="285">
        <v>2.0249999999999999</v>
      </c>
      <c r="M152" s="285">
        <v>2.6454</v>
      </c>
      <c r="N152" s="279">
        <f t="shared" si="13"/>
        <v>-0.18247058823529413</v>
      </c>
      <c r="O152" s="285">
        <v>22.704000000000001</v>
      </c>
      <c r="P152" s="285">
        <v>32.256</v>
      </c>
      <c r="Q152" s="314">
        <f t="shared" si="14"/>
        <v>-2.8094117647058825</v>
      </c>
    </row>
    <row r="153" spans="1:17" ht="15">
      <c r="A153" s="281" t="s">
        <v>234</v>
      </c>
      <c r="B153" s="282">
        <v>66000</v>
      </c>
      <c r="C153" s="283">
        <v>2170</v>
      </c>
      <c r="D153" s="286" t="s">
        <v>511</v>
      </c>
      <c r="E153" s="281">
        <f t="shared" si="10"/>
        <v>28</v>
      </c>
      <c r="F153" s="285">
        <f t="shared" si="11"/>
        <v>2.8</v>
      </c>
      <c r="G153" s="281">
        <v>1996</v>
      </c>
      <c r="H153" s="281">
        <v>2023</v>
      </c>
      <c r="I153" s="285">
        <v>11.266</v>
      </c>
      <c r="J153" s="285">
        <v>9.4732000000000003</v>
      </c>
      <c r="K153" s="278">
        <f t="shared" si="12"/>
        <v>0.64028571428571424</v>
      </c>
      <c r="L153" s="285">
        <v>3.6675</v>
      </c>
      <c r="M153" s="285">
        <v>2.9708999999999999</v>
      </c>
      <c r="N153" s="279">
        <f t="shared" si="13"/>
        <v>0.24878571428571433</v>
      </c>
      <c r="O153" s="285">
        <v>31.297899999999998</v>
      </c>
      <c r="P153" s="285">
        <v>33.817</v>
      </c>
      <c r="Q153" s="314">
        <f t="shared" si="14"/>
        <v>-0.8996785714285721</v>
      </c>
    </row>
    <row r="154" spans="1:17" ht="15">
      <c r="A154" s="281" t="s">
        <v>12</v>
      </c>
      <c r="B154" s="282">
        <v>66500</v>
      </c>
      <c r="C154" s="283">
        <v>1065</v>
      </c>
      <c r="D154" s="286" t="s">
        <v>511</v>
      </c>
      <c r="E154" s="281">
        <f t="shared" si="10"/>
        <v>33</v>
      </c>
      <c r="F154" s="285">
        <f t="shared" si="11"/>
        <v>3.3</v>
      </c>
      <c r="G154" s="281">
        <v>1991</v>
      </c>
      <c r="H154" s="281">
        <v>2023</v>
      </c>
      <c r="I154" s="285">
        <v>5.3775000000000004</v>
      </c>
      <c r="J154" s="285">
        <v>6.5743</v>
      </c>
      <c r="K154" s="278">
        <f t="shared" si="12"/>
        <v>-0.36266666666666658</v>
      </c>
      <c r="L154" s="285">
        <v>2.4722</v>
      </c>
      <c r="M154" s="285">
        <v>1.5058</v>
      </c>
      <c r="N154" s="279">
        <f t="shared" si="13"/>
        <v>0.29284848484848486</v>
      </c>
      <c r="O154" s="285">
        <v>20.137599999999999</v>
      </c>
      <c r="P154" s="285">
        <v>28.896000000000001</v>
      </c>
      <c r="Q154" s="314">
        <f t="shared" si="14"/>
        <v>-2.6540606060606069</v>
      </c>
    </row>
    <row r="155" spans="1:17" ht="15">
      <c r="A155" s="281" t="s">
        <v>490</v>
      </c>
      <c r="B155" s="282">
        <v>66700</v>
      </c>
      <c r="C155" s="283">
        <v>1090</v>
      </c>
      <c r="D155" s="284" t="s">
        <v>510</v>
      </c>
      <c r="E155" s="281">
        <f t="shared" si="10"/>
        <v>33</v>
      </c>
      <c r="F155" s="285">
        <f t="shared" si="11"/>
        <v>3.3</v>
      </c>
      <c r="G155" s="281">
        <v>1991</v>
      </c>
      <c r="H155" s="281">
        <v>2023</v>
      </c>
      <c r="I155" s="285">
        <v>5.5537000000000001</v>
      </c>
      <c r="J155" s="285">
        <v>7.0416999999999996</v>
      </c>
      <c r="K155" s="278">
        <f t="shared" si="12"/>
        <v>-0.45090909090909082</v>
      </c>
      <c r="L155" s="285">
        <v>2.5135999999999998</v>
      </c>
      <c r="M155" s="285">
        <v>1.7776000000000001</v>
      </c>
      <c r="N155" s="279">
        <f t="shared" si="13"/>
        <v>0.22303030303030297</v>
      </c>
      <c r="O155" s="285">
        <v>21.743099999999998</v>
      </c>
      <c r="P155" s="285">
        <v>27.815999999999999</v>
      </c>
      <c r="Q155" s="314">
        <f t="shared" si="14"/>
        <v>-1.8402727272727275</v>
      </c>
    </row>
    <row r="156" spans="1:17" ht="15">
      <c r="A156" s="281" t="s">
        <v>14</v>
      </c>
      <c r="B156" s="282">
        <v>67000</v>
      </c>
      <c r="C156" s="283">
        <v>1120</v>
      </c>
      <c r="D156" s="286" t="s">
        <v>511</v>
      </c>
      <c r="E156" s="281">
        <f t="shared" si="10"/>
        <v>28</v>
      </c>
      <c r="F156" s="285">
        <f t="shared" si="11"/>
        <v>2.8</v>
      </c>
      <c r="G156" s="281">
        <v>1996</v>
      </c>
      <c r="H156" s="281">
        <v>2023</v>
      </c>
      <c r="I156" s="285">
        <v>6.0715000000000003</v>
      </c>
      <c r="J156" s="285">
        <v>4.9051</v>
      </c>
      <c r="K156" s="278">
        <f t="shared" si="12"/>
        <v>0.4165714285714287</v>
      </c>
      <c r="L156" s="285">
        <v>2.1299000000000001</v>
      </c>
      <c r="M156" s="285">
        <v>1.9462999999999999</v>
      </c>
      <c r="N156" s="279">
        <f t="shared" si="13"/>
        <v>6.5571428571428655E-2</v>
      </c>
      <c r="O156" s="285">
        <v>22.648399999999999</v>
      </c>
      <c r="P156" s="285">
        <v>23.170999999999999</v>
      </c>
      <c r="Q156" s="314">
        <f t="shared" si="14"/>
        <v>-0.18664285714285739</v>
      </c>
    </row>
    <row r="157" spans="1:17" ht="15">
      <c r="A157" s="281" t="s">
        <v>15</v>
      </c>
      <c r="B157" s="282">
        <v>67300</v>
      </c>
      <c r="C157" s="283">
        <v>1140</v>
      </c>
      <c r="D157" s="286" t="s">
        <v>511</v>
      </c>
      <c r="E157" s="281">
        <f t="shared" si="10"/>
        <v>28</v>
      </c>
      <c r="F157" s="285">
        <f t="shared" si="11"/>
        <v>2.8</v>
      </c>
      <c r="G157" s="281">
        <v>1996</v>
      </c>
      <c r="H157" s="281">
        <v>2023</v>
      </c>
      <c r="I157" s="285">
        <v>6.5934999999999997</v>
      </c>
      <c r="J157" s="285">
        <v>6.0804999999999998</v>
      </c>
      <c r="K157" s="278">
        <f t="shared" si="12"/>
        <v>0.18321428571428569</v>
      </c>
      <c r="L157" s="285">
        <v>2.5160999999999998</v>
      </c>
      <c r="M157" s="285">
        <v>2.5512000000000001</v>
      </c>
      <c r="N157" s="279">
        <f t="shared" si="13"/>
        <v>-1.2535714285714412E-2</v>
      </c>
      <c r="O157" s="285">
        <v>23.604600000000001</v>
      </c>
      <c r="P157" s="285">
        <v>25.77</v>
      </c>
      <c r="Q157" s="314">
        <f t="shared" si="14"/>
        <v>-0.7733571428571423</v>
      </c>
    </row>
    <row r="158" spans="1:17" ht="15">
      <c r="A158" s="281" t="s">
        <v>16</v>
      </c>
      <c r="B158" s="282">
        <v>67500</v>
      </c>
      <c r="C158" s="283">
        <v>1165</v>
      </c>
      <c r="D158" s="286" t="s">
        <v>511</v>
      </c>
      <c r="E158" s="281">
        <f t="shared" si="10"/>
        <v>28</v>
      </c>
      <c r="F158" s="285">
        <f t="shared" si="11"/>
        <v>2.8</v>
      </c>
      <c r="G158" s="281">
        <v>1996</v>
      </c>
      <c r="H158" s="281">
        <v>2023</v>
      </c>
      <c r="I158" s="285">
        <v>6.9307999999999996</v>
      </c>
      <c r="J158" s="285">
        <v>7.2035</v>
      </c>
      <c r="K158" s="278">
        <f t="shared" si="12"/>
        <v>-9.7392857142857281E-2</v>
      </c>
      <c r="L158" s="285">
        <v>2.7785000000000002</v>
      </c>
      <c r="M158" s="285">
        <v>2.9161999999999999</v>
      </c>
      <c r="N158" s="279">
        <f t="shared" si="13"/>
        <v>-4.9178571428571329E-2</v>
      </c>
      <c r="O158" s="285">
        <v>24.830300000000001</v>
      </c>
      <c r="P158" s="285">
        <v>27.587</v>
      </c>
      <c r="Q158" s="314">
        <f t="shared" si="14"/>
        <v>-0.98453571428571385</v>
      </c>
    </row>
    <row r="159" spans="1:17" ht="15">
      <c r="A159" s="281" t="s">
        <v>126</v>
      </c>
      <c r="B159" s="282">
        <v>68200</v>
      </c>
      <c r="C159" s="283">
        <v>1285</v>
      </c>
      <c r="D159" s="288" t="s">
        <v>516</v>
      </c>
      <c r="E159" s="281">
        <f t="shared" si="10"/>
        <v>35</v>
      </c>
      <c r="F159" s="285">
        <f t="shared" si="11"/>
        <v>3.5</v>
      </c>
      <c r="G159" s="281">
        <v>1989</v>
      </c>
      <c r="H159" s="281">
        <v>2023</v>
      </c>
      <c r="I159" s="285">
        <v>5.5627000000000004</v>
      </c>
      <c r="J159" s="285">
        <v>6.7866999999999997</v>
      </c>
      <c r="K159" s="278">
        <f t="shared" si="12"/>
        <v>-0.34971428571428553</v>
      </c>
      <c r="L159" s="285">
        <v>2.3403</v>
      </c>
      <c r="M159" s="285">
        <v>1.9322999999999999</v>
      </c>
      <c r="N159" s="279">
        <f t="shared" si="13"/>
        <v>0.11657142857142862</v>
      </c>
      <c r="O159" s="285">
        <v>23.707000000000001</v>
      </c>
      <c r="P159" s="285">
        <v>29.779</v>
      </c>
      <c r="Q159" s="314">
        <f t="shared" si="14"/>
        <v>-1.7348571428571427</v>
      </c>
    </row>
    <row r="160" spans="1:17" ht="15">
      <c r="A160" s="281" t="s">
        <v>127</v>
      </c>
      <c r="B160" s="282">
        <v>68500</v>
      </c>
      <c r="C160" s="283">
        <v>2350</v>
      </c>
      <c r="D160" s="286" t="s">
        <v>511</v>
      </c>
      <c r="E160" s="281">
        <f t="shared" si="10"/>
        <v>41</v>
      </c>
      <c r="F160" s="285">
        <f t="shared" si="11"/>
        <v>4.0999999999999996</v>
      </c>
      <c r="G160" s="281">
        <v>1983</v>
      </c>
      <c r="H160" s="281">
        <v>2023</v>
      </c>
      <c r="I160" s="285">
        <v>5.9362000000000004</v>
      </c>
      <c r="J160" s="285">
        <v>8.5961999999999996</v>
      </c>
      <c r="K160" s="278">
        <f t="shared" si="12"/>
        <v>-0.64878048780487796</v>
      </c>
      <c r="L160" s="285">
        <v>2.2808000000000002</v>
      </c>
      <c r="M160" s="285">
        <v>2.6648000000000001</v>
      </c>
      <c r="N160" s="279">
        <f t="shared" si="13"/>
        <v>-9.365853658536584E-2</v>
      </c>
      <c r="O160" s="285">
        <v>21.545999999999999</v>
      </c>
      <c r="P160" s="285">
        <v>30.638000000000002</v>
      </c>
      <c r="Q160" s="314">
        <f t="shared" si="14"/>
        <v>-2.2175609756097567</v>
      </c>
    </row>
    <row r="161" spans="1:17" ht="15">
      <c r="A161" s="281" t="s">
        <v>179</v>
      </c>
      <c r="B161" s="282">
        <v>69000</v>
      </c>
      <c r="C161" s="283">
        <v>1415</v>
      </c>
      <c r="D161" s="286" t="s">
        <v>511</v>
      </c>
      <c r="E161" s="281">
        <f t="shared" si="10"/>
        <v>27</v>
      </c>
      <c r="F161" s="285">
        <f t="shared" si="11"/>
        <v>2.7</v>
      </c>
      <c r="G161" s="281">
        <v>1997</v>
      </c>
      <c r="H161" s="281">
        <v>2023</v>
      </c>
      <c r="I161" s="285">
        <v>6.3909000000000002</v>
      </c>
      <c r="J161" s="285">
        <v>7.3762999999999996</v>
      </c>
      <c r="K161" s="278">
        <f t="shared" si="12"/>
        <v>-0.36496296296296271</v>
      </c>
      <c r="L161" s="285">
        <v>2.8024</v>
      </c>
      <c r="M161" s="285">
        <v>2.2875999999999999</v>
      </c>
      <c r="N161" s="279">
        <f t="shared" si="13"/>
        <v>0.19066666666666671</v>
      </c>
      <c r="O161" s="285">
        <v>22.875</v>
      </c>
      <c r="P161" s="285">
        <v>30.84</v>
      </c>
      <c r="Q161" s="314">
        <f t="shared" si="14"/>
        <v>-2.9499999999999997</v>
      </c>
    </row>
    <row r="162" spans="1:17" ht="15">
      <c r="A162" s="281" t="s">
        <v>130</v>
      </c>
      <c r="B162" s="282">
        <v>70200</v>
      </c>
      <c r="C162" s="283">
        <v>1280</v>
      </c>
      <c r="D162" s="286" t="s">
        <v>511</v>
      </c>
      <c r="E162" s="281">
        <f t="shared" si="10"/>
        <v>28</v>
      </c>
      <c r="F162" s="285">
        <f t="shared" si="11"/>
        <v>2.8</v>
      </c>
      <c r="G162" s="281">
        <v>1996</v>
      </c>
      <c r="H162" s="281">
        <v>2023</v>
      </c>
      <c r="I162" s="285">
        <v>6.3529</v>
      </c>
      <c r="J162" s="285">
        <v>6.577</v>
      </c>
      <c r="K162" s="278">
        <f t="shared" si="12"/>
        <v>-8.0035714285714279E-2</v>
      </c>
      <c r="L162" s="285">
        <v>2.5657000000000001</v>
      </c>
      <c r="M162" s="285">
        <v>2.3037999999999998</v>
      </c>
      <c r="N162" s="279">
        <f t="shared" si="13"/>
        <v>9.3535714285714375E-2</v>
      </c>
      <c r="O162" s="285">
        <v>22.452400000000001</v>
      </c>
      <c r="P162" s="285">
        <v>28.213999999999999</v>
      </c>
      <c r="Q162" s="314">
        <f t="shared" si="14"/>
        <v>-2.0577142857142849</v>
      </c>
    </row>
    <row r="163" spans="1:17" ht="15">
      <c r="A163" s="281" t="s">
        <v>131</v>
      </c>
      <c r="B163" s="282">
        <v>70500</v>
      </c>
      <c r="C163" s="283">
        <v>1270</v>
      </c>
      <c r="D163" s="286" t="s">
        <v>511</v>
      </c>
      <c r="E163" s="281">
        <f t="shared" si="10"/>
        <v>31</v>
      </c>
      <c r="F163" s="285">
        <f t="shared" si="11"/>
        <v>3.1</v>
      </c>
      <c r="G163" s="281">
        <v>1993</v>
      </c>
      <c r="H163" s="281">
        <v>2023</v>
      </c>
      <c r="I163" s="285">
        <v>6.5724999999999998</v>
      </c>
      <c r="J163" s="285">
        <v>6.3324999999999996</v>
      </c>
      <c r="K163" s="278">
        <f t="shared" si="12"/>
        <v>7.741935483870975E-2</v>
      </c>
      <c r="L163" s="285">
        <v>3.3866999999999998</v>
      </c>
      <c r="M163" s="285">
        <v>1.5657000000000001</v>
      </c>
      <c r="N163" s="279">
        <f t="shared" si="13"/>
        <v>0.58741935483870955</v>
      </c>
      <c r="O163" s="285">
        <v>23.0016</v>
      </c>
      <c r="P163" s="285">
        <v>23.57</v>
      </c>
      <c r="Q163" s="314">
        <f t="shared" si="14"/>
        <v>-0.18335483870967756</v>
      </c>
    </row>
    <row r="164" spans="1:17" ht="15">
      <c r="A164" s="281" t="s">
        <v>213</v>
      </c>
      <c r="B164" s="282">
        <v>70700</v>
      </c>
      <c r="C164" s="283">
        <v>955</v>
      </c>
      <c r="D164" s="286" t="s">
        <v>511</v>
      </c>
      <c r="E164" s="281">
        <f t="shared" si="10"/>
        <v>35</v>
      </c>
      <c r="F164" s="285">
        <f t="shared" si="11"/>
        <v>3.5</v>
      </c>
      <c r="G164" s="281">
        <v>1989</v>
      </c>
      <c r="H164" s="281">
        <v>2023</v>
      </c>
      <c r="I164" s="285">
        <v>5.9718</v>
      </c>
      <c r="J164" s="285">
        <v>7.4576000000000002</v>
      </c>
      <c r="K164" s="278">
        <f t="shared" si="12"/>
        <v>-0.42451428571428579</v>
      </c>
      <c r="L164" s="285">
        <v>2.3891</v>
      </c>
      <c r="M164" s="285">
        <v>2.8107000000000002</v>
      </c>
      <c r="N164" s="279">
        <f t="shared" si="13"/>
        <v>-0.12045714285714292</v>
      </c>
      <c r="O164" s="285">
        <v>20.629000000000001</v>
      </c>
      <c r="P164" s="285">
        <v>31.123000000000001</v>
      </c>
      <c r="Q164" s="314">
        <f t="shared" si="14"/>
        <v>-2.9982857142857142</v>
      </c>
    </row>
    <row r="165" spans="1:17" ht="15">
      <c r="A165" s="281" t="s">
        <v>155</v>
      </c>
      <c r="B165" s="282">
        <v>71000</v>
      </c>
      <c r="C165" s="283">
        <v>850</v>
      </c>
      <c r="D165" s="286" t="s">
        <v>511</v>
      </c>
      <c r="E165" s="281">
        <f t="shared" si="10"/>
        <v>34</v>
      </c>
      <c r="F165" s="285">
        <f t="shared" si="11"/>
        <v>3.4</v>
      </c>
      <c r="G165" s="281">
        <v>1990</v>
      </c>
      <c r="H165" s="281">
        <v>2023</v>
      </c>
      <c r="I165" s="285">
        <v>4.8910999999999998</v>
      </c>
      <c r="J165" s="285">
        <v>5.3102</v>
      </c>
      <c r="K165" s="278">
        <f t="shared" si="12"/>
        <v>-0.12326470588235301</v>
      </c>
      <c r="L165" s="285">
        <v>2.0672000000000001</v>
      </c>
      <c r="M165" s="285">
        <v>1.5986</v>
      </c>
      <c r="N165" s="279">
        <f t="shared" si="13"/>
        <v>0.13782352941176473</v>
      </c>
      <c r="O165" s="285">
        <v>20.386600000000001</v>
      </c>
      <c r="P165" s="285">
        <v>24.408999999999999</v>
      </c>
      <c r="Q165" s="314">
        <f t="shared" si="14"/>
        <v>-1.1830588235294111</v>
      </c>
    </row>
    <row r="166" spans="1:17" ht="15">
      <c r="A166" s="281" t="s">
        <v>85</v>
      </c>
      <c r="B166" s="282">
        <v>71300</v>
      </c>
      <c r="C166" s="283">
        <v>1335</v>
      </c>
      <c r="D166" s="286" t="s">
        <v>511</v>
      </c>
      <c r="E166" s="281">
        <f t="shared" si="10"/>
        <v>32</v>
      </c>
      <c r="F166" s="285">
        <f t="shared" si="11"/>
        <v>3.2</v>
      </c>
      <c r="G166" s="281">
        <v>1992</v>
      </c>
      <c r="H166" s="281">
        <v>2023</v>
      </c>
      <c r="I166" s="285">
        <v>5.4635999999999996</v>
      </c>
      <c r="J166" s="285">
        <v>6.9856999999999996</v>
      </c>
      <c r="K166" s="278">
        <f t="shared" si="12"/>
        <v>-0.47565625</v>
      </c>
      <c r="L166" s="285">
        <v>2.2058499999999999</v>
      </c>
      <c r="M166" s="285">
        <v>2.1762999999999999</v>
      </c>
      <c r="N166" s="279">
        <f t="shared" si="13"/>
        <v>9.2343749999999891E-3</v>
      </c>
      <c r="O166" s="285">
        <v>21.04</v>
      </c>
      <c r="P166" s="285">
        <v>24.82</v>
      </c>
      <c r="Q166" s="314">
        <f t="shared" si="14"/>
        <v>-1.1812500000000004</v>
      </c>
    </row>
    <row r="167" spans="1:17" ht="15">
      <c r="A167" s="281" t="s">
        <v>86</v>
      </c>
      <c r="B167" s="282">
        <v>71700</v>
      </c>
      <c r="C167" s="283">
        <v>1350</v>
      </c>
      <c r="D167" s="286" t="s">
        <v>511</v>
      </c>
      <c r="E167" s="281">
        <f t="shared" si="10"/>
        <v>35</v>
      </c>
      <c r="F167" s="285">
        <f t="shared" si="11"/>
        <v>3.5</v>
      </c>
      <c r="G167" s="281">
        <v>1989</v>
      </c>
      <c r="H167" s="281">
        <v>2023</v>
      </c>
      <c r="I167" s="285">
        <v>5.9004000000000003</v>
      </c>
      <c r="J167" s="285">
        <v>6.1757999999999997</v>
      </c>
      <c r="K167" s="278">
        <f t="shared" si="12"/>
        <v>-7.8685714285714123E-2</v>
      </c>
      <c r="L167" s="285">
        <v>2.2743000000000002</v>
      </c>
      <c r="M167" s="285">
        <v>1.7269000000000001</v>
      </c>
      <c r="N167" s="279">
        <f t="shared" si="13"/>
        <v>0.15640000000000004</v>
      </c>
      <c r="O167" s="285">
        <v>20.884699999999999</v>
      </c>
      <c r="P167" s="285">
        <v>23.759</v>
      </c>
      <c r="Q167" s="314">
        <f t="shared" si="14"/>
        <v>-0.82122857142857186</v>
      </c>
    </row>
    <row r="168" spans="1:17" ht="15">
      <c r="A168" s="281" t="s">
        <v>519</v>
      </c>
      <c r="B168" s="282">
        <v>72000</v>
      </c>
      <c r="C168" s="283">
        <v>1620</v>
      </c>
      <c r="D168" s="286" t="s">
        <v>511</v>
      </c>
      <c r="E168" s="281">
        <f t="shared" si="10"/>
        <v>32</v>
      </c>
      <c r="F168" s="285">
        <f t="shared" si="11"/>
        <v>3.2</v>
      </c>
      <c r="G168" s="281">
        <v>1992</v>
      </c>
      <c r="H168" s="281">
        <v>2023</v>
      </c>
      <c r="I168" s="285">
        <v>7.1509999999999998</v>
      </c>
      <c r="J168" s="285">
        <v>7.6997</v>
      </c>
      <c r="K168" s="278">
        <f t="shared" si="12"/>
        <v>-0.17146875000000006</v>
      </c>
      <c r="L168" s="285">
        <v>2.6293000000000002</v>
      </c>
      <c r="M168" s="285">
        <v>2.5084</v>
      </c>
      <c r="N168" s="279">
        <f t="shared" si="13"/>
        <v>3.7781250000000072E-2</v>
      </c>
      <c r="O168" s="285">
        <v>24.975000000000001</v>
      </c>
      <c r="P168" s="285">
        <v>26.826000000000001</v>
      </c>
      <c r="Q168" s="314">
        <f t="shared" si="14"/>
        <v>-0.57843749999999972</v>
      </c>
    </row>
    <row r="169" spans="1:17" ht="15">
      <c r="A169" s="281" t="s">
        <v>88</v>
      </c>
      <c r="B169" s="282">
        <v>72500</v>
      </c>
      <c r="C169" s="283">
        <v>1655</v>
      </c>
      <c r="D169" s="286" t="s">
        <v>511</v>
      </c>
      <c r="E169" s="281">
        <f t="shared" si="10"/>
        <v>32</v>
      </c>
      <c r="F169" s="285">
        <f t="shared" si="11"/>
        <v>3.2</v>
      </c>
      <c r="G169" s="281">
        <v>1992</v>
      </c>
      <c r="H169" s="281">
        <v>2023</v>
      </c>
      <c r="I169" s="285">
        <v>7.3838999999999997</v>
      </c>
      <c r="J169" s="285">
        <v>7.8023999999999996</v>
      </c>
      <c r="K169" s="278">
        <f t="shared" si="12"/>
        <v>-0.13078124999999996</v>
      </c>
      <c r="L169" s="285">
        <v>2.4386999999999999</v>
      </c>
      <c r="M169" s="285">
        <v>2.8292999999999999</v>
      </c>
      <c r="N169" s="279">
        <f t="shared" si="13"/>
        <v>-0.12206250000000002</v>
      </c>
      <c r="O169" s="285">
        <v>24.998000000000001</v>
      </c>
      <c r="P169" s="285">
        <v>29.219000000000001</v>
      </c>
      <c r="Q169" s="314">
        <f t="shared" si="14"/>
        <v>-1.3190625</v>
      </c>
    </row>
    <row r="170" spans="1:17" ht="15">
      <c r="A170" s="281" t="s">
        <v>518</v>
      </c>
      <c r="B170" s="282">
        <v>73000</v>
      </c>
      <c r="C170" s="283">
        <v>1410</v>
      </c>
      <c r="D170" s="286" t="s">
        <v>511</v>
      </c>
      <c r="E170" s="281">
        <f t="shared" si="10"/>
        <v>31</v>
      </c>
      <c r="F170" s="285">
        <f t="shared" si="11"/>
        <v>3.1</v>
      </c>
      <c r="G170" s="281">
        <v>1993</v>
      </c>
      <c r="H170" s="281">
        <v>2023</v>
      </c>
      <c r="I170" s="285">
        <v>6.5298999999999996</v>
      </c>
      <c r="J170" s="285">
        <v>7.2229000000000001</v>
      </c>
      <c r="K170" s="278">
        <f t="shared" si="12"/>
        <v>-0.22354838709677435</v>
      </c>
      <c r="L170" s="285">
        <v>2.3424999999999998</v>
      </c>
      <c r="M170" s="285">
        <v>2.4264999999999999</v>
      </c>
      <c r="N170" s="279">
        <f t="shared" si="13"/>
        <v>-2.709677419354841E-2</v>
      </c>
      <c r="O170" s="285">
        <v>23.6648</v>
      </c>
      <c r="P170" s="285">
        <v>24.529</v>
      </c>
      <c r="Q170" s="314">
        <f t="shared" si="14"/>
        <v>-0.27877419354838717</v>
      </c>
    </row>
    <row r="171" spans="1:17" ht="15">
      <c r="A171" s="281" t="s">
        <v>90</v>
      </c>
      <c r="B171" s="282">
        <v>73500</v>
      </c>
      <c r="C171" s="283">
        <v>1890</v>
      </c>
      <c r="D171" s="288" t="s">
        <v>516</v>
      </c>
      <c r="E171" s="281">
        <f t="shared" si="10"/>
        <v>35</v>
      </c>
      <c r="F171" s="285">
        <f t="shared" si="11"/>
        <v>3.5</v>
      </c>
      <c r="G171" s="281">
        <v>1989</v>
      </c>
      <c r="H171" s="281">
        <v>2023</v>
      </c>
      <c r="I171" s="285">
        <v>7.9377000000000004</v>
      </c>
      <c r="J171" s="285">
        <v>9.1684999999999999</v>
      </c>
      <c r="K171" s="278">
        <f t="shared" si="12"/>
        <v>-0.35165714285714272</v>
      </c>
      <c r="L171" s="285">
        <v>2.9763000000000002</v>
      </c>
      <c r="M171" s="285">
        <v>3.0783</v>
      </c>
      <c r="N171" s="279">
        <f t="shared" si="13"/>
        <v>-2.9142857142857106E-2</v>
      </c>
      <c r="O171" s="285">
        <v>24.743400000000001</v>
      </c>
      <c r="P171" s="285">
        <v>30.571000000000002</v>
      </c>
      <c r="Q171" s="314">
        <f t="shared" si="14"/>
        <v>-1.6650285714285715</v>
      </c>
    </row>
    <row r="172" spans="1:17" ht="15">
      <c r="A172" s="281" t="s">
        <v>157</v>
      </c>
      <c r="B172" s="282">
        <v>74500</v>
      </c>
      <c r="C172" s="283">
        <v>1730</v>
      </c>
      <c r="D172" s="288" t="s">
        <v>511</v>
      </c>
      <c r="E172" s="281">
        <f t="shared" si="10"/>
        <v>34</v>
      </c>
      <c r="F172" s="285">
        <f t="shared" si="11"/>
        <v>3.4</v>
      </c>
      <c r="G172" s="281">
        <v>1990</v>
      </c>
      <c r="H172" s="281">
        <v>2023</v>
      </c>
      <c r="I172" s="285">
        <v>5.923</v>
      </c>
      <c r="J172" s="285">
        <v>8.3620000000000001</v>
      </c>
      <c r="K172" s="278">
        <f t="shared" si="12"/>
        <v>-0.71735294117647064</v>
      </c>
      <c r="L172" s="285">
        <v>2.9003000000000001</v>
      </c>
      <c r="M172" s="285">
        <v>3.6032000000000002</v>
      </c>
      <c r="N172" s="279">
        <f t="shared" si="13"/>
        <v>-0.2067352941176471</v>
      </c>
      <c r="O172" s="285">
        <v>22.2073</v>
      </c>
      <c r="P172" s="285">
        <v>37.935000000000002</v>
      </c>
      <c r="Q172" s="314">
        <f t="shared" si="14"/>
        <v>-4.6257941176470592</v>
      </c>
    </row>
    <row r="173" spans="1:17" ht="15">
      <c r="A173" s="281" t="s">
        <v>21</v>
      </c>
      <c r="B173" s="282">
        <v>74700</v>
      </c>
      <c r="C173" s="283">
        <v>1580</v>
      </c>
      <c r="D173" s="286" t="s">
        <v>511</v>
      </c>
      <c r="E173" s="281">
        <f t="shared" si="10"/>
        <v>39</v>
      </c>
      <c r="F173" s="285">
        <f t="shared" si="11"/>
        <v>3.9</v>
      </c>
      <c r="G173" s="281">
        <v>1985</v>
      </c>
      <c r="H173" s="281">
        <v>2023</v>
      </c>
      <c r="I173" s="285">
        <v>8.2942</v>
      </c>
      <c r="J173" s="285">
        <v>7.0212000000000003</v>
      </c>
      <c r="K173" s="278">
        <f t="shared" si="12"/>
        <v>0.32641025641025634</v>
      </c>
      <c r="L173" s="285">
        <v>3.5802999999999998</v>
      </c>
      <c r="M173" s="285">
        <v>1.6347</v>
      </c>
      <c r="N173" s="279">
        <f t="shared" si="13"/>
        <v>0.49887179487179484</v>
      </c>
      <c r="O173" s="285">
        <v>27.000599999999999</v>
      </c>
      <c r="P173" s="285">
        <v>27.753</v>
      </c>
      <c r="Q173" s="314">
        <f t="shared" si="14"/>
        <v>-0.19292307692307731</v>
      </c>
    </row>
    <row r="174" spans="1:17" ht="15">
      <c r="A174" s="281" t="s">
        <v>113</v>
      </c>
      <c r="B174" s="282">
        <v>75500</v>
      </c>
      <c r="C174" s="283">
        <v>1660</v>
      </c>
      <c r="D174" s="286" t="s">
        <v>511</v>
      </c>
      <c r="E174" s="281">
        <f t="shared" si="10"/>
        <v>33</v>
      </c>
      <c r="F174" s="285">
        <f t="shared" si="11"/>
        <v>3.3</v>
      </c>
      <c r="G174" s="281">
        <v>1991</v>
      </c>
      <c r="H174" s="281">
        <v>2023</v>
      </c>
      <c r="I174" s="285">
        <v>8.8507999999999996</v>
      </c>
      <c r="J174" s="285">
        <v>10.438000000000001</v>
      </c>
      <c r="K174" s="278">
        <f t="shared" si="12"/>
        <v>-0.48096969696969732</v>
      </c>
      <c r="L174" s="285">
        <v>3.5880999999999998</v>
      </c>
      <c r="M174" s="285">
        <v>2.1768999999999998</v>
      </c>
      <c r="N174" s="279">
        <f t="shared" si="13"/>
        <v>0.42763636363636365</v>
      </c>
      <c r="O174" s="285">
        <v>27.5944</v>
      </c>
      <c r="P174" s="285">
        <v>35.572000000000003</v>
      </c>
      <c r="Q174" s="314">
        <f t="shared" si="14"/>
        <v>-2.4174545454545462</v>
      </c>
    </row>
    <row r="175" spans="1:17" ht="15">
      <c r="A175" s="281" t="s">
        <v>589</v>
      </c>
      <c r="B175" s="282">
        <v>75800</v>
      </c>
      <c r="C175" s="283">
        <v>2120</v>
      </c>
      <c r="D175" s="286" t="s">
        <v>511</v>
      </c>
      <c r="E175" s="281">
        <f t="shared" si="10"/>
        <v>33</v>
      </c>
      <c r="F175" s="285">
        <f t="shared" si="11"/>
        <v>3.3</v>
      </c>
      <c r="G175" s="281">
        <v>1991</v>
      </c>
      <c r="H175" s="281">
        <v>2023</v>
      </c>
      <c r="I175" s="285">
        <v>9.2224000000000004</v>
      </c>
      <c r="J175" s="285">
        <v>12.432</v>
      </c>
      <c r="K175" s="278">
        <f t="shared" si="12"/>
        <v>-0.9726060606060607</v>
      </c>
      <c r="L175" s="285">
        <v>3.4729999999999999</v>
      </c>
      <c r="M175" s="285">
        <v>2.1545000000000001</v>
      </c>
      <c r="N175" s="279">
        <f t="shared" si="13"/>
        <v>0.39954545454545448</v>
      </c>
      <c r="O175" s="285">
        <v>30.110199999999999</v>
      </c>
      <c r="P175" s="285">
        <v>37.835000000000001</v>
      </c>
      <c r="Q175" s="314">
        <f t="shared" si="14"/>
        <v>-2.3408484848484856</v>
      </c>
    </row>
    <row r="176" spans="1:17" ht="15">
      <c r="A176" s="281" t="s">
        <v>427</v>
      </c>
      <c r="B176" s="282">
        <v>76200</v>
      </c>
      <c r="C176" s="283">
        <v>2700</v>
      </c>
      <c r="D176" s="286" t="s">
        <v>511</v>
      </c>
      <c r="E176" s="281">
        <f t="shared" si="10"/>
        <v>34</v>
      </c>
      <c r="F176" s="285">
        <f t="shared" si="11"/>
        <v>3.4</v>
      </c>
      <c r="G176" s="281">
        <v>1990</v>
      </c>
      <c r="H176" s="281">
        <v>2023</v>
      </c>
      <c r="I176" s="285">
        <v>10.3691</v>
      </c>
      <c r="J176" s="285">
        <v>13.513999999999999</v>
      </c>
      <c r="K176" s="278">
        <f t="shared" si="12"/>
        <v>-0.9249705882352941</v>
      </c>
      <c r="L176" s="285">
        <v>3.6532</v>
      </c>
      <c r="M176" s="285">
        <v>3.706</v>
      </c>
      <c r="N176" s="279">
        <f t="shared" si="13"/>
        <v>-1.552941176470587E-2</v>
      </c>
      <c r="O176" s="285">
        <v>31.7545</v>
      </c>
      <c r="P176" s="285">
        <v>39.856000000000002</v>
      </c>
      <c r="Q176" s="314">
        <f t="shared" si="14"/>
        <v>-2.3827941176470593</v>
      </c>
    </row>
    <row r="177" spans="1:17" ht="15">
      <c r="A177" s="281" t="s">
        <v>365</v>
      </c>
      <c r="B177" s="282">
        <v>76700</v>
      </c>
      <c r="C177" s="283">
        <v>1665</v>
      </c>
      <c r="D177" s="286" t="s">
        <v>511</v>
      </c>
      <c r="E177" s="281">
        <f t="shared" si="10"/>
        <v>30</v>
      </c>
      <c r="F177" s="285">
        <f t="shared" si="11"/>
        <v>3</v>
      </c>
      <c r="G177" s="281">
        <v>1994</v>
      </c>
      <c r="H177" s="281">
        <v>2023</v>
      </c>
      <c r="I177" s="285">
        <v>9.1449999999999996</v>
      </c>
      <c r="J177" s="285">
        <v>9.1537000000000006</v>
      </c>
      <c r="K177" s="278">
        <f t="shared" si="12"/>
        <v>-2.9000000000003467E-3</v>
      </c>
      <c r="L177" s="285">
        <v>3.4775</v>
      </c>
      <c r="M177" s="285">
        <v>2.2797999999999998</v>
      </c>
      <c r="N177" s="279">
        <f t="shared" si="13"/>
        <v>0.39923333333333338</v>
      </c>
      <c r="O177" s="285">
        <v>29.418800000000001</v>
      </c>
      <c r="P177" s="285">
        <v>30.521999999999998</v>
      </c>
      <c r="Q177" s="314">
        <f t="shared" si="14"/>
        <v>-0.36773333333333252</v>
      </c>
    </row>
    <row r="178" spans="1:17" ht="15">
      <c r="A178" s="281" t="s">
        <v>428</v>
      </c>
      <c r="B178" s="282">
        <v>77300</v>
      </c>
      <c r="C178" s="283">
        <v>1710</v>
      </c>
      <c r="D178" s="286" t="s">
        <v>511</v>
      </c>
      <c r="E178" s="281">
        <f t="shared" si="10"/>
        <v>27</v>
      </c>
      <c r="F178" s="285">
        <f t="shared" si="11"/>
        <v>2.7</v>
      </c>
      <c r="G178" s="281">
        <v>1997</v>
      </c>
      <c r="H178" s="281">
        <v>2023</v>
      </c>
      <c r="I178" s="285">
        <v>9.7863000000000007</v>
      </c>
      <c r="J178" s="285">
        <v>8.4186999999999994</v>
      </c>
      <c r="K178" s="278">
        <f t="shared" si="12"/>
        <v>0.50651851851851892</v>
      </c>
      <c r="L178" s="285">
        <v>4.1032000000000002</v>
      </c>
      <c r="M178" s="285">
        <v>1.8724000000000001</v>
      </c>
      <c r="N178" s="279">
        <f t="shared" si="13"/>
        <v>0.8262222222222223</v>
      </c>
      <c r="O178" s="285">
        <v>25.645</v>
      </c>
      <c r="P178" s="285">
        <v>30.8</v>
      </c>
      <c r="Q178" s="314">
        <f t="shared" si="14"/>
        <v>-1.9092592592592597</v>
      </c>
    </row>
    <row r="179" spans="1:17" ht="15">
      <c r="A179" s="281" t="s">
        <v>429</v>
      </c>
      <c r="B179" s="282">
        <v>77500</v>
      </c>
      <c r="C179" s="283">
        <v>1890</v>
      </c>
      <c r="D179" s="286" t="s">
        <v>511</v>
      </c>
      <c r="E179" s="281">
        <f t="shared" si="10"/>
        <v>27</v>
      </c>
      <c r="F179" s="285">
        <f t="shared" si="11"/>
        <v>2.7</v>
      </c>
      <c r="G179" s="281">
        <v>1997</v>
      </c>
      <c r="H179" s="281">
        <v>2023</v>
      </c>
      <c r="I179" s="285">
        <v>10.134</v>
      </c>
      <c r="J179" s="285">
        <v>9.2707999999999995</v>
      </c>
      <c r="K179" s="278">
        <f t="shared" si="12"/>
        <v>0.31970370370370399</v>
      </c>
      <c r="L179" s="285">
        <v>4.0495999999999999</v>
      </c>
      <c r="M179" s="285">
        <v>2.2061999999999999</v>
      </c>
      <c r="N179" s="279">
        <f t="shared" si="13"/>
        <v>0.68274074074074065</v>
      </c>
      <c r="O179" s="285">
        <v>28.998000000000001</v>
      </c>
      <c r="P179" s="285">
        <v>30.843</v>
      </c>
      <c r="Q179" s="314">
        <f t="shared" si="14"/>
        <v>-0.6833333333333329</v>
      </c>
    </row>
    <row r="180" spans="1:17" ht="15">
      <c r="A180" s="281" t="s">
        <v>121</v>
      </c>
      <c r="B180" s="282">
        <v>77800</v>
      </c>
      <c r="C180" s="283">
        <v>2580</v>
      </c>
      <c r="D180" s="286" t="s">
        <v>511</v>
      </c>
      <c r="E180" s="281">
        <f t="shared" si="10"/>
        <v>27</v>
      </c>
      <c r="F180" s="285">
        <f t="shared" si="11"/>
        <v>2.7</v>
      </c>
      <c r="G180" s="281">
        <v>1997</v>
      </c>
      <c r="H180" s="281">
        <v>2023</v>
      </c>
      <c r="I180" s="285">
        <v>10.327999999999999</v>
      </c>
      <c r="J180" s="285">
        <v>9.7612000000000005</v>
      </c>
      <c r="K180" s="278">
        <f t="shared" si="12"/>
        <v>0.20992592592592549</v>
      </c>
      <c r="L180" s="285">
        <v>4.0949999999999998</v>
      </c>
      <c r="M180" s="285">
        <v>2.2360000000000002</v>
      </c>
      <c r="N180" s="279">
        <f t="shared" si="13"/>
        <v>0.68851851851851831</v>
      </c>
      <c r="O180" s="285">
        <v>29.486000000000001</v>
      </c>
      <c r="P180" s="285">
        <v>33.110999999999997</v>
      </c>
      <c r="Q180" s="314">
        <f t="shared" si="14"/>
        <v>-1.3425925925925912</v>
      </c>
    </row>
    <row r="181" spans="1:17" ht="15">
      <c r="A181" s="281" t="s">
        <v>122</v>
      </c>
      <c r="B181" s="282">
        <v>78200</v>
      </c>
      <c r="C181" s="283">
        <v>1825</v>
      </c>
      <c r="D181" s="288" t="s">
        <v>516</v>
      </c>
      <c r="E181" s="281">
        <f t="shared" si="10"/>
        <v>27</v>
      </c>
      <c r="F181" s="285">
        <f t="shared" si="11"/>
        <v>2.7</v>
      </c>
      <c r="G181" s="281">
        <v>1997</v>
      </c>
      <c r="H181" s="281">
        <v>2023</v>
      </c>
      <c r="I181" s="285">
        <v>10.101800000000001</v>
      </c>
      <c r="J181" s="285">
        <v>8.2896000000000001</v>
      </c>
      <c r="K181" s="278">
        <f t="shared" si="12"/>
        <v>0.67118518518518544</v>
      </c>
      <c r="L181" s="285">
        <v>4.0255000000000001</v>
      </c>
      <c r="M181" s="285">
        <v>1.9455</v>
      </c>
      <c r="N181" s="279">
        <f t="shared" si="13"/>
        <v>0.77037037037037037</v>
      </c>
      <c r="O181" s="285">
        <v>27.9178</v>
      </c>
      <c r="P181" s="285">
        <v>28.716000000000001</v>
      </c>
      <c r="Q181" s="314">
        <f t="shared" si="14"/>
        <v>-0.29562962962963013</v>
      </c>
    </row>
    <row r="182" spans="1:17" ht="15">
      <c r="A182" s="281" t="s">
        <v>123</v>
      </c>
      <c r="B182" s="282">
        <v>78500</v>
      </c>
      <c r="C182" s="283">
        <v>2180</v>
      </c>
      <c r="D182" s="288" t="s">
        <v>516</v>
      </c>
      <c r="E182" s="281">
        <f t="shared" si="10"/>
        <v>27</v>
      </c>
      <c r="F182" s="285">
        <f t="shared" si="11"/>
        <v>2.7</v>
      </c>
      <c r="G182" s="281">
        <v>1997</v>
      </c>
      <c r="H182" s="281">
        <v>2023</v>
      </c>
      <c r="I182" s="285">
        <v>9.9995999999999992</v>
      </c>
      <c r="J182" s="285">
        <v>10.048999999999999</v>
      </c>
      <c r="K182" s="278">
        <f t="shared" si="12"/>
        <v>-1.8296296296296418E-2</v>
      </c>
      <c r="L182" s="285">
        <v>3.3786999999999998</v>
      </c>
      <c r="M182" s="285">
        <v>2.2633000000000001</v>
      </c>
      <c r="N182" s="279">
        <f t="shared" si="13"/>
        <v>0.41311111111111098</v>
      </c>
      <c r="O182" s="285">
        <v>29.373000000000001</v>
      </c>
      <c r="P182" s="285">
        <v>31.018000000000001</v>
      </c>
      <c r="Q182" s="314">
        <f t="shared" si="14"/>
        <v>-0.60925925925925906</v>
      </c>
    </row>
    <row r="183" spans="1:17" ht="15">
      <c r="A183" s="281" t="s">
        <v>124</v>
      </c>
      <c r="B183" s="282">
        <v>79000</v>
      </c>
      <c r="C183" s="283">
        <v>1895</v>
      </c>
      <c r="D183" s="286" t="s">
        <v>511</v>
      </c>
      <c r="E183" s="281">
        <f t="shared" si="10"/>
        <v>27</v>
      </c>
      <c r="F183" s="285">
        <f t="shared" si="11"/>
        <v>2.7</v>
      </c>
      <c r="G183" s="281">
        <v>1997</v>
      </c>
      <c r="H183" s="281">
        <v>2023</v>
      </c>
      <c r="I183" s="285">
        <v>9.5457000000000001</v>
      </c>
      <c r="J183" s="285">
        <v>7.4916999999999998</v>
      </c>
      <c r="K183" s="278">
        <f t="shared" si="12"/>
        <v>0.76074074074074083</v>
      </c>
      <c r="L183" s="285">
        <v>3.9468000000000001</v>
      </c>
      <c r="M183" s="285">
        <v>1.5678000000000001</v>
      </c>
      <c r="N183" s="279">
        <f t="shared" si="13"/>
        <v>0.88111111111111107</v>
      </c>
      <c r="O183" s="285">
        <v>29.726500000000001</v>
      </c>
      <c r="P183" s="285">
        <v>26.834</v>
      </c>
      <c r="Q183" s="314">
        <f t="shared" si="14"/>
        <v>1.0712962962962969</v>
      </c>
    </row>
    <row r="184" spans="1:17" ht="15">
      <c r="A184" s="281" t="s">
        <v>125</v>
      </c>
      <c r="B184" s="282">
        <v>79300</v>
      </c>
      <c r="C184" s="283">
        <v>2305</v>
      </c>
      <c r="D184" s="286" t="s">
        <v>511</v>
      </c>
      <c r="E184" s="281">
        <f t="shared" si="10"/>
        <v>27</v>
      </c>
      <c r="F184" s="285">
        <f t="shared" si="11"/>
        <v>2.7</v>
      </c>
      <c r="G184" s="281">
        <v>1997</v>
      </c>
      <c r="H184" s="281">
        <v>2023</v>
      </c>
      <c r="I184" s="285">
        <v>10.790800000000001</v>
      </c>
      <c r="J184" s="285">
        <v>10.601000000000001</v>
      </c>
      <c r="K184" s="278">
        <f t="shared" si="12"/>
        <v>7.0296296296296273E-2</v>
      </c>
      <c r="L184" s="285">
        <v>3.7734999999999999</v>
      </c>
      <c r="M184" s="285">
        <v>2.2707000000000002</v>
      </c>
      <c r="N184" s="279">
        <f t="shared" si="13"/>
        <v>0.55659259259259242</v>
      </c>
      <c r="O184" s="285">
        <v>30.970500000000001</v>
      </c>
      <c r="P184" s="285">
        <v>33.628</v>
      </c>
      <c r="Q184" s="314">
        <f t="shared" si="14"/>
        <v>-0.98425925925925872</v>
      </c>
    </row>
    <row r="185" spans="1:17" ht="15">
      <c r="A185" s="281" t="s">
        <v>190</v>
      </c>
      <c r="B185" s="282">
        <v>79500</v>
      </c>
      <c r="C185" s="283">
        <v>1710</v>
      </c>
      <c r="D185" s="286" t="s">
        <v>511</v>
      </c>
      <c r="E185" s="281">
        <f t="shared" si="10"/>
        <v>35</v>
      </c>
      <c r="F185" s="285">
        <f t="shared" si="11"/>
        <v>3.5</v>
      </c>
      <c r="G185" s="281">
        <v>1989</v>
      </c>
      <c r="H185" s="281">
        <v>2023</v>
      </c>
      <c r="I185" s="285">
        <v>6.9996999999999998</v>
      </c>
      <c r="J185" s="285">
        <v>8.4067000000000007</v>
      </c>
      <c r="K185" s="278">
        <f t="shared" si="12"/>
        <v>-0.40200000000000025</v>
      </c>
      <c r="L185" s="285">
        <v>3.2970000000000002</v>
      </c>
      <c r="M185" s="285">
        <v>1.6274999999999999</v>
      </c>
      <c r="N185" s="279">
        <f t="shared" si="13"/>
        <v>0.47700000000000004</v>
      </c>
      <c r="O185" s="285">
        <v>26.677800000000001</v>
      </c>
      <c r="P185" s="285">
        <v>29.85</v>
      </c>
      <c r="Q185" s="314">
        <f t="shared" si="14"/>
        <v>-0.90634285714285723</v>
      </c>
    </row>
    <row r="186" spans="1:17" ht="15">
      <c r="A186" s="281" t="s">
        <v>517</v>
      </c>
      <c r="B186" s="282">
        <v>80200</v>
      </c>
      <c r="C186" s="283">
        <v>1880</v>
      </c>
      <c r="D186" s="286" t="s">
        <v>511</v>
      </c>
      <c r="E186" s="281">
        <f t="shared" si="10"/>
        <v>39</v>
      </c>
      <c r="F186" s="285">
        <f t="shared" si="11"/>
        <v>3.9</v>
      </c>
      <c r="G186" s="281">
        <v>1985</v>
      </c>
      <c r="H186" s="281">
        <v>2023</v>
      </c>
      <c r="I186" s="285">
        <v>7.766</v>
      </c>
      <c r="J186" s="285">
        <v>9.6052</v>
      </c>
      <c r="K186" s="278">
        <f t="shared" si="12"/>
        <v>-0.47158974358974359</v>
      </c>
      <c r="L186" s="285">
        <v>3.4232</v>
      </c>
      <c r="M186" s="285">
        <v>2.2755999999999998</v>
      </c>
      <c r="N186" s="279">
        <f t="shared" si="13"/>
        <v>0.29425641025641031</v>
      </c>
      <c r="O186" s="285">
        <v>27.754200000000001</v>
      </c>
      <c r="P186" s="285">
        <v>31.395</v>
      </c>
      <c r="Q186" s="314">
        <f t="shared" si="14"/>
        <v>-0.93353846153846121</v>
      </c>
    </row>
    <row r="187" spans="1:17" ht="15">
      <c r="A187" s="281" t="s">
        <v>139</v>
      </c>
      <c r="B187" s="282">
        <v>80700</v>
      </c>
      <c r="C187" s="283">
        <v>2065</v>
      </c>
      <c r="D187" s="286" t="s">
        <v>511</v>
      </c>
      <c r="E187" s="281">
        <f t="shared" si="10"/>
        <v>30</v>
      </c>
      <c r="F187" s="285">
        <f t="shared" si="11"/>
        <v>3</v>
      </c>
      <c r="G187" s="281">
        <v>1994</v>
      </c>
      <c r="H187" s="281">
        <v>2023</v>
      </c>
      <c r="I187" s="285">
        <v>9.0969999999999995</v>
      </c>
      <c r="J187" s="285">
        <v>7.7572000000000001</v>
      </c>
      <c r="K187" s="278">
        <f t="shared" si="12"/>
        <v>0.44659999999999983</v>
      </c>
      <c r="L187" s="285">
        <v>4.1863000000000001</v>
      </c>
      <c r="M187" s="285">
        <v>1.5183</v>
      </c>
      <c r="N187" s="279">
        <f t="shared" si="13"/>
        <v>0.88933333333333342</v>
      </c>
      <c r="O187" s="285">
        <v>29.0974</v>
      </c>
      <c r="P187" s="285">
        <v>28.739000000000001</v>
      </c>
      <c r="Q187" s="314">
        <f t="shared" si="14"/>
        <v>0.11946666666666654</v>
      </c>
    </row>
    <row r="188" spans="1:17" ht="15">
      <c r="A188" s="281" t="s">
        <v>280</v>
      </c>
      <c r="B188" s="282">
        <v>81000</v>
      </c>
      <c r="C188" s="283">
        <v>2550</v>
      </c>
      <c r="D188" s="284" t="s">
        <v>510</v>
      </c>
      <c r="E188" s="281">
        <f t="shared" si="10"/>
        <v>41</v>
      </c>
      <c r="F188" s="285">
        <f t="shared" si="11"/>
        <v>4.0999999999999996</v>
      </c>
      <c r="G188" s="281">
        <v>1983</v>
      </c>
      <c r="H188" s="281">
        <v>2023</v>
      </c>
      <c r="I188" s="285">
        <v>7.1105999999999998</v>
      </c>
      <c r="J188" s="285">
        <v>8.1666000000000007</v>
      </c>
      <c r="K188" s="278">
        <f t="shared" si="12"/>
        <v>-0.25756097560975633</v>
      </c>
      <c r="L188" s="285">
        <v>3.0145</v>
      </c>
      <c r="M188" s="285">
        <v>2.1185</v>
      </c>
      <c r="N188" s="279">
        <f t="shared" si="13"/>
        <v>0.21853658536585366</v>
      </c>
      <c r="O188" s="285">
        <v>25.356000000000002</v>
      </c>
      <c r="P188" s="285">
        <v>29.815999999999999</v>
      </c>
      <c r="Q188" s="314">
        <f t="shared" si="14"/>
        <v>-1.0878048780487799</v>
      </c>
    </row>
    <row r="189" spans="1:17" ht="15">
      <c r="A189" s="281" t="s">
        <v>140</v>
      </c>
      <c r="B189" s="282">
        <v>81300</v>
      </c>
      <c r="C189" s="283">
        <v>1810</v>
      </c>
      <c r="D189" s="288" t="s">
        <v>516</v>
      </c>
      <c r="E189" s="281">
        <f t="shared" si="10"/>
        <v>39</v>
      </c>
      <c r="F189" s="285">
        <f t="shared" si="11"/>
        <v>3.9</v>
      </c>
      <c r="G189" s="281">
        <v>1985</v>
      </c>
      <c r="H189" s="281">
        <v>2023</v>
      </c>
      <c r="I189" s="285">
        <v>8.1105999999999998</v>
      </c>
      <c r="J189" s="285">
        <v>8.3385999999999996</v>
      </c>
      <c r="K189" s="278">
        <f t="shared" si="12"/>
        <v>-5.8461538461538398E-2</v>
      </c>
      <c r="L189" s="285">
        <v>3.1402999999999999</v>
      </c>
      <c r="M189" s="285">
        <v>1.9509000000000001</v>
      </c>
      <c r="N189" s="279">
        <f t="shared" si="13"/>
        <v>0.30497435897435893</v>
      </c>
      <c r="O189" s="285">
        <v>27.727399999999999</v>
      </c>
      <c r="P189" s="285">
        <v>31.497</v>
      </c>
      <c r="Q189" s="314">
        <f t="shared" si="14"/>
        <v>-0.96656410256410275</v>
      </c>
    </row>
    <row r="190" spans="1:17" ht="15">
      <c r="A190" s="281" t="s">
        <v>515</v>
      </c>
      <c r="B190" s="282">
        <v>83500</v>
      </c>
      <c r="C190" s="283">
        <v>950</v>
      </c>
      <c r="D190" s="286" t="s">
        <v>511</v>
      </c>
      <c r="E190" s="281">
        <f t="shared" si="10"/>
        <v>29</v>
      </c>
      <c r="F190" s="285">
        <f t="shared" si="11"/>
        <v>2.9</v>
      </c>
      <c r="G190" s="281">
        <v>1995</v>
      </c>
      <c r="H190" s="281">
        <v>2023</v>
      </c>
      <c r="I190" s="285">
        <v>6.2003000000000004</v>
      </c>
      <c r="J190" s="285">
        <v>4.4390999999999998</v>
      </c>
      <c r="K190" s="278">
        <f t="shared" si="12"/>
        <v>0.60731034482758639</v>
      </c>
      <c r="L190" s="285">
        <v>2.2063999999999999</v>
      </c>
      <c r="M190" s="285">
        <v>1.8171999999999999</v>
      </c>
      <c r="N190" s="279">
        <f t="shared" si="13"/>
        <v>0.13420689655172413</v>
      </c>
      <c r="O190" s="285">
        <v>23.474399999999999</v>
      </c>
      <c r="P190" s="285">
        <v>19.905000000000001</v>
      </c>
      <c r="Q190" s="314">
        <f t="shared" si="14"/>
        <v>1.230827586206896</v>
      </c>
    </row>
    <row r="191" spans="1:17" ht="15">
      <c r="A191" s="281" t="s">
        <v>430</v>
      </c>
      <c r="B191" s="282">
        <v>83800</v>
      </c>
      <c r="C191" s="283">
        <v>920</v>
      </c>
      <c r="D191" s="284" t="s">
        <v>510</v>
      </c>
      <c r="E191" s="281">
        <f t="shared" si="10"/>
        <v>34</v>
      </c>
      <c r="F191" s="285">
        <f t="shared" si="11"/>
        <v>3.4</v>
      </c>
      <c r="G191" s="281">
        <v>1990</v>
      </c>
      <c r="H191" s="281">
        <v>2023</v>
      </c>
      <c r="I191" s="285">
        <v>3.8332999999999999</v>
      </c>
      <c r="J191" s="285">
        <v>7.1890999999999998</v>
      </c>
      <c r="K191" s="278">
        <f t="shared" si="12"/>
        <v>-0.98699999999999999</v>
      </c>
      <c r="L191" s="285">
        <v>1.6072</v>
      </c>
      <c r="M191" s="285">
        <v>2.089</v>
      </c>
      <c r="N191" s="279">
        <f t="shared" si="13"/>
        <v>-0.14170588235294118</v>
      </c>
      <c r="O191" s="285">
        <v>19.5627</v>
      </c>
      <c r="P191" s="285">
        <v>27.387</v>
      </c>
      <c r="Q191" s="314">
        <f t="shared" si="14"/>
        <v>-2.3012647058823532</v>
      </c>
    </row>
    <row r="192" spans="1:17" ht="15">
      <c r="A192" s="281" t="s">
        <v>150</v>
      </c>
      <c r="B192" s="282">
        <v>84000</v>
      </c>
      <c r="C192" s="283">
        <v>1315</v>
      </c>
      <c r="D192" s="284" t="s">
        <v>510</v>
      </c>
      <c r="E192" s="281">
        <f t="shared" si="10"/>
        <v>41</v>
      </c>
      <c r="F192" s="285">
        <f t="shared" si="11"/>
        <v>4.0999999999999996</v>
      </c>
      <c r="G192" s="281">
        <v>1983</v>
      </c>
      <c r="H192" s="281">
        <v>2023</v>
      </c>
      <c r="I192" s="285">
        <v>6.47</v>
      </c>
      <c r="J192" s="285">
        <v>6.85</v>
      </c>
      <c r="K192" s="278">
        <f t="shared" si="12"/>
        <v>-9.2682926829268278E-2</v>
      </c>
      <c r="L192" s="285">
        <v>2.5194999999999999</v>
      </c>
      <c r="M192" s="285">
        <v>2.5314999999999999</v>
      </c>
      <c r="N192" s="279">
        <f t="shared" si="13"/>
        <v>-2.926829268292686E-3</v>
      </c>
      <c r="O192" s="285">
        <v>21.964099999999998</v>
      </c>
      <c r="P192" s="285">
        <v>26.492000000000001</v>
      </c>
      <c r="Q192" s="314">
        <f t="shared" si="14"/>
        <v>-1.1043658536585372</v>
      </c>
    </row>
    <row r="193" spans="1:17" ht="15">
      <c r="A193" s="281" t="s">
        <v>151</v>
      </c>
      <c r="B193" s="282">
        <v>84200</v>
      </c>
      <c r="C193" s="283">
        <v>1455</v>
      </c>
      <c r="D193" s="286" t="s">
        <v>511</v>
      </c>
      <c r="E193" s="281">
        <f t="shared" si="10"/>
        <v>31</v>
      </c>
      <c r="F193" s="285">
        <f t="shared" si="11"/>
        <v>3.1</v>
      </c>
      <c r="G193" s="281">
        <v>1993</v>
      </c>
      <c r="H193" s="281">
        <v>2023</v>
      </c>
      <c r="I193" s="285">
        <v>6.6814</v>
      </c>
      <c r="J193" s="285">
        <v>6.7114000000000003</v>
      </c>
      <c r="K193" s="278">
        <f t="shared" si="12"/>
        <v>-9.6774193548387899E-3</v>
      </c>
      <c r="L193" s="285">
        <v>3.1444000000000001</v>
      </c>
      <c r="M193" s="285">
        <v>2.2294</v>
      </c>
      <c r="N193" s="279">
        <f t="shared" si="13"/>
        <v>0.29516129032258065</v>
      </c>
      <c r="O193" s="285">
        <v>23.065999999999999</v>
      </c>
      <c r="P193" s="285">
        <v>26.173999999999999</v>
      </c>
      <c r="Q193" s="314">
        <f t="shared" si="14"/>
        <v>-1.0025806451612904</v>
      </c>
    </row>
    <row r="194" spans="1:17" ht="15">
      <c r="A194" s="281" t="s">
        <v>152</v>
      </c>
      <c r="B194" s="282">
        <v>84500</v>
      </c>
      <c r="C194" s="283">
        <v>1575</v>
      </c>
      <c r="D194" s="286" t="s">
        <v>511</v>
      </c>
      <c r="E194" s="281">
        <f t="shared" si="10"/>
        <v>36</v>
      </c>
      <c r="F194" s="285">
        <f t="shared" si="11"/>
        <v>3.6</v>
      </c>
      <c r="G194" s="281">
        <v>1988</v>
      </c>
      <c r="H194" s="281">
        <v>2023</v>
      </c>
      <c r="I194" s="285">
        <v>5.5685000000000002</v>
      </c>
      <c r="J194" s="285">
        <v>5.9219999999999997</v>
      </c>
      <c r="K194" s="278">
        <f t="shared" si="12"/>
        <v>-9.8194444444444293E-2</v>
      </c>
      <c r="L194" s="285">
        <v>2.4678</v>
      </c>
      <c r="M194" s="285">
        <v>1.7082999999999999</v>
      </c>
      <c r="N194" s="279">
        <f t="shared" si="13"/>
        <v>0.21097222222222223</v>
      </c>
      <c r="O194" s="285">
        <v>20.273399999999999</v>
      </c>
      <c r="P194" s="285">
        <v>25.948</v>
      </c>
      <c r="Q194" s="314">
        <f t="shared" si="14"/>
        <v>-1.5762777777777781</v>
      </c>
    </row>
    <row r="195" spans="1:17" ht="15">
      <c r="A195" s="281" t="s">
        <v>514</v>
      </c>
      <c r="B195" s="282">
        <v>85000</v>
      </c>
      <c r="C195" s="283">
        <v>970</v>
      </c>
      <c r="D195" s="286" t="s">
        <v>511</v>
      </c>
      <c r="E195" s="281">
        <f t="shared" si="10"/>
        <v>35</v>
      </c>
      <c r="F195" s="285">
        <f t="shared" si="11"/>
        <v>3.5</v>
      </c>
      <c r="G195" s="281">
        <v>1989</v>
      </c>
      <c r="H195" s="281">
        <v>2023</v>
      </c>
      <c r="I195" s="285">
        <v>5.3086000000000002</v>
      </c>
      <c r="J195" s="285">
        <v>7.8925999999999998</v>
      </c>
      <c r="K195" s="278">
        <f t="shared" si="12"/>
        <v>-0.73828571428571421</v>
      </c>
      <c r="L195" s="285">
        <v>1.9225000000000001</v>
      </c>
      <c r="M195" s="285">
        <v>2.4426999999999999</v>
      </c>
      <c r="N195" s="279">
        <f t="shared" si="13"/>
        <v>-0.14862857142857136</v>
      </c>
      <c r="O195" s="285">
        <v>21.12</v>
      </c>
      <c r="P195" s="285">
        <v>28.77</v>
      </c>
      <c r="Q195" s="314">
        <f t="shared" si="14"/>
        <v>-2.1857142857142855</v>
      </c>
    </row>
    <row r="196" spans="1:17" ht="15">
      <c r="A196" s="281" t="s">
        <v>475</v>
      </c>
      <c r="B196" s="282">
        <v>85500</v>
      </c>
      <c r="C196" s="283">
        <v>1030</v>
      </c>
      <c r="D196" s="286" t="s">
        <v>511</v>
      </c>
      <c r="E196" s="281">
        <f t="shared" si="10"/>
        <v>30</v>
      </c>
      <c r="F196" s="285">
        <f t="shared" si="11"/>
        <v>3</v>
      </c>
      <c r="G196" s="281">
        <v>1994</v>
      </c>
      <c r="H196" s="281">
        <v>2023</v>
      </c>
      <c r="I196" s="285">
        <v>6.7465999999999999</v>
      </c>
      <c r="J196" s="285">
        <v>5.0355999999999996</v>
      </c>
      <c r="K196" s="278">
        <f t="shared" si="12"/>
        <v>0.57033333333333347</v>
      </c>
      <c r="L196" s="285">
        <v>2.5720999999999998</v>
      </c>
      <c r="M196" s="285">
        <v>1.4237</v>
      </c>
      <c r="N196" s="279">
        <f t="shared" si="13"/>
        <v>0.38279999999999997</v>
      </c>
      <c r="O196" s="285">
        <v>24.331800000000001</v>
      </c>
      <c r="P196" s="285">
        <v>22.579000000000001</v>
      </c>
      <c r="Q196" s="314">
        <f t="shared" si="14"/>
        <v>0.58426666666666682</v>
      </c>
    </row>
    <row r="197" spans="1:17" ht="15">
      <c r="A197" s="281" t="s">
        <v>513</v>
      </c>
      <c r="B197" s="282">
        <v>85800</v>
      </c>
      <c r="C197" s="283">
        <v>1075</v>
      </c>
      <c r="D197" s="286" t="s">
        <v>511</v>
      </c>
      <c r="E197" s="281">
        <f t="shared" si="10"/>
        <v>27</v>
      </c>
      <c r="F197" s="285">
        <f t="shared" si="11"/>
        <v>2.7</v>
      </c>
      <c r="G197" s="281">
        <v>1997</v>
      </c>
      <c r="H197" s="281">
        <v>2023</v>
      </c>
      <c r="I197" s="285">
        <v>6.7676999999999996</v>
      </c>
      <c r="J197" s="285">
        <v>5.6002999999999998</v>
      </c>
      <c r="K197" s="278">
        <f t="shared" si="12"/>
        <v>0.43237037037037024</v>
      </c>
      <c r="L197" s="285">
        <v>2.9226999999999999</v>
      </c>
      <c r="M197" s="285">
        <v>1.2301</v>
      </c>
      <c r="N197" s="279">
        <f t="shared" si="13"/>
        <v>0.62688888888888883</v>
      </c>
      <c r="O197" s="285">
        <v>24.6282</v>
      </c>
      <c r="P197" s="285">
        <v>23.593</v>
      </c>
      <c r="Q197" s="314">
        <f t="shared" si="14"/>
        <v>0.38340740740740725</v>
      </c>
    </row>
    <row r="198" spans="1:17" ht="15">
      <c r="A198" s="281" t="s">
        <v>512</v>
      </c>
      <c r="B198" s="282">
        <v>86700</v>
      </c>
      <c r="C198" s="283">
        <v>1190</v>
      </c>
      <c r="D198" s="286" t="s">
        <v>511</v>
      </c>
      <c r="E198" s="281">
        <f t="shared" si="10"/>
        <v>31</v>
      </c>
      <c r="F198" s="285">
        <f t="shared" si="11"/>
        <v>3.1</v>
      </c>
      <c r="G198" s="281">
        <v>1993</v>
      </c>
      <c r="H198" s="281">
        <v>2023</v>
      </c>
      <c r="I198" s="285">
        <v>6.5810000000000004</v>
      </c>
      <c r="J198" s="285">
        <v>6.1604999999999999</v>
      </c>
      <c r="K198" s="278">
        <f t="shared" si="12"/>
        <v>0.13564516129032275</v>
      </c>
      <c r="L198" s="285">
        <v>2.4598</v>
      </c>
      <c r="M198" s="285">
        <v>1.7493000000000001</v>
      </c>
      <c r="N198" s="279">
        <f t="shared" si="13"/>
        <v>0.22919354838709674</v>
      </c>
      <c r="O198" s="285">
        <v>23.576599999999999</v>
      </c>
      <c r="P198" s="285">
        <v>25.131</v>
      </c>
      <c r="Q198" s="314">
        <f t="shared" si="14"/>
        <v>-0.50141935483871003</v>
      </c>
    </row>
    <row r="199" spans="1:17" ht="15">
      <c r="A199" s="281" t="s">
        <v>94</v>
      </c>
      <c r="B199" s="282">
        <v>87000</v>
      </c>
      <c r="C199" s="283">
        <v>1240</v>
      </c>
      <c r="D199" s="286" t="s">
        <v>511</v>
      </c>
      <c r="E199" s="281">
        <f t="shared" si="10"/>
        <v>29</v>
      </c>
      <c r="F199" s="285">
        <f t="shared" si="11"/>
        <v>2.9</v>
      </c>
      <c r="G199" s="281">
        <v>1995</v>
      </c>
      <c r="H199" s="281">
        <v>2023</v>
      </c>
      <c r="I199" s="285">
        <v>6.3924000000000003</v>
      </c>
      <c r="J199" s="285">
        <v>6.1151999999999997</v>
      </c>
      <c r="K199" s="278">
        <f t="shared" si="12"/>
        <v>9.5586206896551923E-2</v>
      </c>
      <c r="L199" s="285">
        <v>2.5499999999999998</v>
      </c>
      <c r="M199" s="285">
        <v>1.9843999999999999</v>
      </c>
      <c r="N199" s="279">
        <f t="shared" si="13"/>
        <v>0.19503448275862065</v>
      </c>
      <c r="O199" s="285">
        <v>25.6478</v>
      </c>
      <c r="P199" s="285">
        <v>22.937000000000001</v>
      </c>
      <c r="Q199" s="314">
        <f t="shared" si="14"/>
        <v>0.93475862068965487</v>
      </c>
    </row>
    <row r="200" spans="1:17" ht="15">
      <c r="A200" s="281" t="s">
        <v>212</v>
      </c>
      <c r="B200" s="282">
        <v>87300</v>
      </c>
      <c r="C200" s="283">
        <v>1215</v>
      </c>
      <c r="D200" s="286" t="s">
        <v>511</v>
      </c>
      <c r="E200" s="281">
        <f t="shared" si="10"/>
        <v>33</v>
      </c>
      <c r="F200" s="285">
        <f t="shared" si="11"/>
        <v>3.3</v>
      </c>
      <c r="G200" s="281">
        <v>1991</v>
      </c>
      <c r="H200" s="281">
        <v>2023</v>
      </c>
      <c r="I200" s="285">
        <v>5.9945000000000004</v>
      </c>
      <c r="J200" s="285">
        <v>7.1144999999999996</v>
      </c>
      <c r="K200" s="278">
        <f t="shared" si="12"/>
        <v>-0.33939393939393919</v>
      </c>
      <c r="L200" s="285">
        <v>2.6991999999999998</v>
      </c>
      <c r="M200" s="285">
        <v>1.2176</v>
      </c>
      <c r="N200" s="279">
        <f t="shared" si="13"/>
        <v>0.44896969696969691</v>
      </c>
      <c r="O200" s="285">
        <v>21.13</v>
      </c>
      <c r="P200" s="285">
        <v>27.577999999999999</v>
      </c>
      <c r="Q200" s="314">
        <f t="shared" si="14"/>
        <v>-1.9539393939393941</v>
      </c>
    </row>
    <row r="201" spans="1:17" ht="15">
      <c r="A201" s="290" t="s">
        <v>217</v>
      </c>
      <c r="B201" s="291">
        <v>87800</v>
      </c>
      <c r="C201" s="292">
        <v>1035</v>
      </c>
      <c r="D201" s="293" t="s">
        <v>510</v>
      </c>
      <c r="E201" s="290">
        <f t="shared" si="10"/>
        <v>35</v>
      </c>
      <c r="F201" s="294">
        <f t="shared" si="11"/>
        <v>3.5</v>
      </c>
      <c r="G201" s="290">
        <v>1989</v>
      </c>
      <c r="H201" s="290">
        <v>2023</v>
      </c>
      <c r="I201" s="294">
        <v>5.9268000000000001</v>
      </c>
      <c r="J201" s="294">
        <v>5.1414</v>
      </c>
      <c r="K201" s="295">
        <f t="shared" si="12"/>
        <v>0.22440000000000002</v>
      </c>
      <c r="L201" s="294">
        <v>2.6861000000000002</v>
      </c>
      <c r="M201" s="294">
        <v>1.1798999999999999</v>
      </c>
      <c r="N201" s="296">
        <f t="shared" si="13"/>
        <v>0.43034285714285719</v>
      </c>
      <c r="O201" s="294">
        <v>21.526</v>
      </c>
      <c r="P201" s="294">
        <v>21.006</v>
      </c>
      <c r="Q201" s="315">
        <f t="shared" si="14"/>
        <v>0.14857142857142844</v>
      </c>
    </row>
    <row r="202" spans="1:17" ht="15">
      <c r="A202" s="281"/>
      <c r="B202" s="282"/>
      <c r="C202" s="283"/>
      <c r="D202" s="286"/>
      <c r="E202" s="281"/>
      <c r="F202" s="285"/>
      <c r="G202" s="281"/>
      <c r="H202" s="281"/>
      <c r="I202" s="285"/>
      <c r="J202" s="285"/>
      <c r="K202" s="278"/>
      <c r="L202" s="285"/>
      <c r="M202" s="285"/>
      <c r="N202" s="279"/>
      <c r="O202" s="287"/>
      <c r="P202" s="287"/>
      <c r="Q202" s="280"/>
    </row>
    <row r="203" spans="1:17" ht="15">
      <c r="A203" s="281"/>
      <c r="B203" s="282">
        <f>COUNT(B5:B201)</f>
        <v>197</v>
      </c>
      <c r="C203" s="298">
        <f>AVERAGE(C5:C201)</f>
        <v>1830.5583756345177</v>
      </c>
      <c r="D203" s="286"/>
      <c r="E203" s="299">
        <f>AVERAGE(E5:E201)</f>
        <v>32.715736040609137</v>
      </c>
      <c r="F203" s="299"/>
      <c r="G203" s="300">
        <f>MEDIAN(G5:G201)</f>
        <v>1991</v>
      </c>
      <c r="H203" s="282"/>
      <c r="I203" s="299"/>
      <c r="J203" s="299"/>
      <c r="K203" s="301">
        <f>AVERAGE(K5:K201)</f>
        <v>-0.17856431220692082</v>
      </c>
      <c r="L203" s="299"/>
      <c r="M203" s="299"/>
      <c r="N203" s="302">
        <f>AVERAGE(N5:N201)</f>
        <v>0.12196960204521803</v>
      </c>
      <c r="O203" s="300"/>
      <c r="P203" s="300"/>
      <c r="Q203" s="316">
        <f>AVERAGE(Q5:Q201)</f>
        <v>-1.0248354872577523</v>
      </c>
    </row>
    <row r="204" spans="1:17" ht="15">
      <c r="A204" s="282"/>
      <c r="B204" s="282" t="s">
        <v>551</v>
      </c>
      <c r="C204" s="298" t="s">
        <v>552</v>
      </c>
      <c r="D204" s="286"/>
      <c r="E204" s="282" t="s">
        <v>552</v>
      </c>
      <c r="F204" s="299"/>
      <c r="G204" s="282" t="s">
        <v>307</v>
      </c>
      <c r="H204" s="282"/>
      <c r="I204" s="299"/>
      <c r="J204" s="299"/>
      <c r="K204" s="282" t="s">
        <v>552</v>
      </c>
      <c r="L204" s="299"/>
      <c r="M204" s="299"/>
      <c r="N204" s="282" t="s">
        <v>552</v>
      </c>
      <c r="O204" s="300"/>
      <c r="P204" s="300"/>
      <c r="Q204" s="282" t="s">
        <v>552</v>
      </c>
    </row>
    <row r="205" spans="1:17" ht="15">
      <c r="A205" s="281"/>
      <c r="B205" s="282"/>
      <c r="C205" s="283"/>
      <c r="D205" s="286"/>
      <c r="E205" s="281"/>
      <c r="F205" s="285"/>
      <c r="G205" s="281"/>
      <c r="H205" s="281"/>
      <c r="I205" s="285"/>
      <c r="J205" s="285"/>
      <c r="K205" s="278"/>
      <c r="L205" s="285"/>
      <c r="M205" s="285"/>
      <c r="N205" s="279"/>
      <c r="O205" s="287"/>
      <c r="P205" s="287"/>
      <c r="Q205" s="280"/>
    </row>
    <row r="206" spans="1:17" ht="15">
      <c r="A206" s="281"/>
      <c r="B206" s="282"/>
      <c r="C206" s="283"/>
      <c r="D206" s="286"/>
      <c r="E206" s="281"/>
      <c r="F206" s="285"/>
      <c r="G206" s="281"/>
      <c r="H206" s="281"/>
      <c r="I206" s="285"/>
      <c r="J206" s="285"/>
      <c r="K206" s="278"/>
      <c r="L206" s="285"/>
      <c r="M206" s="285"/>
      <c r="N206" s="279"/>
      <c r="O206" s="287"/>
      <c r="P206" s="287"/>
      <c r="Q206" s="280"/>
    </row>
    <row r="207" spans="1:17" ht="15">
      <c r="A207" s="281"/>
      <c r="B207" s="282"/>
      <c r="C207" s="283"/>
      <c r="D207" s="286"/>
      <c r="E207" s="281"/>
      <c r="F207" s="285"/>
      <c r="G207" s="281"/>
      <c r="H207" s="281"/>
      <c r="I207" s="285"/>
      <c r="J207" s="285"/>
      <c r="K207" s="278"/>
      <c r="L207" s="285"/>
      <c r="M207" s="285"/>
      <c r="N207" s="279"/>
      <c r="O207" s="287"/>
      <c r="P207" s="287"/>
      <c r="Q207" s="280"/>
    </row>
    <row r="208" spans="1:17" ht="15">
      <c r="A208" s="281"/>
      <c r="B208" s="282"/>
      <c r="C208" s="283"/>
      <c r="D208" s="286"/>
      <c r="E208" s="281"/>
      <c r="F208" s="285"/>
      <c r="G208" s="281"/>
      <c r="H208" s="281"/>
      <c r="I208" s="285"/>
      <c r="J208" s="285"/>
      <c r="K208" s="278"/>
      <c r="L208" s="285"/>
      <c r="M208" s="285"/>
      <c r="N208" s="279"/>
      <c r="O208" s="287"/>
      <c r="P208" s="287"/>
      <c r="Q208" s="280"/>
    </row>
  </sheetData>
  <mergeCells count="1">
    <mergeCell ref="A1:Q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521F8-A8C9-4D64-A33C-8D23AF658769}">
  <sheetPr codeName="Sheet7">
    <tabColor theme="9" tint="-0.249977111117893"/>
  </sheetPr>
  <dimension ref="A1:Q196"/>
  <sheetViews>
    <sheetView workbookViewId="0">
      <pane ySplit="4" topLeftCell="A163" activePane="bottomLeft" state="frozen"/>
      <selection pane="bottomLeft" activeCell="A189" sqref="A189"/>
    </sheetView>
  </sheetViews>
  <sheetFormatPr defaultColWidth="9.140625" defaultRowHeight="12.75"/>
  <cols>
    <col min="1" max="1" width="28.85546875" style="268" bestFit="1" customWidth="1"/>
    <col min="2" max="4" width="7.42578125" style="268" customWidth="1"/>
    <col min="5" max="5" width="7.7109375" style="268" customWidth="1"/>
    <col min="6" max="6" width="8.42578125" style="268" bestFit="1" customWidth="1"/>
    <col min="7" max="7" width="9.5703125" style="268" bestFit="1" customWidth="1"/>
    <col min="8" max="8" width="8.7109375" style="268" bestFit="1" customWidth="1"/>
    <col min="9" max="9" width="8.140625" style="268" customWidth="1"/>
    <col min="10" max="10" width="8.140625" style="268" bestFit="1" customWidth="1"/>
    <col min="11" max="11" width="12.85546875" style="268" bestFit="1" customWidth="1"/>
    <col min="12" max="13" width="9.42578125" style="268" bestFit="1" customWidth="1"/>
    <col min="14" max="14" width="15.140625" style="268" bestFit="1" customWidth="1"/>
    <col min="15" max="16" width="11.85546875" style="268" bestFit="1" customWidth="1"/>
    <col min="17" max="17" width="13.85546875" style="268" bestFit="1" customWidth="1"/>
    <col min="18" max="16384" width="9.140625" style="268"/>
  </cols>
  <sheetData>
    <row r="1" spans="1:17" ht="18.75">
      <c r="A1" s="322" t="s">
        <v>580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</row>
    <row r="2" spans="1:17" ht="17.25" customHeight="1">
      <c r="A2" s="308" t="s">
        <v>577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</row>
    <row r="3" spans="1:17" s="269" customFormat="1" ht="15">
      <c r="A3" s="306"/>
      <c r="C3" s="270" t="s">
        <v>195</v>
      </c>
      <c r="D3" s="269" t="s">
        <v>495</v>
      </c>
      <c r="E3" s="269" t="s">
        <v>495</v>
      </c>
      <c r="I3" s="271" t="s">
        <v>496</v>
      </c>
      <c r="J3" s="271" t="s">
        <v>496</v>
      </c>
      <c r="K3" s="271" t="s">
        <v>497</v>
      </c>
      <c r="L3" s="272" t="s">
        <v>498</v>
      </c>
      <c r="M3" s="272" t="s">
        <v>498</v>
      </c>
      <c r="N3" s="272" t="s">
        <v>499</v>
      </c>
      <c r="O3" s="273" t="s">
        <v>500</v>
      </c>
      <c r="P3" s="273" t="s">
        <v>500</v>
      </c>
      <c r="Q3" s="273" t="s">
        <v>501</v>
      </c>
    </row>
    <row r="4" spans="1:17" s="269" customFormat="1" ht="15">
      <c r="A4" s="274" t="s">
        <v>337</v>
      </c>
      <c r="B4" s="274" t="s">
        <v>194</v>
      </c>
      <c r="C4" s="274" t="s">
        <v>502</v>
      </c>
      <c r="D4" s="274" t="s">
        <v>503</v>
      </c>
      <c r="E4" s="274" t="s">
        <v>504</v>
      </c>
      <c r="F4" s="274" t="s">
        <v>505</v>
      </c>
      <c r="G4" s="274" t="s">
        <v>506</v>
      </c>
      <c r="H4" s="274" t="s">
        <v>507</v>
      </c>
      <c r="I4" s="275" t="s">
        <v>573</v>
      </c>
      <c r="J4" s="275" t="s">
        <v>572</v>
      </c>
      <c r="K4" s="275" t="s">
        <v>508</v>
      </c>
      <c r="L4" s="276" t="s">
        <v>573</v>
      </c>
      <c r="M4" s="276" t="s">
        <v>572</v>
      </c>
      <c r="N4" s="276" t="s">
        <v>508</v>
      </c>
      <c r="O4" s="277" t="s">
        <v>573</v>
      </c>
      <c r="P4" s="277" t="s">
        <v>572</v>
      </c>
      <c r="Q4" s="277" t="s">
        <v>509</v>
      </c>
    </row>
    <row r="5" spans="1:17" ht="15">
      <c r="A5" s="307" t="s">
        <v>550</v>
      </c>
      <c r="B5" s="282">
        <v>1200</v>
      </c>
      <c r="C5" s="283">
        <v>5205</v>
      </c>
      <c r="D5" s="284" t="s">
        <v>510</v>
      </c>
      <c r="E5" s="281">
        <f t="shared" ref="E5:E72" si="0">(H5-G5)+1</f>
        <v>41</v>
      </c>
      <c r="F5" s="285">
        <f t="shared" ref="F5:F72" si="1">E5/10</f>
        <v>4.0999999999999996</v>
      </c>
      <c r="G5" s="281">
        <v>1982</v>
      </c>
      <c r="H5" s="281">
        <v>2022</v>
      </c>
      <c r="I5" s="285">
        <v>11.39</v>
      </c>
      <c r="J5" s="285">
        <v>12.52</v>
      </c>
      <c r="K5" s="278">
        <f t="shared" ref="K5:K72" si="2">(I5-J5)/$F5</f>
        <v>-0.27560975609756078</v>
      </c>
      <c r="L5" s="285">
        <v>4.71</v>
      </c>
      <c r="M5" s="285">
        <v>4.8499999999999996</v>
      </c>
      <c r="N5" s="279">
        <f t="shared" ref="N5:N72" si="3">(L5-M5)/$F5</f>
        <v>-3.414634146341456E-2</v>
      </c>
      <c r="O5" s="285">
        <v>40.520000000000003</v>
      </c>
      <c r="P5" s="285">
        <v>46.6</v>
      </c>
      <c r="Q5" s="280">
        <f t="shared" ref="Q5:Q72" si="4">(O5-P5)/$F5</f>
        <v>-1.4829268292682924</v>
      </c>
    </row>
    <row r="6" spans="1:17" ht="15">
      <c r="A6" s="307" t="s">
        <v>303</v>
      </c>
      <c r="B6" s="282">
        <v>1500</v>
      </c>
      <c r="C6" s="283">
        <v>5680</v>
      </c>
      <c r="D6" s="286" t="s">
        <v>511</v>
      </c>
      <c r="E6" s="281">
        <f t="shared" si="0"/>
        <v>29</v>
      </c>
      <c r="F6" s="285">
        <f t="shared" si="1"/>
        <v>2.9</v>
      </c>
      <c r="G6" s="281">
        <v>1994</v>
      </c>
      <c r="H6" s="281">
        <v>2022</v>
      </c>
      <c r="I6" s="285">
        <v>11.19</v>
      </c>
      <c r="J6" s="285">
        <v>12.64</v>
      </c>
      <c r="K6" s="278">
        <f t="shared" si="2"/>
        <v>-0.50000000000000033</v>
      </c>
      <c r="L6" s="285">
        <v>4.1500000000000004</v>
      </c>
      <c r="M6" s="285">
        <v>4.95</v>
      </c>
      <c r="N6" s="279">
        <f t="shared" si="3"/>
        <v>-0.27586206896551718</v>
      </c>
      <c r="O6" s="285">
        <v>32.1</v>
      </c>
      <c r="P6" s="285">
        <v>33.9</v>
      </c>
      <c r="Q6" s="280">
        <f t="shared" si="4"/>
        <v>-0.62068965517241281</v>
      </c>
    </row>
    <row r="7" spans="1:17" ht="15">
      <c r="A7" s="307" t="s">
        <v>177</v>
      </c>
      <c r="B7" s="282">
        <v>1600</v>
      </c>
      <c r="C7" s="283">
        <v>5080</v>
      </c>
      <c r="D7" s="289" t="s">
        <v>516</v>
      </c>
      <c r="E7" s="281">
        <f t="shared" si="0"/>
        <v>40</v>
      </c>
      <c r="F7" s="285">
        <f t="shared" si="1"/>
        <v>4</v>
      </c>
      <c r="G7" s="281">
        <v>1983</v>
      </c>
      <c r="H7" s="281">
        <v>2022</v>
      </c>
      <c r="I7" s="285">
        <v>15.02</v>
      </c>
      <c r="J7" s="285">
        <v>14.66</v>
      </c>
      <c r="K7" s="278">
        <f t="shared" si="2"/>
        <v>8.9999999999999858E-2</v>
      </c>
      <c r="L7" s="285">
        <v>5.19</v>
      </c>
      <c r="M7" s="285">
        <v>4.37</v>
      </c>
      <c r="N7" s="279">
        <f t="shared" si="3"/>
        <v>0.20500000000000007</v>
      </c>
      <c r="O7" s="285">
        <v>39.5</v>
      </c>
      <c r="P7" s="285">
        <v>40.659999999999997</v>
      </c>
      <c r="Q7" s="280">
        <f t="shared" si="4"/>
        <v>-0.28999999999999915</v>
      </c>
    </row>
    <row r="8" spans="1:17" ht="15">
      <c r="A8" s="307" t="s">
        <v>31</v>
      </c>
      <c r="B8" s="282">
        <v>3300</v>
      </c>
      <c r="C8" s="283">
        <v>1050</v>
      </c>
      <c r="D8" s="286" t="s">
        <v>511</v>
      </c>
      <c r="E8" s="281">
        <f t="shared" si="0"/>
        <v>42</v>
      </c>
      <c r="F8" s="285">
        <f t="shared" si="1"/>
        <v>4.2</v>
      </c>
      <c r="G8" s="281">
        <v>1981</v>
      </c>
      <c r="H8" s="281">
        <v>2022</v>
      </c>
      <c r="I8" s="285">
        <v>5.71</v>
      </c>
      <c r="J8" s="285">
        <v>7.94</v>
      </c>
      <c r="K8" s="278">
        <f t="shared" si="2"/>
        <v>-0.53095238095238106</v>
      </c>
      <c r="L8" s="285">
        <v>2.63</v>
      </c>
      <c r="M8" s="285">
        <v>2.5</v>
      </c>
      <c r="N8" s="279">
        <f t="shared" si="3"/>
        <v>3.0952380952380926E-2</v>
      </c>
      <c r="O8" s="285">
        <v>21.27</v>
      </c>
      <c r="P8" s="285">
        <v>29.91</v>
      </c>
      <c r="Q8" s="280">
        <f t="shared" si="4"/>
        <v>-2.0571428571428574</v>
      </c>
    </row>
    <row r="9" spans="1:17" ht="15">
      <c r="A9" s="307" t="s">
        <v>383</v>
      </c>
      <c r="B9" s="282">
        <v>3500</v>
      </c>
      <c r="C9" s="283">
        <v>1090</v>
      </c>
      <c r="D9" s="286" t="s">
        <v>511</v>
      </c>
      <c r="E9" s="281">
        <f t="shared" si="0"/>
        <v>32</v>
      </c>
      <c r="F9" s="285">
        <f t="shared" si="1"/>
        <v>3.2</v>
      </c>
      <c r="G9" s="281">
        <v>1991</v>
      </c>
      <c r="H9" s="281">
        <v>2022</v>
      </c>
      <c r="I9" s="285">
        <v>4.9000000000000004</v>
      </c>
      <c r="J9" s="285">
        <v>8.18</v>
      </c>
      <c r="K9" s="278">
        <f t="shared" si="2"/>
        <v>-1.0249999999999997</v>
      </c>
      <c r="L9" s="285">
        <v>2.48</v>
      </c>
      <c r="M9" s="285">
        <v>2.16</v>
      </c>
      <c r="N9" s="279">
        <f t="shared" si="3"/>
        <v>9.999999999999995E-2</v>
      </c>
      <c r="O9" s="285">
        <v>19.96</v>
      </c>
      <c r="P9" s="285">
        <v>28.09</v>
      </c>
      <c r="Q9" s="280">
        <f t="shared" si="4"/>
        <v>-2.5406249999999995</v>
      </c>
    </row>
    <row r="10" spans="1:17" ht="15">
      <c r="A10" s="307" t="s">
        <v>494</v>
      </c>
      <c r="B10" s="282">
        <v>3800</v>
      </c>
      <c r="C10" s="283">
        <v>1100</v>
      </c>
      <c r="D10" s="289" t="s">
        <v>516</v>
      </c>
      <c r="E10" s="281">
        <f t="shared" si="0"/>
        <v>26</v>
      </c>
      <c r="F10" s="285">
        <f t="shared" si="1"/>
        <v>2.6</v>
      </c>
      <c r="G10" s="281">
        <v>1997</v>
      </c>
      <c r="H10" s="281">
        <v>2022</v>
      </c>
      <c r="I10" s="285">
        <v>7.12</v>
      </c>
      <c r="J10" s="285">
        <v>5.93</v>
      </c>
      <c r="K10" s="278">
        <f t="shared" si="2"/>
        <v>0.45769230769230784</v>
      </c>
      <c r="L10" s="285">
        <v>3.04</v>
      </c>
      <c r="M10" s="285">
        <v>1.87</v>
      </c>
      <c r="N10" s="279">
        <f t="shared" si="3"/>
        <v>0.44999999999999996</v>
      </c>
      <c r="O10" s="285">
        <v>22.65</v>
      </c>
      <c r="P10" s="285">
        <v>24.75</v>
      </c>
      <c r="Q10" s="280">
        <f t="shared" si="4"/>
        <v>-0.80769230769230826</v>
      </c>
    </row>
    <row r="11" spans="1:17" ht="15">
      <c r="A11" s="307" t="s">
        <v>549</v>
      </c>
      <c r="B11" s="282">
        <v>4000</v>
      </c>
      <c r="C11" s="283">
        <v>1125</v>
      </c>
      <c r="D11" s="286" t="s">
        <v>511</v>
      </c>
      <c r="E11" s="281">
        <f t="shared" si="0"/>
        <v>32</v>
      </c>
      <c r="F11" s="285">
        <f t="shared" si="1"/>
        <v>3.2</v>
      </c>
      <c r="G11" s="281">
        <v>1991</v>
      </c>
      <c r="H11" s="281">
        <v>2022</v>
      </c>
      <c r="I11" s="285">
        <v>5.59</v>
      </c>
      <c r="J11" s="285">
        <v>8.07</v>
      </c>
      <c r="K11" s="278">
        <f t="shared" si="2"/>
        <v>-0.77500000000000013</v>
      </c>
      <c r="L11" s="285">
        <v>2.65</v>
      </c>
      <c r="M11" s="285">
        <v>1.98</v>
      </c>
      <c r="N11" s="279">
        <f t="shared" si="3"/>
        <v>0.20937499999999998</v>
      </c>
      <c r="O11" s="285">
        <v>22.28</v>
      </c>
      <c r="P11" s="285">
        <v>30.26</v>
      </c>
      <c r="Q11" s="280">
        <f t="shared" si="4"/>
        <v>-2.4937499999999999</v>
      </c>
    </row>
    <row r="12" spans="1:17" ht="15">
      <c r="A12" s="307" t="s">
        <v>34</v>
      </c>
      <c r="B12" s="282">
        <v>4200</v>
      </c>
      <c r="C12" s="283">
        <v>1155</v>
      </c>
      <c r="D12" s="286" t="s">
        <v>511</v>
      </c>
      <c r="E12" s="281">
        <f t="shared" si="0"/>
        <v>32</v>
      </c>
      <c r="F12" s="285">
        <f t="shared" si="1"/>
        <v>3.2</v>
      </c>
      <c r="G12" s="281">
        <v>1991</v>
      </c>
      <c r="H12" s="281">
        <v>2022</v>
      </c>
      <c r="I12" s="285">
        <v>6.76</v>
      </c>
      <c r="J12" s="285">
        <v>8.08</v>
      </c>
      <c r="K12" s="278">
        <f t="shared" si="2"/>
        <v>-0.41250000000000009</v>
      </c>
      <c r="L12" s="285">
        <v>3.48</v>
      </c>
      <c r="M12" s="285">
        <v>1.92</v>
      </c>
      <c r="N12" s="279">
        <f t="shared" si="3"/>
        <v>0.48749999999999999</v>
      </c>
      <c r="O12" s="285">
        <v>26.32</v>
      </c>
      <c r="P12" s="285">
        <v>30.51</v>
      </c>
      <c r="Q12" s="280">
        <f t="shared" si="4"/>
        <v>-1.3093750000000004</v>
      </c>
    </row>
    <row r="13" spans="1:17" ht="15">
      <c r="A13" s="307" t="s">
        <v>35</v>
      </c>
      <c r="B13" s="282">
        <v>4500</v>
      </c>
      <c r="C13" s="283">
        <v>1225</v>
      </c>
      <c r="D13" s="286" t="s">
        <v>511</v>
      </c>
      <c r="E13" s="281">
        <f t="shared" si="0"/>
        <v>32</v>
      </c>
      <c r="F13" s="285">
        <f t="shared" si="1"/>
        <v>3.2</v>
      </c>
      <c r="G13" s="281">
        <v>1991</v>
      </c>
      <c r="H13" s="281">
        <v>2022</v>
      </c>
      <c r="I13" s="285">
        <v>5.67</v>
      </c>
      <c r="J13" s="285">
        <v>7.59</v>
      </c>
      <c r="K13" s="278">
        <f t="shared" si="2"/>
        <v>-0.6</v>
      </c>
      <c r="L13" s="285">
        <v>2.74</v>
      </c>
      <c r="M13" s="285">
        <v>1.7</v>
      </c>
      <c r="N13" s="279">
        <f t="shared" si="3"/>
        <v>0.32500000000000007</v>
      </c>
      <c r="O13" s="285">
        <v>21.56</v>
      </c>
      <c r="P13" s="285">
        <v>31.86</v>
      </c>
      <c r="Q13" s="280">
        <f t="shared" si="4"/>
        <v>-3.21875</v>
      </c>
    </row>
    <row r="14" spans="1:17" ht="15">
      <c r="A14" s="307" t="s">
        <v>548</v>
      </c>
      <c r="B14" s="282">
        <v>4700</v>
      </c>
      <c r="C14" s="283">
        <v>1175</v>
      </c>
      <c r="D14" s="286" t="s">
        <v>511</v>
      </c>
      <c r="E14" s="281">
        <f t="shared" si="0"/>
        <v>28</v>
      </c>
      <c r="F14" s="285">
        <f t="shared" si="1"/>
        <v>2.8</v>
      </c>
      <c r="G14" s="281">
        <v>1995</v>
      </c>
      <c r="H14" s="281">
        <v>2022</v>
      </c>
      <c r="I14" s="285">
        <v>6.73</v>
      </c>
      <c r="J14" s="285">
        <v>6.21</v>
      </c>
      <c r="K14" s="278">
        <f t="shared" si="2"/>
        <v>0.18571428571428589</v>
      </c>
      <c r="L14" s="285">
        <v>3.16</v>
      </c>
      <c r="M14" s="285">
        <v>1.83</v>
      </c>
      <c r="N14" s="279">
        <f t="shared" si="3"/>
        <v>0.47500000000000003</v>
      </c>
      <c r="O14" s="285">
        <v>24.6</v>
      </c>
      <c r="P14" s="285">
        <v>27.09</v>
      </c>
      <c r="Q14" s="280">
        <f t="shared" si="4"/>
        <v>-0.88928571428571379</v>
      </c>
    </row>
    <row r="15" spans="1:17" ht="15">
      <c r="A15" s="307" t="s">
        <v>547</v>
      </c>
      <c r="B15" s="282">
        <v>5000</v>
      </c>
      <c r="C15" s="283">
        <v>1205</v>
      </c>
      <c r="D15" s="289" t="s">
        <v>516</v>
      </c>
      <c r="E15" s="281">
        <f t="shared" si="0"/>
        <v>32</v>
      </c>
      <c r="F15" s="285">
        <f t="shared" si="1"/>
        <v>3.2</v>
      </c>
      <c r="G15" s="281">
        <v>1991</v>
      </c>
      <c r="H15" s="281">
        <v>2022</v>
      </c>
      <c r="I15" s="285">
        <v>6.82</v>
      </c>
      <c r="J15" s="285">
        <v>6.14</v>
      </c>
      <c r="K15" s="278">
        <f t="shared" si="2"/>
        <v>0.21250000000000019</v>
      </c>
      <c r="L15" s="285">
        <v>3.15</v>
      </c>
      <c r="M15" s="285">
        <v>1.66</v>
      </c>
      <c r="N15" s="279">
        <f t="shared" si="3"/>
        <v>0.46562499999999996</v>
      </c>
      <c r="O15" s="285">
        <v>23.16</v>
      </c>
      <c r="P15" s="285">
        <v>31.18</v>
      </c>
      <c r="Q15" s="280">
        <f t="shared" si="4"/>
        <v>-2.5062499999999996</v>
      </c>
    </row>
    <row r="16" spans="1:17" ht="15">
      <c r="A16" s="307" t="s">
        <v>488</v>
      </c>
      <c r="B16" s="282">
        <v>6000</v>
      </c>
      <c r="C16" s="283">
        <v>1110</v>
      </c>
      <c r="D16" s="286" t="s">
        <v>511</v>
      </c>
      <c r="E16" s="281">
        <f t="shared" si="0"/>
        <v>33</v>
      </c>
      <c r="F16" s="285">
        <f t="shared" si="1"/>
        <v>3.3</v>
      </c>
      <c r="G16" s="281">
        <v>1990</v>
      </c>
      <c r="H16" s="281">
        <v>2022</v>
      </c>
      <c r="I16" s="285">
        <v>6.19</v>
      </c>
      <c r="J16" s="285">
        <v>8.3800000000000008</v>
      </c>
      <c r="K16" s="278">
        <f t="shared" si="2"/>
        <v>-0.6636363636363638</v>
      </c>
      <c r="L16" s="285">
        <v>2.48</v>
      </c>
      <c r="M16" s="285">
        <v>2.64</v>
      </c>
      <c r="N16" s="279">
        <f t="shared" si="3"/>
        <v>-4.8484848484848533E-2</v>
      </c>
      <c r="O16" s="285">
        <v>21.96</v>
      </c>
      <c r="P16" s="285">
        <v>32.270000000000003</v>
      </c>
      <c r="Q16" s="280">
        <f t="shared" si="4"/>
        <v>-3.1242424242424249</v>
      </c>
    </row>
    <row r="17" spans="1:17" ht="15">
      <c r="A17" s="307" t="s">
        <v>546</v>
      </c>
      <c r="B17" s="282">
        <v>6200</v>
      </c>
      <c r="C17" s="283">
        <v>1025</v>
      </c>
      <c r="D17" s="286" t="s">
        <v>511</v>
      </c>
      <c r="E17" s="281">
        <f t="shared" si="0"/>
        <v>26</v>
      </c>
      <c r="F17" s="285">
        <f t="shared" si="1"/>
        <v>2.6</v>
      </c>
      <c r="G17" s="281">
        <v>1997</v>
      </c>
      <c r="H17" s="281">
        <v>2022</v>
      </c>
      <c r="I17" s="285">
        <v>6.31</v>
      </c>
      <c r="J17" s="285">
        <v>5.6</v>
      </c>
      <c r="K17" s="278">
        <f t="shared" si="2"/>
        <v>0.27307692307692305</v>
      </c>
      <c r="L17" s="285">
        <v>2.5499999999999998</v>
      </c>
      <c r="M17" s="285">
        <v>1.91</v>
      </c>
      <c r="N17" s="279">
        <f t="shared" si="3"/>
        <v>0.24615384615384611</v>
      </c>
      <c r="O17" s="285">
        <v>22.08</v>
      </c>
      <c r="P17" s="285">
        <v>23.44</v>
      </c>
      <c r="Q17" s="280">
        <f t="shared" si="4"/>
        <v>-0.52307692307692422</v>
      </c>
    </row>
    <row r="18" spans="1:17" ht="15">
      <c r="A18" s="307" t="s">
        <v>39</v>
      </c>
      <c r="B18" s="282">
        <v>6500</v>
      </c>
      <c r="C18" s="283">
        <v>1150</v>
      </c>
      <c r="D18" s="284" t="s">
        <v>510</v>
      </c>
      <c r="E18" s="281">
        <f t="shared" si="0"/>
        <v>33</v>
      </c>
      <c r="F18" s="285">
        <f t="shared" si="1"/>
        <v>3.3</v>
      </c>
      <c r="G18" s="281">
        <v>1990</v>
      </c>
      <c r="H18" s="281">
        <v>2022</v>
      </c>
      <c r="I18" s="285">
        <v>5.84</v>
      </c>
      <c r="J18" s="285">
        <v>8.2100000000000009</v>
      </c>
      <c r="K18" s="278">
        <f t="shared" si="2"/>
        <v>-0.71818181818181848</v>
      </c>
      <c r="L18" s="285">
        <v>2.38</v>
      </c>
      <c r="M18" s="285">
        <v>2.58</v>
      </c>
      <c r="N18" s="279">
        <f t="shared" si="3"/>
        <v>-6.0606060606060663E-2</v>
      </c>
      <c r="O18" s="285">
        <v>21.92</v>
      </c>
      <c r="P18" s="285">
        <v>32.380000000000003</v>
      </c>
      <c r="Q18" s="280">
        <f t="shared" si="4"/>
        <v>-3.1696969696969703</v>
      </c>
    </row>
    <row r="19" spans="1:17" ht="15">
      <c r="A19" s="307" t="s">
        <v>545</v>
      </c>
      <c r="B19" s="282">
        <v>6700</v>
      </c>
      <c r="C19" s="283">
        <v>1170</v>
      </c>
      <c r="D19" s="286" t="s">
        <v>511</v>
      </c>
      <c r="E19" s="281">
        <f t="shared" si="0"/>
        <v>28</v>
      </c>
      <c r="F19" s="285">
        <f t="shared" si="1"/>
        <v>2.8</v>
      </c>
      <c r="G19" s="281">
        <v>1995</v>
      </c>
      <c r="H19" s="281">
        <v>2022</v>
      </c>
      <c r="I19" s="285">
        <v>7.19</v>
      </c>
      <c r="J19" s="285">
        <v>6.56</v>
      </c>
      <c r="K19" s="278">
        <f t="shared" si="2"/>
        <v>0.22500000000000028</v>
      </c>
      <c r="L19" s="285">
        <v>2.68</v>
      </c>
      <c r="M19" s="285">
        <v>2.36</v>
      </c>
      <c r="N19" s="279">
        <f t="shared" si="3"/>
        <v>0.11428571428571439</v>
      </c>
      <c r="O19" s="285">
        <v>24.57</v>
      </c>
      <c r="P19" s="285">
        <v>26.06</v>
      </c>
      <c r="Q19" s="280">
        <f t="shared" si="4"/>
        <v>-0.53214285714285658</v>
      </c>
    </row>
    <row r="20" spans="1:17" ht="15">
      <c r="A20" s="307" t="s">
        <v>544</v>
      </c>
      <c r="B20" s="282">
        <v>7000</v>
      </c>
      <c r="C20" s="283">
        <v>1160</v>
      </c>
      <c r="D20" s="286" t="s">
        <v>511</v>
      </c>
      <c r="E20" s="281">
        <f t="shared" si="0"/>
        <v>32</v>
      </c>
      <c r="F20" s="285">
        <f t="shared" si="1"/>
        <v>3.2</v>
      </c>
      <c r="G20" s="281">
        <v>1991</v>
      </c>
      <c r="H20" s="281">
        <v>2022</v>
      </c>
      <c r="I20" s="285">
        <v>5.97</v>
      </c>
      <c r="J20" s="285">
        <v>9.75</v>
      </c>
      <c r="K20" s="278">
        <f t="shared" si="2"/>
        <v>-1.1812499999999999</v>
      </c>
      <c r="L20" s="285">
        <v>2.75</v>
      </c>
      <c r="M20" s="285">
        <v>2.6</v>
      </c>
      <c r="N20" s="279">
        <f t="shared" si="3"/>
        <v>4.6874999999999972E-2</v>
      </c>
      <c r="O20" s="285">
        <v>23.47</v>
      </c>
      <c r="P20" s="285">
        <v>31.99</v>
      </c>
      <c r="Q20" s="280">
        <f t="shared" si="4"/>
        <v>-2.6624999999999996</v>
      </c>
    </row>
    <row r="21" spans="1:17" ht="15">
      <c r="A21" s="307" t="s">
        <v>543</v>
      </c>
      <c r="B21" s="282">
        <v>7500</v>
      </c>
      <c r="C21" s="283">
        <v>1140</v>
      </c>
      <c r="D21" s="286" t="s">
        <v>511</v>
      </c>
      <c r="E21" s="281">
        <f t="shared" si="0"/>
        <v>26</v>
      </c>
      <c r="F21" s="285">
        <f t="shared" si="1"/>
        <v>2.6</v>
      </c>
      <c r="G21" s="281">
        <v>1997</v>
      </c>
      <c r="H21" s="281">
        <v>2022</v>
      </c>
      <c r="I21" s="285">
        <v>6.35</v>
      </c>
      <c r="J21" s="285">
        <v>6.18</v>
      </c>
      <c r="K21" s="278">
        <f t="shared" si="2"/>
        <v>6.538461538461536E-2</v>
      </c>
      <c r="L21" s="285">
        <v>2.56</v>
      </c>
      <c r="M21" s="285">
        <v>1.63</v>
      </c>
      <c r="N21" s="279">
        <f t="shared" si="3"/>
        <v>0.35769230769230775</v>
      </c>
      <c r="O21" s="285">
        <v>23.02</v>
      </c>
      <c r="P21" s="285">
        <v>24.16</v>
      </c>
      <c r="Q21" s="280">
        <f t="shared" si="4"/>
        <v>-0.43846153846153868</v>
      </c>
    </row>
    <row r="22" spans="1:17" ht="15">
      <c r="A22" s="307" t="s">
        <v>542</v>
      </c>
      <c r="B22" s="282">
        <v>7800</v>
      </c>
      <c r="C22" s="283">
        <v>1495</v>
      </c>
      <c r="D22" s="286" t="s">
        <v>511</v>
      </c>
      <c r="E22" s="281">
        <f t="shared" si="0"/>
        <v>29</v>
      </c>
      <c r="F22" s="285">
        <f t="shared" si="1"/>
        <v>2.9</v>
      </c>
      <c r="G22" s="281">
        <v>1994</v>
      </c>
      <c r="H22" s="281">
        <v>2022</v>
      </c>
      <c r="I22" s="285">
        <v>7.46</v>
      </c>
      <c r="J22" s="285">
        <v>8.58</v>
      </c>
      <c r="K22" s="278">
        <f t="shared" si="2"/>
        <v>-0.38620689655172419</v>
      </c>
      <c r="L22" s="285">
        <v>2.93</v>
      </c>
      <c r="M22" s="285">
        <v>2.8</v>
      </c>
      <c r="N22" s="279">
        <f t="shared" si="3"/>
        <v>4.4827586206896669E-2</v>
      </c>
      <c r="O22" s="285">
        <v>27.54</v>
      </c>
      <c r="P22" s="285">
        <v>28.22</v>
      </c>
      <c r="Q22" s="280">
        <f t="shared" si="4"/>
        <v>-0.23448275862068957</v>
      </c>
    </row>
    <row r="23" spans="1:17" ht="15">
      <c r="A23" s="307" t="s">
        <v>541</v>
      </c>
      <c r="B23" s="282">
        <v>8200</v>
      </c>
      <c r="C23" s="283">
        <v>1465</v>
      </c>
      <c r="D23" s="286" t="s">
        <v>511</v>
      </c>
      <c r="E23" s="281">
        <f t="shared" si="0"/>
        <v>29</v>
      </c>
      <c r="F23" s="285">
        <f t="shared" si="1"/>
        <v>2.9</v>
      </c>
      <c r="G23" s="281">
        <v>1994</v>
      </c>
      <c r="H23" s="281">
        <v>2022</v>
      </c>
      <c r="I23" s="285">
        <v>6.94</v>
      </c>
      <c r="J23" s="285">
        <v>7.52</v>
      </c>
      <c r="K23" s="278">
        <f t="shared" si="2"/>
        <v>-0.19999999999999973</v>
      </c>
      <c r="L23" s="285">
        <v>2.59</v>
      </c>
      <c r="M23" s="285">
        <v>2.02</v>
      </c>
      <c r="N23" s="279">
        <f t="shared" si="3"/>
        <v>0.19655172413793098</v>
      </c>
      <c r="O23" s="285">
        <v>23.91</v>
      </c>
      <c r="P23" s="285">
        <v>26.33</v>
      </c>
      <c r="Q23" s="280">
        <f t="shared" si="4"/>
        <v>-0.83448275862068899</v>
      </c>
    </row>
    <row r="24" spans="1:17" ht="15">
      <c r="A24" s="307" t="s">
        <v>564</v>
      </c>
      <c r="B24" s="282">
        <v>8500</v>
      </c>
      <c r="C24" s="283">
        <v>1340</v>
      </c>
      <c r="D24" s="286" t="s">
        <v>511</v>
      </c>
      <c r="E24" s="281">
        <f t="shared" si="0"/>
        <v>24</v>
      </c>
      <c r="F24" s="285">
        <f t="shared" si="1"/>
        <v>2.4</v>
      </c>
      <c r="G24" s="281">
        <v>1999</v>
      </c>
      <c r="H24" s="281">
        <v>2022</v>
      </c>
      <c r="I24" s="285">
        <v>7.39</v>
      </c>
      <c r="J24" s="285">
        <v>6.86</v>
      </c>
      <c r="K24" s="278">
        <f t="shared" si="2"/>
        <v>0.22083333333333308</v>
      </c>
      <c r="L24" s="285">
        <v>3.19</v>
      </c>
      <c r="M24" s="285">
        <v>1.9</v>
      </c>
      <c r="N24" s="279">
        <f t="shared" si="3"/>
        <v>0.53750000000000009</v>
      </c>
      <c r="O24" s="285">
        <v>27.05</v>
      </c>
      <c r="P24" s="285">
        <v>30.43</v>
      </c>
      <c r="Q24" s="280">
        <f t="shared" si="4"/>
        <v>-1.408333333333333</v>
      </c>
    </row>
    <row r="25" spans="1:17" ht="15">
      <c r="A25" s="307" t="s">
        <v>540</v>
      </c>
      <c r="B25" s="282">
        <v>8700</v>
      </c>
      <c r="C25" s="283">
        <v>1430</v>
      </c>
      <c r="D25" s="286" t="s">
        <v>511</v>
      </c>
      <c r="E25" s="281">
        <f t="shared" si="0"/>
        <v>28</v>
      </c>
      <c r="F25" s="285">
        <f t="shared" si="1"/>
        <v>2.8</v>
      </c>
      <c r="G25" s="281">
        <v>1995</v>
      </c>
      <c r="H25" s="281">
        <v>2022</v>
      </c>
      <c r="I25" s="285">
        <v>7.64</v>
      </c>
      <c r="J25" s="285">
        <v>7.32</v>
      </c>
      <c r="K25" s="278">
        <f t="shared" si="2"/>
        <v>0.11428571428571407</v>
      </c>
      <c r="L25" s="285">
        <v>2.88</v>
      </c>
      <c r="M25" s="285">
        <v>2.31</v>
      </c>
      <c r="N25" s="279">
        <f t="shared" si="3"/>
        <v>0.20357142857142851</v>
      </c>
      <c r="O25" s="285">
        <v>27.52</v>
      </c>
      <c r="P25" s="285">
        <v>26.45</v>
      </c>
      <c r="Q25" s="280">
        <f t="shared" si="4"/>
        <v>0.38214285714285728</v>
      </c>
    </row>
    <row r="26" spans="1:17" ht="15">
      <c r="A26" s="307" t="s">
        <v>539</v>
      </c>
      <c r="B26" s="282">
        <v>9300</v>
      </c>
      <c r="C26" s="283">
        <v>1360</v>
      </c>
      <c r="D26" s="286" t="s">
        <v>511</v>
      </c>
      <c r="E26" s="281">
        <f t="shared" si="0"/>
        <v>33</v>
      </c>
      <c r="F26" s="285">
        <f t="shared" si="1"/>
        <v>3.3</v>
      </c>
      <c r="G26" s="281">
        <v>1990</v>
      </c>
      <c r="H26" s="281">
        <v>2022</v>
      </c>
      <c r="I26" s="285">
        <v>6.69</v>
      </c>
      <c r="J26" s="285">
        <v>7.81</v>
      </c>
      <c r="K26" s="278">
        <f t="shared" si="2"/>
        <v>-0.33939393939393919</v>
      </c>
      <c r="L26" s="285">
        <v>3.09</v>
      </c>
      <c r="M26" s="285">
        <v>2.02</v>
      </c>
      <c r="N26" s="279">
        <f t="shared" si="3"/>
        <v>0.32424242424242422</v>
      </c>
      <c r="O26" s="285">
        <v>25.86</v>
      </c>
      <c r="P26" s="285">
        <v>30.69</v>
      </c>
      <c r="Q26" s="280">
        <f t="shared" si="4"/>
        <v>-1.4636363636363643</v>
      </c>
    </row>
    <row r="27" spans="1:17" ht="15">
      <c r="A27" s="307" t="s">
        <v>42</v>
      </c>
      <c r="B27" s="282">
        <v>9800</v>
      </c>
      <c r="C27" s="283">
        <v>1405</v>
      </c>
      <c r="D27" s="289" t="s">
        <v>516</v>
      </c>
      <c r="E27" s="281">
        <f t="shared" si="0"/>
        <v>37</v>
      </c>
      <c r="F27" s="285">
        <f t="shared" si="1"/>
        <v>3.7</v>
      </c>
      <c r="G27" s="281">
        <v>1986</v>
      </c>
      <c r="H27" s="281">
        <v>2022</v>
      </c>
      <c r="I27" s="285">
        <v>6.41</v>
      </c>
      <c r="J27" s="285">
        <v>8.5</v>
      </c>
      <c r="K27" s="278">
        <f t="shared" si="2"/>
        <v>-0.56486486486486476</v>
      </c>
      <c r="L27" s="285">
        <v>2.76</v>
      </c>
      <c r="M27" s="285">
        <v>2.2200000000000002</v>
      </c>
      <c r="N27" s="279">
        <f t="shared" si="3"/>
        <v>0.14594594594594582</v>
      </c>
      <c r="O27" s="285">
        <v>23.8</v>
      </c>
      <c r="P27" s="285">
        <v>29.13</v>
      </c>
      <c r="Q27" s="280">
        <f t="shared" si="4"/>
        <v>-1.44054054054054</v>
      </c>
    </row>
    <row r="28" spans="1:17" ht="15">
      <c r="A28" s="307" t="s">
        <v>43</v>
      </c>
      <c r="B28" s="282">
        <v>10000</v>
      </c>
      <c r="C28" s="283">
        <v>1250</v>
      </c>
      <c r="D28" s="286" t="s">
        <v>511</v>
      </c>
      <c r="E28" s="281">
        <f t="shared" si="0"/>
        <v>29</v>
      </c>
      <c r="F28" s="285">
        <f t="shared" si="1"/>
        <v>2.9</v>
      </c>
      <c r="G28" s="281">
        <v>1994</v>
      </c>
      <c r="H28" s="281">
        <v>2022</v>
      </c>
      <c r="I28" s="285">
        <v>7.25</v>
      </c>
      <c r="J28" s="285">
        <v>5.92</v>
      </c>
      <c r="K28" s="278">
        <f t="shared" si="2"/>
        <v>0.45862068965517244</v>
      </c>
      <c r="L28" s="285">
        <v>3.21</v>
      </c>
      <c r="M28" s="285">
        <v>1.5</v>
      </c>
      <c r="N28" s="279">
        <f t="shared" si="3"/>
        <v>0.58965517241379306</v>
      </c>
      <c r="O28" s="285">
        <v>25.9</v>
      </c>
      <c r="P28" s="285">
        <v>26.51</v>
      </c>
      <c r="Q28" s="280">
        <f t="shared" si="4"/>
        <v>-0.21034482758620793</v>
      </c>
    </row>
    <row r="29" spans="1:17" ht="15">
      <c r="A29" s="307" t="s">
        <v>44</v>
      </c>
      <c r="B29" s="282">
        <v>10500</v>
      </c>
      <c r="C29" s="283">
        <v>1230</v>
      </c>
      <c r="D29" s="286" t="s">
        <v>511</v>
      </c>
      <c r="E29" s="281">
        <f t="shared" si="0"/>
        <v>29</v>
      </c>
      <c r="F29" s="285">
        <f t="shared" si="1"/>
        <v>2.9</v>
      </c>
      <c r="G29" s="281">
        <v>1994</v>
      </c>
      <c r="H29" s="281">
        <v>2022</v>
      </c>
      <c r="I29" s="285">
        <v>6.46</v>
      </c>
      <c r="J29" s="285">
        <v>7.09</v>
      </c>
      <c r="K29" s="278">
        <f t="shared" si="2"/>
        <v>-0.21724137931034479</v>
      </c>
      <c r="L29" s="285">
        <v>2.56</v>
      </c>
      <c r="M29" s="285">
        <v>2.34</v>
      </c>
      <c r="N29" s="279">
        <f t="shared" si="3"/>
        <v>7.586206896551731E-2</v>
      </c>
      <c r="O29" s="285">
        <v>24.02</v>
      </c>
      <c r="P29" s="285">
        <v>26.21</v>
      </c>
      <c r="Q29" s="280">
        <f t="shared" si="4"/>
        <v>-0.75517241379310396</v>
      </c>
    </row>
    <row r="30" spans="1:17" ht="15">
      <c r="A30" s="307" t="s">
        <v>45</v>
      </c>
      <c r="B30" s="282">
        <v>11000</v>
      </c>
      <c r="C30" s="283">
        <v>1320</v>
      </c>
      <c r="D30" s="286" t="s">
        <v>511</v>
      </c>
      <c r="E30" s="281">
        <f t="shared" si="0"/>
        <v>26</v>
      </c>
      <c r="F30" s="285">
        <f t="shared" si="1"/>
        <v>2.6</v>
      </c>
      <c r="G30" s="281">
        <v>1997</v>
      </c>
      <c r="H30" s="281">
        <v>2022</v>
      </c>
      <c r="I30" s="285">
        <v>6.11</v>
      </c>
      <c r="J30" s="285">
        <v>6.9</v>
      </c>
      <c r="K30" s="278">
        <f t="shared" si="2"/>
        <v>-0.30384615384615388</v>
      </c>
      <c r="L30" s="285">
        <v>2.6</v>
      </c>
      <c r="M30" s="285">
        <v>2.02</v>
      </c>
      <c r="N30" s="279">
        <f t="shared" si="3"/>
        <v>0.22307692307692309</v>
      </c>
      <c r="O30" s="285">
        <v>23.72</v>
      </c>
      <c r="P30" s="285">
        <v>25.81</v>
      </c>
      <c r="Q30" s="280">
        <f t="shared" si="4"/>
        <v>-0.80384615384615377</v>
      </c>
    </row>
    <row r="31" spans="1:17" ht="15">
      <c r="A31" s="307" t="s">
        <v>46</v>
      </c>
      <c r="B31" s="282">
        <v>11300</v>
      </c>
      <c r="C31" s="283">
        <v>1225</v>
      </c>
      <c r="D31" s="286" t="s">
        <v>511</v>
      </c>
      <c r="E31" s="281">
        <f t="shared" si="0"/>
        <v>32</v>
      </c>
      <c r="F31" s="285">
        <f t="shared" si="1"/>
        <v>3.2</v>
      </c>
      <c r="G31" s="281">
        <v>1991</v>
      </c>
      <c r="H31" s="281">
        <v>2022</v>
      </c>
      <c r="I31" s="285">
        <v>5.94</v>
      </c>
      <c r="J31" s="285">
        <v>8.59</v>
      </c>
      <c r="K31" s="278">
        <f t="shared" si="2"/>
        <v>-0.82812499999999978</v>
      </c>
      <c r="L31" s="285">
        <v>2.4700000000000002</v>
      </c>
      <c r="M31" s="285">
        <v>1.96</v>
      </c>
      <c r="N31" s="279">
        <f t="shared" si="3"/>
        <v>0.15937500000000007</v>
      </c>
      <c r="O31" s="285">
        <v>23.34</v>
      </c>
      <c r="P31" s="285">
        <v>31.36</v>
      </c>
      <c r="Q31" s="280">
        <f t="shared" si="4"/>
        <v>-2.5062499999999996</v>
      </c>
    </row>
    <row r="32" spans="1:17" ht="15">
      <c r="A32" s="307" t="s">
        <v>538</v>
      </c>
      <c r="B32" s="282">
        <v>11800</v>
      </c>
      <c r="C32" s="283">
        <v>1280</v>
      </c>
      <c r="D32" s="286" t="s">
        <v>511</v>
      </c>
      <c r="E32" s="281">
        <f t="shared" si="0"/>
        <v>31</v>
      </c>
      <c r="F32" s="285">
        <f t="shared" si="1"/>
        <v>3.1</v>
      </c>
      <c r="G32" s="281">
        <v>1992</v>
      </c>
      <c r="H32" s="281">
        <v>2022</v>
      </c>
      <c r="I32" s="285">
        <v>5.32</v>
      </c>
      <c r="J32" s="285">
        <v>9.0500000000000007</v>
      </c>
      <c r="K32" s="278">
        <f t="shared" si="2"/>
        <v>-1.203225806451613</v>
      </c>
      <c r="L32" s="285">
        <v>2.2000000000000002</v>
      </c>
      <c r="M32" s="285">
        <v>2.54</v>
      </c>
      <c r="N32" s="279">
        <f t="shared" si="3"/>
        <v>-0.10967741935483866</v>
      </c>
      <c r="O32" s="285">
        <v>22.08</v>
      </c>
      <c r="P32" s="285">
        <v>33.6</v>
      </c>
      <c r="Q32" s="280">
        <f t="shared" si="4"/>
        <v>-3.7161290322580656</v>
      </c>
    </row>
    <row r="33" spans="1:17" ht="15">
      <c r="A33" s="307" t="s">
        <v>48</v>
      </c>
      <c r="B33" s="282">
        <v>12000</v>
      </c>
      <c r="C33" s="283">
        <v>1230</v>
      </c>
      <c r="D33" s="286" t="s">
        <v>511</v>
      </c>
      <c r="E33" s="281">
        <f t="shared" si="0"/>
        <v>26</v>
      </c>
      <c r="F33" s="285">
        <f t="shared" si="1"/>
        <v>2.6</v>
      </c>
      <c r="G33" s="281">
        <v>1997</v>
      </c>
      <c r="H33" s="281">
        <v>2022</v>
      </c>
      <c r="I33" s="285">
        <v>6.41</v>
      </c>
      <c r="J33" s="285">
        <v>7.26</v>
      </c>
      <c r="K33" s="278">
        <f t="shared" si="2"/>
        <v>-0.32692307692307676</v>
      </c>
      <c r="L33" s="285">
        <v>2.61</v>
      </c>
      <c r="M33" s="285">
        <v>2.16</v>
      </c>
      <c r="N33" s="279">
        <f t="shared" si="3"/>
        <v>0.17307692307692296</v>
      </c>
      <c r="O33" s="285">
        <v>24.56</v>
      </c>
      <c r="P33" s="285">
        <v>27.88</v>
      </c>
      <c r="Q33" s="280">
        <f t="shared" si="4"/>
        <v>-1.276923076923077</v>
      </c>
    </row>
    <row r="34" spans="1:17" ht="15">
      <c r="A34" s="307" t="s">
        <v>537</v>
      </c>
      <c r="B34" s="282">
        <v>12500</v>
      </c>
      <c r="C34" s="283">
        <v>1295</v>
      </c>
      <c r="D34" s="286" t="s">
        <v>511</v>
      </c>
      <c r="E34" s="281">
        <f t="shared" si="0"/>
        <v>32</v>
      </c>
      <c r="F34" s="285">
        <f t="shared" si="1"/>
        <v>3.2</v>
      </c>
      <c r="G34" s="281">
        <v>1991</v>
      </c>
      <c r="H34" s="281">
        <v>2022</v>
      </c>
      <c r="I34" s="285">
        <v>5.62</v>
      </c>
      <c r="J34" s="285">
        <v>9.18</v>
      </c>
      <c r="K34" s="278">
        <f t="shared" si="2"/>
        <v>-1.1124999999999998</v>
      </c>
      <c r="L34" s="285">
        <v>2.38</v>
      </c>
      <c r="M34" s="285">
        <v>2.41</v>
      </c>
      <c r="N34" s="279">
        <f t="shared" si="3"/>
        <v>-9.3750000000000777E-3</v>
      </c>
      <c r="O34" s="285">
        <v>21.1</v>
      </c>
      <c r="P34" s="285">
        <v>31.74</v>
      </c>
      <c r="Q34" s="280">
        <f t="shared" si="4"/>
        <v>-3.3249999999999988</v>
      </c>
    </row>
    <row r="35" spans="1:17" ht="15">
      <c r="A35" s="307" t="s">
        <v>220</v>
      </c>
      <c r="B35" s="282">
        <v>13300</v>
      </c>
      <c r="C35" s="283">
        <v>1400</v>
      </c>
      <c r="D35" s="286" t="s">
        <v>511</v>
      </c>
      <c r="E35" s="281">
        <f t="shared" si="0"/>
        <v>26</v>
      </c>
      <c r="F35" s="285">
        <f t="shared" si="1"/>
        <v>2.6</v>
      </c>
      <c r="G35" s="281">
        <v>1997</v>
      </c>
      <c r="H35" s="281">
        <v>2022</v>
      </c>
      <c r="I35" s="285">
        <v>7.01</v>
      </c>
      <c r="J35" s="285">
        <v>7.12</v>
      </c>
      <c r="K35" s="278">
        <f t="shared" si="2"/>
        <v>-4.2307692307692428E-2</v>
      </c>
      <c r="L35" s="285">
        <v>3.2</v>
      </c>
      <c r="M35" s="285">
        <v>1.93</v>
      </c>
      <c r="N35" s="279">
        <f t="shared" si="3"/>
        <v>0.48846153846153856</v>
      </c>
      <c r="O35" s="285">
        <v>24.11</v>
      </c>
      <c r="P35" s="285">
        <v>27.54</v>
      </c>
      <c r="Q35" s="280">
        <f t="shared" si="4"/>
        <v>-1.319230769230769</v>
      </c>
    </row>
    <row r="36" spans="1:17" ht="15">
      <c r="A36" s="307" t="s">
        <v>95</v>
      </c>
      <c r="B36" s="282">
        <v>13800</v>
      </c>
      <c r="C36" s="283">
        <v>1220</v>
      </c>
      <c r="D36" s="286" t="s">
        <v>511</v>
      </c>
      <c r="E36" s="281">
        <f t="shared" si="0"/>
        <v>33</v>
      </c>
      <c r="F36" s="285">
        <f t="shared" si="1"/>
        <v>3.3</v>
      </c>
      <c r="G36" s="281">
        <v>1990</v>
      </c>
      <c r="H36" s="281">
        <v>2022</v>
      </c>
      <c r="I36" s="285">
        <v>6.34</v>
      </c>
      <c r="J36" s="285">
        <v>8.15</v>
      </c>
      <c r="K36" s="278">
        <f t="shared" si="2"/>
        <v>-0.54848484848484869</v>
      </c>
      <c r="L36" s="285">
        <v>2.12</v>
      </c>
      <c r="M36" s="285">
        <v>2.72</v>
      </c>
      <c r="N36" s="279">
        <f t="shared" si="3"/>
        <v>-0.18181818181818185</v>
      </c>
      <c r="O36" s="285">
        <v>21.47</v>
      </c>
      <c r="P36" s="285">
        <v>32.159999999999997</v>
      </c>
      <c r="Q36" s="280">
        <f t="shared" si="4"/>
        <v>-3.2393939393939388</v>
      </c>
    </row>
    <row r="37" spans="1:17" ht="15">
      <c r="A37" s="307" t="s">
        <v>98</v>
      </c>
      <c r="B37" s="282">
        <v>14200</v>
      </c>
      <c r="C37" s="283">
        <v>1480</v>
      </c>
      <c r="D37" s="286" t="s">
        <v>511</v>
      </c>
      <c r="E37" s="281">
        <f t="shared" si="0"/>
        <v>32</v>
      </c>
      <c r="F37" s="285">
        <f t="shared" si="1"/>
        <v>3.2</v>
      </c>
      <c r="G37" s="281">
        <v>1991</v>
      </c>
      <c r="H37" s="281">
        <v>2022</v>
      </c>
      <c r="I37" s="285">
        <v>6.57</v>
      </c>
      <c r="J37" s="285">
        <v>10.25</v>
      </c>
      <c r="K37" s="278">
        <f t="shared" si="2"/>
        <v>-1.1499999999999999</v>
      </c>
      <c r="L37" s="285">
        <v>2.89</v>
      </c>
      <c r="M37" s="285">
        <v>2.64</v>
      </c>
      <c r="N37" s="279">
        <f t="shared" si="3"/>
        <v>7.8125E-2</v>
      </c>
      <c r="O37" s="285">
        <v>24</v>
      </c>
      <c r="P37" s="285">
        <v>34.57</v>
      </c>
      <c r="Q37" s="280">
        <f t="shared" si="4"/>
        <v>-3.3031250000000001</v>
      </c>
    </row>
    <row r="38" spans="1:17" ht="15">
      <c r="A38" s="307" t="s">
        <v>536</v>
      </c>
      <c r="B38" s="282">
        <v>14700</v>
      </c>
      <c r="C38" s="283">
        <v>1115</v>
      </c>
      <c r="D38" s="286" t="s">
        <v>511</v>
      </c>
      <c r="E38" s="281">
        <f t="shared" si="0"/>
        <v>29</v>
      </c>
      <c r="F38" s="285">
        <f t="shared" si="1"/>
        <v>2.9</v>
      </c>
      <c r="G38" s="281">
        <v>1994</v>
      </c>
      <c r="H38" s="281">
        <v>2022</v>
      </c>
      <c r="I38" s="285">
        <v>6.34</v>
      </c>
      <c r="J38" s="285">
        <v>5.88</v>
      </c>
      <c r="K38" s="278">
        <f t="shared" si="2"/>
        <v>0.1586206896551724</v>
      </c>
      <c r="L38" s="285">
        <v>2.44</v>
      </c>
      <c r="M38" s="285">
        <v>1.1299999999999999</v>
      </c>
      <c r="N38" s="279">
        <f t="shared" si="3"/>
        <v>0.4517241379310345</v>
      </c>
      <c r="O38" s="285">
        <v>24.34</v>
      </c>
      <c r="P38" s="285">
        <v>25</v>
      </c>
      <c r="Q38" s="280">
        <f t="shared" si="4"/>
        <v>-0.22758620689655179</v>
      </c>
    </row>
    <row r="39" spans="1:17" ht="15">
      <c r="A39" s="307" t="s">
        <v>535</v>
      </c>
      <c r="B39" s="282">
        <v>15500</v>
      </c>
      <c r="C39" s="283">
        <v>2655</v>
      </c>
      <c r="D39" s="289" t="s">
        <v>516</v>
      </c>
      <c r="E39" s="281">
        <f t="shared" si="0"/>
        <v>40</v>
      </c>
      <c r="F39" s="285">
        <f t="shared" si="1"/>
        <v>4</v>
      </c>
      <c r="G39" s="281">
        <v>1983</v>
      </c>
      <c r="H39" s="281">
        <v>2022</v>
      </c>
      <c r="I39" s="285">
        <v>10.36</v>
      </c>
      <c r="J39" s="285">
        <v>15.06</v>
      </c>
      <c r="K39" s="278">
        <f t="shared" si="2"/>
        <v>-1.1750000000000003</v>
      </c>
      <c r="L39" s="285">
        <v>3.92</v>
      </c>
      <c r="M39" s="285">
        <v>5.04</v>
      </c>
      <c r="N39" s="279">
        <f t="shared" si="3"/>
        <v>-0.28000000000000003</v>
      </c>
      <c r="O39" s="285">
        <v>30.92</v>
      </c>
      <c r="P39" s="285">
        <v>42.5</v>
      </c>
      <c r="Q39" s="280">
        <f t="shared" si="4"/>
        <v>-2.8949999999999996</v>
      </c>
    </row>
    <row r="40" spans="1:17" ht="15">
      <c r="A40" s="307" t="s">
        <v>105</v>
      </c>
      <c r="B40" s="282">
        <v>15800</v>
      </c>
      <c r="C40" s="283">
        <v>2370</v>
      </c>
      <c r="D40" s="286" t="s">
        <v>511</v>
      </c>
      <c r="E40" s="281">
        <f t="shared" si="0"/>
        <v>34</v>
      </c>
      <c r="F40" s="285">
        <f t="shared" si="1"/>
        <v>3.4</v>
      </c>
      <c r="G40" s="281">
        <v>1989</v>
      </c>
      <c r="H40" s="281">
        <v>2022</v>
      </c>
      <c r="I40" s="285">
        <v>10.97</v>
      </c>
      <c r="J40" s="285">
        <v>15.17</v>
      </c>
      <c r="K40" s="278">
        <f t="shared" si="2"/>
        <v>-1.2352941176470587</v>
      </c>
      <c r="L40" s="285">
        <v>4.1399999999999997</v>
      </c>
      <c r="M40" s="285">
        <v>4.8600000000000003</v>
      </c>
      <c r="N40" s="279">
        <f t="shared" si="3"/>
        <v>-0.21176470588235313</v>
      </c>
      <c r="O40" s="285">
        <v>31.72</v>
      </c>
      <c r="P40" s="285">
        <v>39.64</v>
      </c>
      <c r="Q40" s="280">
        <f t="shared" si="4"/>
        <v>-2.329411764705883</v>
      </c>
    </row>
    <row r="41" spans="1:17" ht="15">
      <c r="A41" s="307" t="s">
        <v>106</v>
      </c>
      <c r="B41" s="282">
        <v>16000</v>
      </c>
      <c r="C41" s="283">
        <v>6705</v>
      </c>
      <c r="D41" s="284" t="s">
        <v>510</v>
      </c>
      <c r="E41" s="281">
        <f t="shared" si="0"/>
        <v>34</v>
      </c>
      <c r="F41" s="285">
        <f t="shared" si="1"/>
        <v>3.4</v>
      </c>
      <c r="G41" s="281">
        <v>1989</v>
      </c>
      <c r="H41" s="281">
        <v>2022</v>
      </c>
      <c r="I41" s="285">
        <v>16.260000000000002</v>
      </c>
      <c r="J41" s="285">
        <v>21.62</v>
      </c>
      <c r="K41" s="278">
        <f t="shared" si="2"/>
        <v>-1.5764705882352941</v>
      </c>
      <c r="L41" s="285">
        <v>7.99</v>
      </c>
      <c r="M41" s="285">
        <v>7.27</v>
      </c>
      <c r="N41" s="279">
        <f t="shared" si="3"/>
        <v>0.21176470588235313</v>
      </c>
      <c r="O41" s="285">
        <v>45.63</v>
      </c>
      <c r="P41" s="285">
        <v>69.08</v>
      </c>
      <c r="Q41" s="280">
        <f t="shared" si="4"/>
        <v>-6.8970588235294104</v>
      </c>
    </row>
    <row r="42" spans="1:17" ht="15">
      <c r="A42" s="307" t="s">
        <v>107</v>
      </c>
      <c r="B42" s="282">
        <v>16500</v>
      </c>
      <c r="C42" s="283">
        <v>3395</v>
      </c>
      <c r="D42" s="286" t="s">
        <v>511</v>
      </c>
      <c r="E42" s="281">
        <f t="shared" si="0"/>
        <v>41</v>
      </c>
      <c r="F42" s="285">
        <f t="shared" si="1"/>
        <v>4.0999999999999996</v>
      </c>
      <c r="G42" s="281">
        <v>1982</v>
      </c>
      <c r="H42" s="281">
        <v>2022</v>
      </c>
      <c r="I42" s="285">
        <v>11.67</v>
      </c>
      <c r="J42" s="285">
        <v>15.82</v>
      </c>
      <c r="K42" s="278">
        <f t="shared" si="2"/>
        <v>-1.0121951219512197</v>
      </c>
      <c r="L42" s="285">
        <v>3.64</v>
      </c>
      <c r="M42" s="285">
        <v>5.17</v>
      </c>
      <c r="N42" s="279">
        <f t="shared" si="3"/>
        <v>-0.37317073170731707</v>
      </c>
      <c r="O42" s="285">
        <v>35.200000000000003</v>
      </c>
      <c r="P42" s="285">
        <v>45.09</v>
      </c>
      <c r="Q42" s="280">
        <f t="shared" si="4"/>
        <v>-2.4121951219512199</v>
      </c>
    </row>
    <row r="43" spans="1:17" ht="15">
      <c r="A43" s="307" t="s">
        <v>108</v>
      </c>
      <c r="B43" s="282">
        <v>16700</v>
      </c>
      <c r="C43" s="283">
        <v>3805</v>
      </c>
      <c r="D43" s="289" t="s">
        <v>516</v>
      </c>
      <c r="E43" s="281">
        <f t="shared" si="0"/>
        <v>37</v>
      </c>
      <c r="F43" s="285">
        <f t="shared" si="1"/>
        <v>3.7</v>
      </c>
      <c r="G43" s="281">
        <v>1986</v>
      </c>
      <c r="H43" s="281">
        <v>2022</v>
      </c>
      <c r="I43" s="285">
        <v>10.71</v>
      </c>
      <c r="J43" s="285">
        <v>14.28</v>
      </c>
      <c r="K43" s="278">
        <f t="shared" si="2"/>
        <v>-0.96486486486486445</v>
      </c>
      <c r="L43" s="285">
        <v>4.09</v>
      </c>
      <c r="M43" s="285">
        <v>4.9400000000000004</v>
      </c>
      <c r="N43" s="279">
        <f t="shared" si="3"/>
        <v>-0.22972972972972985</v>
      </c>
      <c r="O43" s="285">
        <v>34.76</v>
      </c>
      <c r="P43" s="285">
        <v>42.89</v>
      </c>
      <c r="Q43" s="280">
        <f t="shared" si="4"/>
        <v>-2.1972972972972977</v>
      </c>
    </row>
    <row r="44" spans="1:17" ht="15">
      <c r="A44" s="307" t="s">
        <v>534</v>
      </c>
      <c r="B44" s="282">
        <v>17000</v>
      </c>
      <c r="C44" s="283">
        <v>4490</v>
      </c>
      <c r="D44" s="286" t="s">
        <v>511</v>
      </c>
      <c r="E44" s="281">
        <f t="shared" si="0"/>
        <v>40</v>
      </c>
      <c r="F44" s="285">
        <f t="shared" si="1"/>
        <v>4</v>
      </c>
      <c r="G44" s="281">
        <v>1983</v>
      </c>
      <c r="H44" s="281">
        <v>2022</v>
      </c>
      <c r="I44" s="285">
        <v>11.42</v>
      </c>
      <c r="J44" s="285">
        <v>13.94</v>
      </c>
      <c r="K44" s="278">
        <f t="shared" si="2"/>
        <v>-0.62999999999999989</v>
      </c>
      <c r="L44" s="285">
        <v>5.0199999999999996</v>
      </c>
      <c r="M44" s="285">
        <v>5.95</v>
      </c>
      <c r="N44" s="279">
        <f t="shared" si="3"/>
        <v>-0.23250000000000015</v>
      </c>
      <c r="O44" s="285">
        <v>37.97</v>
      </c>
      <c r="P44" s="285">
        <v>48.88</v>
      </c>
      <c r="Q44" s="280">
        <f t="shared" si="4"/>
        <v>-2.7275000000000009</v>
      </c>
    </row>
    <row r="45" spans="1:17" ht="15">
      <c r="A45" s="307" t="s">
        <v>110</v>
      </c>
      <c r="B45" s="282">
        <v>17300</v>
      </c>
      <c r="C45" s="283">
        <v>3820</v>
      </c>
      <c r="D45" s="286" t="s">
        <v>511</v>
      </c>
      <c r="E45" s="281">
        <f t="shared" si="0"/>
        <v>40</v>
      </c>
      <c r="F45" s="285">
        <f t="shared" si="1"/>
        <v>4</v>
      </c>
      <c r="G45" s="281">
        <v>1983</v>
      </c>
      <c r="H45" s="281">
        <v>2022</v>
      </c>
      <c r="I45" s="285">
        <v>11.21</v>
      </c>
      <c r="J45" s="285">
        <v>12.95</v>
      </c>
      <c r="K45" s="278">
        <f t="shared" si="2"/>
        <v>-0.43499999999999961</v>
      </c>
      <c r="L45" s="285">
        <v>4.42</v>
      </c>
      <c r="M45" s="285">
        <v>5.76</v>
      </c>
      <c r="N45" s="279">
        <f t="shared" si="3"/>
        <v>-0.33499999999999996</v>
      </c>
      <c r="O45" s="285">
        <v>36.729999999999997</v>
      </c>
      <c r="P45" s="285">
        <v>48.01</v>
      </c>
      <c r="Q45" s="280">
        <f t="shared" si="4"/>
        <v>-2.8200000000000003</v>
      </c>
    </row>
    <row r="46" spans="1:17" ht="15">
      <c r="A46" s="307" t="s">
        <v>533</v>
      </c>
      <c r="B46" s="282">
        <v>17500</v>
      </c>
      <c r="C46" s="283">
        <v>4480</v>
      </c>
      <c r="D46" s="284" t="s">
        <v>510</v>
      </c>
      <c r="E46" s="281">
        <f t="shared" si="0"/>
        <v>35</v>
      </c>
      <c r="F46" s="285">
        <f t="shared" si="1"/>
        <v>3.5</v>
      </c>
      <c r="G46" s="281">
        <v>1988</v>
      </c>
      <c r="H46" s="281">
        <v>2022</v>
      </c>
      <c r="I46" s="285">
        <v>11.81</v>
      </c>
      <c r="J46" s="285">
        <v>15.22</v>
      </c>
      <c r="K46" s="278">
        <f t="shared" si="2"/>
        <v>-0.97428571428571431</v>
      </c>
      <c r="L46" s="285">
        <v>5.71</v>
      </c>
      <c r="M46" s="285">
        <v>5.19</v>
      </c>
      <c r="N46" s="279">
        <f t="shared" si="3"/>
        <v>0.14857142857142844</v>
      </c>
      <c r="O46" s="285">
        <v>41.56</v>
      </c>
      <c r="P46" s="285">
        <v>51.29</v>
      </c>
      <c r="Q46" s="280">
        <f t="shared" si="4"/>
        <v>-2.7799999999999989</v>
      </c>
    </row>
    <row r="47" spans="1:17" ht="15">
      <c r="A47" s="307" t="s">
        <v>112</v>
      </c>
      <c r="B47" s="282">
        <v>17800</v>
      </c>
      <c r="C47" s="283">
        <v>4785</v>
      </c>
      <c r="D47" s="289" t="s">
        <v>516</v>
      </c>
      <c r="E47" s="281">
        <f t="shared" si="0"/>
        <v>40</v>
      </c>
      <c r="F47" s="285">
        <f t="shared" si="1"/>
        <v>4</v>
      </c>
      <c r="G47" s="281">
        <v>1983</v>
      </c>
      <c r="H47" s="281">
        <v>2022</v>
      </c>
      <c r="I47" s="285">
        <v>10.33</v>
      </c>
      <c r="J47" s="285">
        <v>13.87</v>
      </c>
      <c r="K47" s="278">
        <f t="shared" si="2"/>
        <v>-0.88499999999999979</v>
      </c>
      <c r="L47" s="285">
        <v>4.53</v>
      </c>
      <c r="M47" s="285">
        <v>5.79</v>
      </c>
      <c r="N47" s="279">
        <f t="shared" si="3"/>
        <v>-0.31499999999999995</v>
      </c>
      <c r="O47" s="285">
        <v>41.29</v>
      </c>
      <c r="P47" s="285">
        <v>48.64</v>
      </c>
      <c r="Q47" s="280">
        <f t="shared" si="4"/>
        <v>-1.8375000000000004</v>
      </c>
    </row>
    <row r="48" spans="1:17" ht="15">
      <c r="A48" s="307" t="s">
        <v>50</v>
      </c>
      <c r="B48" s="282">
        <v>19500</v>
      </c>
      <c r="C48" s="283">
        <v>1680</v>
      </c>
      <c r="D48" s="284" t="s">
        <v>510</v>
      </c>
      <c r="E48" s="281">
        <f t="shared" si="0"/>
        <v>34</v>
      </c>
      <c r="F48" s="285">
        <f t="shared" si="1"/>
        <v>3.4</v>
      </c>
      <c r="G48" s="281">
        <v>1989</v>
      </c>
      <c r="H48" s="281">
        <v>2022</v>
      </c>
      <c r="I48" s="285">
        <v>7.21</v>
      </c>
      <c r="J48" s="285">
        <v>5.73</v>
      </c>
      <c r="K48" s="278">
        <f t="shared" si="2"/>
        <v>0.43529411764705872</v>
      </c>
      <c r="L48" s="285">
        <v>2.61</v>
      </c>
      <c r="M48" s="285">
        <v>1</v>
      </c>
      <c r="N48" s="279">
        <f t="shared" si="3"/>
        <v>0.47352941176470587</v>
      </c>
      <c r="O48" s="285">
        <v>23.31</v>
      </c>
      <c r="P48" s="285">
        <v>30.26</v>
      </c>
      <c r="Q48" s="280">
        <f t="shared" si="4"/>
        <v>-2.0441176470588243</v>
      </c>
    </row>
    <row r="49" spans="1:17" ht="15">
      <c r="A49" s="307" t="s">
        <v>51</v>
      </c>
      <c r="B49" s="282">
        <v>20200</v>
      </c>
      <c r="C49" s="283">
        <v>1885</v>
      </c>
      <c r="D49" s="286" t="s">
        <v>511</v>
      </c>
      <c r="E49" s="281">
        <f t="shared" si="0"/>
        <v>30</v>
      </c>
      <c r="F49" s="285">
        <f t="shared" si="1"/>
        <v>3</v>
      </c>
      <c r="G49" s="281">
        <v>1993</v>
      </c>
      <c r="H49" s="281">
        <v>2022</v>
      </c>
      <c r="I49" s="285">
        <v>8.5299999999999994</v>
      </c>
      <c r="J49" s="285">
        <v>8.74</v>
      </c>
      <c r="K49" s="278">
        <f t="shared" si="2"/>
        <v>-7.0000000000000284E-2</v>
      </c>
      <c r="L49" s="285">
        <v>3.03</v>
      </c>
      <c r="M49" s="285">
        <v>1.74</v>
      </c>
      <c r="N49" s="279">
        <f t="shared" si="3"/>
        <v>0.42999999999999994</v>
      </c>
      <c r="O49" s="285">
        <v>26.36</v>
      </c>
      <c r="P49" s="285">
        <v>29.47</v>
      </c>
      <c r="Q49" s="280">
        <f t="shared" si="4"/>
        <v>-1.0366666666666664</v>
      </c>
    </row>
    <row r="50" spans="1:17" ht="15">
      <c r="A50" s="307" t="s">
        <v>532</v>
      </c>
      <c r="B50" s="282">
        <v>20700</v>
      </c>
      <c r="C50" s="283">
        <v>2280</v>
      </c>
      <c r="D50" s="284" t="s">
        <v>510</v>
      </c>
      <c r="E50" s="281">
        <f t="shared" si="0"/>
        <v>29</v>
      </c>
      <c r="F50" s="285">
        <f t="shared" si="1"/>
        <v>2.9</v>
      </c>
      <c r="G50" s="281">
        <v>1994</v>
      </c>
      <c r="H50" s="281">
        <v>2022</v>
      </c>
      <c r="I50" s="285">
        <v>11.87</v>
      </c>
      <c r="J50" s="285">
        <v>9.24</v>
      </c>
      <c r="K50" s="278">
        <f t="shared" si="2"/>
        <v>0.90689655172413763</v>
      </c>
      <c r="L50" s="285">
        <v>4.3</v>
      </c>
      <c r="M50" s="285">
        <v>2.12</v>
      </c>
      <c r="N50" s="279">
        <f t="shared" si="3"/>
        <v>0.75172413793103443</v>
      </c>
      <c r="O50" s="285">
        <v>32.729999999999997</v>
      </c>
      <c r="P50" s="285">
        <v>34.1</v>
      </c>
      <c r="Q50" s="280">
        <f t="shared" si="4"/>
        <v>-0.47241379310344989</v>
      </c>
    </row>
    <row r="51" spans="1:17" ht="15">
      <c r="A51" s="307" t="s">
        <v>53</v>
      </c>
      <c r="B51" s="282">
        <v>21000</v>
      </c>
      <c r="C51" s="283">
        <v>2960</v>
      </c>
      <c r="D51" s="286" t="s">
        <v>511</v>
      </c>
      <c r="E51" s="281">
        <f t="shared" si="0"/>
        <v>35</v>
      </c>
      <c r="F51" s="285">
        <f t="shared" si="1"/>
        <v>3.5</v>
      </c>
      <c r="G51" s="281">
        <v>1988</v>
      </c>
      <c r="H51" s="281">
        <v>2022</v>
      </c>
      <c r="I51" s="285">
        <v>11.28</v>
      </c>
      <c r="J51" s="285">
        <v>11.84</v>
      </c>
      <c r="K51" s="278">
        <f t="shared" si="2"/>
        <v>-0.16000000000000014</v>
      </c>
      <c r="L51" s="285">
        <v>4.49</v>
      </c>
      <c r="M51" s="285">
        <v>2.42</v>
      </c>
      <c r="N51" s="279">
        <f t="shared" si="3"/>
        <v>0.59142857142857153</v>
      </c>
      <c r="O51" s="285">
        <v>30.96</v>
      </c>
      <c r="P51" s="285">
        <v>39.880000000000003</v>
      </c>
      <c r="Q51" s="280">
        <f t="shared" si="4"/>
        <v>-2.5485714285714289</v>
      </c>
    </row>
    <row r="52" spans="1:17" ht="15">
      <c r="A52" s="307" t="s">
        <v>56</v>
      </c>
      <c r="B52" s="282">
        <v>21500</v>
      </c>
      <c r="C52" s="283">
        <v>4615</v>
      </c>
      <c r="D52" s="289" t="s">
        <v>516</v>
      </c>
      <c r="E52" s="281">
        <f t="shared" si="0"/>
        <v>32</v>
      </c>
      <c r="F52" s="285">
        <f t="shared" si="1"/>
        <v>3.2</v>
      </c>
      <c r="G52" s="281">
        <v>1991</v>
      </c>
      <c r="H52" s="281">
        <v>2022</v>
      </c>
      <c r="I52" s="285">
        <v>17.25</v>
      </c>
      <c r="J52" s="285">
        <v>16.09</v>
      </c>
      <c r="K52" s="278">
        <f t="shared" si="2"/>
        <v>0.36250000000000004</v>
      </c>
      <c r="L52" s="285">
        <v>7.28</v>
      </c>
      <c r="M52" s="285">
        <v>4.42</v>
      </c>
      <c r="N52" s="279">
        <f t="shared" si="3"/>
        <v>0.89375000000000004</v>
      </c>
      <c r="O52" s="285">
        <v>43.89</v>
      </c>
      <c r="P52" s="285">
        <v>49.06</v>
      </c>
      <c r="Q52" s="280">
        <f t="shared" si="4"/>
        <v>-1.6156250000000005</v>
      </c>
    </row>
    <row r="53" spans="1:17" ht="15">
      <c r="A53" s="307" t="s">
        <v>59</v>
      </c>
      <c r="B53" s="282">
        <v>24700</v>
      </c>
      <c r="C53" s="283">
        <v>850</v>
      </c>
      <c r="D53" s="286" t="s">
        <v>511</v>
      </c>
      <c r="E53" s="281">
        <f t="shared" si="0"/>
        <v>33</v>
      </c>
      <c r="F53" s="285">
        <f t="shared" si="1"/>
        <v>3.3</v>
      </c>
      <c r="G53" s="281">
        <v>1990</v>
      </c>
      <c r="H53" s="281">
        <v>2022</v>
      </c>
      <c r="I53" s="285">
        <v>5.35</v>
      </c>
      <c r="J53" s="285">
        <v>5.94</v>
      </c>
      <c r="K53" s="278">
        <f t="shared" si="2"/>
        <v>-0.17878787878787902</v>
      </c>
      <c r="L53" s="285">
        <v>2.4</v>
      </c>
      <c r="M53" s="285">
        <v>1.45</v>
      </c>
      <c r="N53" s="279">
        <f t="shared" si="3"/>
        <v>0.2878787878787879</v>
      </c>
      <c r="O53" s="285">
        <v>21.05</v>
      </c>
      <c r="P53" s="285">
        <v>26.1</v>
      </c>
      <c r="Q53" s="280">
        <f t="shared" si="4"/>
        <v>-1.5303030303030305</v>
      </c>
    </row>
    <row r="54" spans="1:17" ht="15">
      <c r="A54" s="307" t="s">
        <v>60</v>
      </c>
      <c r="B54" s="282">
        <v>25200</v>
      </c>
      <c r="C54" s="283">
        <v>1180</v>
      </c>
      <c r="D54" s="286" t="s">
        <v>511</v>
      </c>
      <c r="E54" s="281">
        <f t="shared" si="0"/>
        <v>34</v>
      </c>
      <c r="F54" s="285">
        <f t="shared" si="1"/>
        <v>3.4</v>
      </c>
      <c r="G54" s="281">
        <v>1989</v>
      </c>
      <c r="H54" s="281">
        <v>2022</v>
      </c>
      <c r="I54" s="285">
        <v>4.9400000000000004</v>
      </c>
      <c r="J54" s="285">
        <v>4.9000000000000004</v>
      </c>
      <c r="K54" s="278">
        <f t="shared" si="2"/>
        <v>1.1764705882352951E-2</v>
      </c>
      <c r="L54" s="285">
        <v>2.0699999999999998</v>
      </c>
      <c r="M54" s="285">
        <v>1.52</v>
      </c>
      <c r="N54" s="279">
        <f t="shared" si="3"/>
        <v>0.16176470588235289</v>
      </c>
      <c r="O54" s="285">
        <v>18.82</v>
      </c>
      <c r="P54" s="285">
        <v>19.010000000000002</v>
      </c>
      <c r="Q54" s="280">
        <f t="shared" si="4"/>
        <v>-5.5882352941176848E-2</v>
      </c>
    </row>
    <row r="55" spans="1:17" ht="15">
      <c r="A55" s="307" t="s">
        <v>61</v>
      </c>
      <c r="B55" s="282">
        <v>25700</v>
      </c>
      <c r="C55" s="283">
        <v>1260</v>
      </c>
      <c r="D55" s="286" t="s">
        <v>511</v>
      </c>
      <c r="E55" s="281">
        <f t="shared" si="0"/>
        <v>39</v>
      </c>
      <c r="F55" s="285">
        <f t="shared" si="1"/>
        <v>3.9</v>
      </c>
      <c r="G55" s="281">
        <v>1984</v>
      </c>
      <c r="H55" s="281">
        <v>2022</v>
      </c>
      <c r="I55" s="285">
        <v>6.49</v>
      </c>
      <c r="J55" s="285">
        <v>4.8099999999999996</v>
      </c>
      <c r="K55" s="278">
        <f t="shared" si="2"/>
        <v>0.43076923076923096</v>
      </c>
      <c r="L55" s="285">
        <v>2.95</v>
      </c>
      <c r="M55" s="285">
        <v>1.75</v>
      </c>
      <c r="N55" s="279">
        <f t="shared" si="3"/>
        <v>0.30769230769230776</v>
      </c>
      <c r="O55" s="285">
        <v>19.8</v>
      </c>
      <c r="P55" s="285">
        <v>21.15</v>
      </c>
      <c r="Q55" s="280">
        <f t="shared" si="4"/>
        <v>-0.34615384615384559</v>
      </c>
    </row>
    <row r="56" spans="1:17" ht="15">
      <c r="A56" s="307" t="s">
        <v>62</v>
      </c>
      <c r="B56" s="282">
        <v>26000</v>
      </c>
      <c r="C56" s="283">
        <v>1420</v>
      </c>
      <c r="D56" s="286" t="s">
        <v>511</v>
      </c>
      <c r="E56" s="281">
        <f t="shared" si="0"/>
        <v>29</v>
      </c>
      <c r="F56" s="285">
        <f t="shared" si="1"/>
        <v>2.9</v>
      </c>
      <c r="G56" s="281">
        <v>1994</v>
      </c>
      <c r="H56" s="281">
        <v>2022</v>
      </c>
      <c r="I56" s="285">
        <v>4.34</v>
      </c>
      <c r="J56" s="285">
        <v>5.33</v>
      </c>
      <c r="K56" s="278">
        <f t="shared" si="2"/>
        <v>-0.34137931034482766</v>
      </c>
      <c r="L56" s="285">
        <v>1.64</v>
      </c>
      <c r="M56" s="285">
        <v>2.44</v>
      </c>
      <c r="N56" s="279">
        <f t="shared" si="3"/>
        <v>-0.27586206896551724</v>
      </c>
      <c r="O56" s="285">
        <v>18.11</v>
      </c>
      <c r="P56" s="285">
        <v>20.18</v>
      </c>
      <c r="Q56" s="280">
        <f t="shared" si="4"/>
        <v>-0.71379310344827596</v>
      </c>
    </row>
    <row r="57" spans="1:17" ht="15">
      <c r="A57" s="307" t="s">
        <v>63</v>
      </c>
      <c r="B57" s="282">
        <v>26300</v>
      </c>
      <c r="C57" s="283">
        <v>2190</v>
      </c>
      <c r="D57" s="289" t="s">
        <v>516</v>
      </c>
      <c r="E57" s="281">
        <f t="shared" si="0"/>
        <v>33</v>
      </c>
      <c r="F57" s="285">
        <f t="shared" si="1"/>
        <v>3.3</v>
      </c>
      <c r="G57" s="281">
        <v>1990</v>
      </c>
      <c r="H57" s="281">
        <v>2022</v>
      </c>
      <c r="I57" s="285">
        <v>7.59</v>
      </c>
      <c r="J57" s="285">
        <v>8.3699999999999992</v>
      </c>
      <c r="K57" s="278">
        <f t="shared" si="2"/>
        <v>-0.23636363636363619</v>
      </c>
      <c r="L57" s="285">
        <v>3.78</v>
      </c>
      <c r="M57" s="285">
        <v>2.4300000000000002</v>
      </c>
      <c r="N57" s="279">
        <f t="shared" si="3"/>
        <v>0.40909090909090901</v>
      </c>
      <c r="O57" s="285">
        <v>25.69</v>
      </c>
      <c r="P57" s="285">
        <v>25.84</v>
      </c>
      <c r="Q57" s="280">
        <f t="shared" si="4"/>
        <v>-4.5454545454545026E-2</v>
      </c>
    </row>
    <row r="58" spans="1:17" ht="15">
      <c r="A58" s="307" t="s">
        <v>64</v>
      </c>
      <c r="B58" s="282">
        <v>26800</v>
      </c>
      <c r="C58" s="283">
        <v>1605</v>
      </c>
      <c r="D58" s="286" t="s">
        <v>511</v>
      </c>
      <c r="E58" s="281">
        <f t="shared" si="0"/>
        <v>28</v>
      </c>
      <c r="F58" s="285">
        <f t="shared" si="1"/>
        <v>2.8</v>
      </c>
      <c r="G58" s="281">
        <v>1995</v>
      </c>
      <c r="H58" s="281">
        <v>2022</v>
      </c>
      <c r="I58" s="285">
        <v>5.46</v>
      </c>
      <c r="J58" s="285">
        <v>6.5</v>
      </c>
      <c r="K58" s="278">
        <f t="shared" si="2"/>
        <v>-0.37142857142857144</v>
      </c>
      <c r="L58" s="285">
        <v>2.14</v>
      </c>
      <c r="M58" s="285">
        <v>2.68</v>
      </c>
      <c r="N58" s="279">
        <f t="shared" si="3"/>
        <v>-0.19285714285714289</v>
      </c>
      <c r="O58" s="285">
        <v>18.829999999999998</v>
      </c>
      <c r="P58" s="285">
        <v>24</v>
      </c>
      <c r="Q58" s="280">
        <f t="shared" si="4"/>
        <v>-1.8464285714285722</v>
      </c>
    </row>
    <row r="59" spans="1:17" ht="15">
      <c r="A59" s="307" t="s">
        <v>153</v>
      </c>
      <c r="B59" s="282">
        <v>27200</v>
      </c>
      <c r="C59" s="283">
        <v>760</v>
      </c>
      <c r="D59" s="286" t="s">
        <v>511</v>
      </c>
      <c r="E59" s="281">
        <f t="shared" si="0"/>
        <v>29</v>
      </c>
      <c r="F59" s="285">
        <f t="shared" si="1"/>
        <v>2.9</v>
      </c>
      <c r="G59" s="281">
        <v>1994</v>
      </c>
      <c r="H59" s="281">
        <v>2022</v>
      </c>
      <c r="I59" s="285">
        <v>5.33</v>
      </c>
      <c r="J59" s="285">
        <v>5.67</v>
      </c>
      <c r="K59" s="278">
        <f t="shared" si="2"/>
        <v>-0.11724137931034478</v>
      </c>
      <c r="L59" s="285">
        <v>2.35</v>
      </c>
      <c r="M59" s="285">
        <v>1.92</v>
      </c>
      <c r="N59" s="279">
        <f t="shared" si="3"/>
        <v>0.14827586206896556</v>
      </c>
      <c r="O59" s="285">
        <v>20.27</v>
      </c>
      <c r="P59" s="285">
        <v>23.06</v>
      </c>
      <c r="Q59" s="280">
        <f t="shared" si="4"/>
        <v>-0.96206896551724108</v>
      </c>
    </row>
    <row r="60" spans="1:17" ht="15">
      <c r="A60" s="307" t="s">
        <v>230</v>
      </c>
      <c r="B60" s="282">
        <v>28000</v>
      </c>
      <c r="C60" s="283">
        <v>1690</v>
      </c>
      <c r="D60" s="286" t="s">
        <v>511</v>
      </c>
      <c r="E60" s="281">
        <f t="shared" si="0"/>
        <v>28</v>
      </c>
      <c r="F60" s="285">
        <f t="shared" si="1"/>
        <v>2.8</v>
      </c>
      <c r="G60" s="281">
        <v>1995</v>
      </c>
      <c r="H60" s="281">
        <v>2022</v>
      </c>
      <c r="I60" s="285">
        <v>6.88</v>
      </c>
      <c r="J60" s="285">
        <v>5.08</v>
      </c>
      <c r="K60" s="278">
        <f t="shared" si="2"/>
        <v>0.64285714285714279</v>
      </c>
      <c r="L60" s="285">
        <v>2.98</v>
      </c>
      <c r="M60" s="285">
        <v>1.76</v>
      </c>
      <c r="N60" s="279">
        <f t="shared" si="3"/>
        <v>0.43571428571428572</v>
      </c>
      <c r="O60" s="285">
        <v>21.84</v>
      </c>
      <c r="P60" s="285">
        <v>20.71</v>
      </c>
      <c r="Q60" s="280">
        <f t="shared" si="4"/>
        <v>0.40357142857142825</v>
      </c>
    </row>
    <row r="61" spans="1:17" ht="15">
      <c r="A61" s="307" t="s">
        <v>65</v>
      </c>
      <c r="B61" s="282">
        <v>28800</v>
      </c>
      <c r="C61" s="283">
        <v>2200</v>
      </c>
      <c r="D61" s="286" t="s">
        <v>511</v>
      </c>
      <c r="E61" s="281">
        <f t="shared" si="0"/>
        <v>40</v>
      </c>
      <c r="F61" s="285">
        <f t="shared" si="1"/>
        <v>4</v>
      </c>
      <c r="G61" s="281">
        <v>1983</v>
      </c>
      <c r="H61" s="281">
        <v>2022</v>
      </c>
      <c r="I61" s="285">
        <v>6.46</v>
      </c>
      <c r="J61" s="285">
        <v>7.8</v>
      </c>
      <c r="K61" s="278">
        <f t="shared" si="2"/>
        <v>-0.33499999999999996</v>
      </c>
      <c r="L61" s="285">
        <v>2.95</v>
      </c>
      <c r="M61" s="285">
        <v>2.81</v>
      </c>
      <c r="N61" s="279">
        <f t="shared" si="3"/>
        <v>3.5000000000000031E-2</v>
      </c>
      <c r="O61" s="285">
        <v>23.65</v>
      </c>
      <c r="P61" s="285">
        <v>29.37</v>
      </c>
      <c r="Q61" s="280">
        <f t="shared" si="4"/>
        <v>-1.4300000000000006</v>
      </c>
    </row>
    <row r="62" spans="1:17" ht="15">
      <c r="A62" s="307" t="s">
        <v>66</v>
      </c>
      <c r="B62" s="282">
        <v>29200</v>
      </c>
      <c r="C62" s="283">
        <v>2420</v>
      </c>
      <c r="D62" s="289" t="s">
        <v>516</v>
      </c>
      <c r="E62" s="281">
        <f t="shared" si="0"/>
        <v>40</v>
      </c>
      <c r="F62" s="285">
        <f t="shared" si="1"/>
        <v>4</v>
      </c>
      <c r="G62" s="281">
        <v>1983</v>
      </c>
      <c r="H62" s="281">
        <v>2022</v>
      </c>
      <c r="I62" s="285">
        <v>7.74</v>
      </c>
      <c r="J62" s="285">
        <v>8</v>
      </c>
      <c r="K62" s="278">
        <f t="shared" si="2"/>
        <v>-6.4999999999999947E-2</v>
      </c>
      <c r="L62" s="285">
        <v>3.29</v>
      </c>
      <c r="M62" s="285">
        <v>2.87</v>
      </c>
      <c r="N62" s="279">
        <f t="shared" si="3"/>
        <v>0.10499999999999998</v>
      </c>
      <c r="O62" s="285">
        <v>24.36</v>
      </c>
      <c r="P62" s="285">
        <v>31.33</v>
      </c>
      <c r="Q62" s="280">
        <f t="shared" si="4"/>
        <v>-1.7424999999999997</v>
      </c>
    </row>
    <row r="63" spans="1:17" ht="15">
      <c r="A63" s="307" t="s">
        <v>68</v>
      </c>
      <c r="B63" s="282">
        <v>29500</v>
      </c>
      <c r="C63" s="283">
        <v>5140</v>
      </c>
      <c r="D63" s="284" t="s">
        <v>510</v>
      </c>
      <c r="E63" s="281">
        <f t="shared" si="0"/>
        <v>40</v>
      </c>
      <c r="F63" s="285">
        <f t="shared" si="1"/>
        <v>4</v>
      </c>
      <c r="G63" s="281">
        <v>1983</v>
      </c>
      <c r="H63" s="281">
        <v>2022</v>
      </c>
      <c r="I63" s="285">
        <v>7.8</v>
      </c>
      <c r="J63" s="285">
        <v>9.52</v>
      </c>
      <c r="K63" s="278">
        <f t="shared" si="2"/>
        <v>-0.42999999999999994</v>
      </c>
      <c r="L63" s="285">
        <v>3</v>
      </c>
      <c r="M63" s="285">
        <v>3.87</v>
      </c>
      <c r="N63" s="279">
        <f t="shared" si="3"/>
        <v>-0.21750000000000003</v>
      </c>
      <c r="O63" s="285">
        <v>27.33</v>
      </c>
      <c r="P63" s="285">
        <v>35.04</v>
      </c>
      <c r="Q63" s="280">
        <f t="shared" si="4"/>
        <v>-1.9275000000000002</v>
      </c>
    </row>
    <row r="64" spans="1:17" ht="15">
      <c r="A64" s="307" t="s">
        <v>17</v>
      </c>
      <c r="B64" s="282">
        <v>30800</v>
      </c>
      <c r="C64" s="283">
        <v>1220</v>
      </c>
      <c r="D64" s="286" t="s">
        <v>511</v>
      </c>
      <c r="E64" s="281">
        <f t="shared" si="0"/>
        <v>32</v>
      </c>
      <c r="F64" s="285">
        <f t="shared" si="1"/>
        <v>3.2</v>
      </c>
      <c r="G64" s="281">
        <v>1991</v>
      </c>
      <c r="H64" s="281">
        <v>2022</v>
      </c>
      <c r="I64" s="285">
        <v>5.63</v>
      </c>
      <c r="J64" s="285">
        <v>9.35</v>
      </c>
      <c r="K64" s="278">
        <f t="shared" si="2"/>
        <v>-1.1624999999999999</v>
      </c>
      <c r="L64" s="285">
        <v>2.56</v>
      </c>
      <c r="M64" s="285">
        <v>2.0699999999999998</v>
      </c>
      <c r="N64" s="279">
        <f t="shared" si="3"/>
        <v>0.15312500000000007</v>
      </c>
      <c r="O64" s="285">
        <v>23.44</v>
      </c>
      <c r="P64" s="285">
        <v>33.67</v>
      </c>
      <c r="Q64" s="280">
        <f t="shared" si="4"/>
        <v>-3.1968749999999999</v>
      </c>
    </row>
    <row r="65" spans="1:17" ht="15">
      <c r="A65" s="307" t="s">
        <v>18</v>
      </c>
      <c r="B65" s="282">
        <v>31000</v>
      </c>
      <c r="C65" s="283">
        <v>1245</v>
      </c>
      <c r="D65" s="286" t="s">
        <v>511</v>
      </c>
      <c r="E65" s="281">
        <f t="shared" si="0"/>
        <v>32</v>
      </c>
      <c r="F65" s="285">
        <f t="shared" si="1"/>
        <v>3.2</v>
      </c>
      <c r="G65" s="281">
        <v>1991</v>
      </c>
      <c r="H65" s="281">
        <v>2022</v>
      </c>
      <c r="I65" s="285">
        <v>6.29</v>
      </c>
      <c r="J65" s="285">
        <v>8.1300000000000008</v>
      </c>
      <c r="K65" s="278">
        <f t="shared" si="2"/>
        <v>-0.57500000000000018</v>
      </c>
      <c r="L65" s="285">
        <v>3.12</v>
      </c>
      <c r="M65" s="285">
        <v>1.7</v>
      </c>
      <c r="N65" s="279">
        <f t="shared" si="3"/>
        <v>0.44375000000000003</v>
      </c>
      <c r="O65" s="285">
        <v>23.28</v>
      </c>
      <c r="P65" s="285">
        <v>30.08</v>
      </c>
      <c r="Q65" s="280">
        <f t="shared" si="4"/>
        <v>-2.1249999999999991</v>
      </c>
    </row>
    <row r="66" spans="1:17" ht="15">
      <c r="A66" s="307" t="s">
        <v>19</v>
      </c>
      <c r="B66" s="282">
        <v>31200</v>
      </c>
      <c r="C66" s="283">
        <v>1280</v>
      </c>
      <c r="D66" s="289" t="s">
        <v>516</v>
      </c>
      <c r="E66" s="281">
        <f t="shared" si="0"/>
        <v>32</v>
      </c>
      <c r="F66" s="285">
        <f t="shared" si="1"/>
        <v>3.2</v>
      </c>
      <c r="G66" s="281">
        <v>1991</v>
      </c>
      <c r="H66" s="281">
        <v>2022</v>
      </c>
      <c r="I66" s="285">
        <v>6.73</v>
      </c>
      <c r="J66" s="285">
        <v>9.09</v>
      </c>
      <c r="K66" s="278">
        <f t="shared" si="2"/>
        <v>-0.73749999999999982</v>
      </c>
      <c r="L66" s="285">
        <v>3.47</v>
      </c>
      <c r="M66" s="285">
        <v>1.61</v>
      </c>
      <c r="N66" s="279">
        <f t="shared" si="3"/>
        <v>0.58125000000000004</v>
      </c>
      <c r="O66" s="285">
        <v>24.47</v>
      </c>
      <c r="P66" s="285">
        <v>32</v>
      </c>
      <c r="Q66" s="280">
        <f t="shared" si="4"/>
        <v>-2.3531250000000004</v>
      </c>
    </row>
    <row r="67" spans="1:17" ht="15">
      <c r="A67" s="307" t="s">
        <v>128</v>
      </c>
      <c r="B67" s="282">
        <v>31700</v>
      </c>
      <c r="C67" s="283">
        <v>1185</v>
      </c>
      <c r="D67" s="286" t="s">
        <v>511</v>
      </c>
      <c r="E67" s="281">
        <f t="shared" si="0"/>
        <v>32</v>
      </c>
      <c r="F67" s="285">
        <f t="shared" si="1"/>
        <v>3.2</v>
      </c>
      <c r="G67" s="281">
        <v>1991</v>
      </c>
      <c r="H67" s="281">
        <v>2022</v>
      </c>
      <c r="I67" s="285">
        <v>6.34</v>
      </c>
      <c r="J67" s="285">
        <v>7.03</v>
      </c>
      <c r="K67" s="278">
        <f t="shared" si="2"/>
        <v>-0.21562500000000012</v>
      </c>
      <c r="L67" s="285">
        <v>3.27</v>
      </c>
      <c r="M67" s="285">
        <v>1.39</v>
      </c>
      <c r="N67" s="279">
        <f t="shared" si="3"/>
        <v>0.58750000000000002</v>
      </c>
      <c r="O67" s="285">
        <v>21.52</v>
      </c>
      <c r="P67" s="285">
        <v>30.22</v>
      </c>
      <c r="Q67" s="280">
        <f t="shared" si="4"/>
        <v>-2.7187499999999996</v>
      </c>
    </row>
    <row r="68" spans="1:17" ht="15">
      <c r="A68" s="307" t="s">
        <v>531</v>
      </c>
      <c r="B68" s="282">
        <v>32000</v>
      </c>
      <c r="C68" s="283">
        <v>1210</v>
      </c>
      <c r="D68" s="286" t="s">
        <v>511</v>
      </c>
      <c r="E68" s="281">
        <f t="shared" si="0"/>
        <v>26</v>
      </c>
      <c r="F68" s="285">
        <f t="shared" si="1"/>
        <v>2.6</v>
      </c>
      <c r="G68" s="281">
        <v>1997</v>
      </c>
      <c r="H68" s="281">
        <v>2022</v>
      </c>
      <c r="I68" s="285">
        <v>6.82</v>
      </c>
      <c r="J68" s="285">
        <v>6.73</v>
      </c>
      <c r="K68" s="278">
        <f t="shared" si="2"/>
        <v>3.4615384615384562E-2</v>
      </c>
      <c r="L68" s="285">
        <v>3.19</v>
      </c>
      <c r="M68" s="285">
        <v>2.09</v>
      </c>
      <c r="N68" s="279">
        <f t="shared" si="3"/>
        <v>0.42307692307692307</v>
      </c>
      <c r="O68" s="285">
        <v>25.79</v>
      </c>
      <c r="P68" s="285">
        <v>26.59</v>
      </c>
      <c r="Q68" s="280">
        <f t="shared" si="4"/>
        <v>-0.30769230769230793</v>
      </c>
    </row>
    <row r="69" spans="1:17" ht="15">
      <c r="A69" s="307" t="s">
        <v>129</v>
      </c>
      <c r="B69" s="282">
        <v>32300</v>
      </c>
      <c r="C69" s="283">
        <v>1215</v>
      </c>
      <c r="D69" s="286" t="s">
        <v>511</v>
      </c>
      <c r="E69" s="281">
        <f t="shared" si="0"/>
        <v>33</v>
      </c>
      <c r="F69" s="285">
        <f t="shared" si="1"/>
        <v>3.3</v>
      </c>
      <c r="G69" s="281">
        <v>1990</v>
      </c>
      <c r="H69" s="281">
        <v>2022</v>
      </c>
      <c r="I69" s="285">
        <v>5.95</v>
      </c>
      <c r="J69" s="285">
        <v>7.84</v>
      </c>
      <c r="K69" s="278">
        <f t="shared" si="2"/>
        <v>-0.57272727272727264</v>
      </c>
      <c r="L69" s="285">
        <v>2.5299999999999998</v>
      </c>
      <c r="M69" s="285">
        <v>2.0499999999999998</v>
      </c>
      <c r="N69" s="279">
        <f t="shared" si="3"/>
        <v>0.14545454545454545</v>
      </c>
      <c r="O69" s="285">
        <v>23.18</v>
      </c>
      <c r="P69" s="285">
        <v>30.24</v>
      </c>
      <c r="Q69" s="280">
        <f t="shared" si="4"/>
        <v>-2.1393939393939392</v>
      </c>
    </row>
    <row r="70" spans="1:17" ht="15">
      <c r="A70" s="307" t="s">
        <v>135</v>
      </c>
      <c r="B70" s="282">
        <v>32800</v>
      </c>
      <c r="C70" s="283">
        <v>1245</v>
      </c>
      <c r="D70" s="286" t="s">
        <v>511</v>
      </c>
      <c r="E70" s="281">
        <f t="shared" si="0"/>
        <v>27</v>
      </c>
      <c r="F70" s="285">
        <f t="shared" si="1"/>
        <v>2.7</v>
      </c>
      <c r="G70" s="281">
        <v>1996</v>
      </c>
      <c r="H70" s="281">
        <v>2022</v>
      </c>
      <c r="I70" s="285">
        <v>5.79</v>
      </c>
      <c r="J70" s="285">
        <v>6.6</v>
      </c>
      <c r="K70" s="278">
        <f t="shared" si="2"/>
        <v>-0.29999999999999982</v>
      </c>
      <c r="L70" s="285">
        <v>2.42</v>
      </c>
      <c r="M70" s="285">
        <v>2.04</v>
      </c>
      <c r="N70" s="279">
        <f t="shared" si="3"/>
        <v>0.14074074074074069</v>
      </c>
      <c r="O70" s="285">
        <v>23.35</v>
      </c>
      <c r="P70" s="285">
        <v>27.86</v>
      </c>
      <c r="Q70" s="280">
        <f t="shared" si="4"/>
        <v>-1.6703703703703696</v>
      </c>
    </row>
    <row r="71" spans="1:17" ht="15">
      <c r="A71" s="307" t="s">
        <v>137</v>
      </c>
      <c r="B71" s="282">
        <v>33000</v>
      </c>
      <c r="C71" s="283">
        <v>1270</v>
      </c>
      <c r="D71" s="286" t="s">
        <v>511</v>
      </c>
      <c r="E71" s="281">
        <f t="shared" si="0"/>
        <v>27</v>
      </c>
      <c r="F71" s="285">
        <f t="shared" si="1"/>
        <v>2.7</v>
      </c>
      <c r="G71" s="281">
        <v>1996</v>
      </c>
      <c r="H71" s="281">
        <v>2022</v>
      </c>
      <c r="I71" s="285">
        <v>6.35</v>
      </c>
      <c r="J71" s="285">
        <v>6.39</v>
      </c>
      <c r="K71" s="278">
        <f t="shared" si="2"/>
        <v>-1.4814814814814828E-2</v>
      </c>
      <c r="L71" s="285">
        <v>2.7</v>
      </c>
      <c r="M71" s="285">
        <v>1.94</v>
      </c>
      <c r="N71" s="279">
        <f t="shared" si="3"/>
        <v>0.28148148148148155</v>
      </c>
      <c r="O71" s="285">
        <v>23.88</v>
      </c>
      <c r="P71" s="285">
        <v>25.72</v>
      </c>
      <c r="Q71" s="280">
        <f t="shared" si="4"/>
        <v>-0.68148148148148135</v>
      </c>
    </row>
    <row r="72" spans="1:17" ht="15">
      <c r="A72" s="307" t="s">
        <v>20</v>
      </c>
      <c r="B72" s="282">
        <v>34000</v>
      </c>
      <c r="C72" s="283">
        <v>1370</v>
      </c>
      <c r="D72" s="284" t="s">
        <v>510</v>
      </c>
      <c r="E72" s="281">
        <f t="shared" si="0"/>
        <v>27</v>
      </c>
      <c r="F72" s="285">
        <f t="shared" si="1"/>
        <v>2.7</v>
      </c>
      <c r="G72" s="281">
        <v>1996</v>
      </c>
      <c r="H72" s="281">
        <v>2022</v>
      </c>
      <c r="I72" s="285">
        <v>8.99</v>
      </c>
      <c r="J72" s="285">
        <v>5.19</v>
      </c>
      <c r="K72" s="278">
        <f t="shared" si="2"/>
        <v>1.4074074074074072</v>
      </c>
      <c r="L72" s="285">
        <v>4.08</v>
      </c>
      <c r="M72" s="285">
        <v>1.91</v>
      </c>
      <c r="N72" s="279">
        <f t="shared" si="3"/>
        <v>0.80370370370370359</v>
      </c>
      <c r="O72" s="285">
        <v>26.1</v>
      </c>
      <c r="P72" s="285">
        <v>26.07</v>
      </c>
      <c r="Q72" s="280">
        <f t="shared" si="4"/>
        <v>1.1111111111111531E-2</v>
      </c>
    </row>
    <row r="73" spans="1:17" ht="15">
      <c r="A73" s="307" t="s">
        <v>530</v>
      </c>
      <c r="B73" s="282">
        <v>34300</v>
      </c>
      <c r="C73" s="283">
        <v>1340</v>
      </c>
      <c r="D73" s="286" t="s">
        <v>511</v>
      </c>
      <c r="E73" s="281">
        <f t="shared" ref="E73:E136" si="5">(H73-G73)+1</f>
        <v>33</v>
      </c>
      <c r="F73" s="285">
        <f t="shared" ref="F73:F136" si="6">E73/10</f>
        <v>3.3</v>
      </c>
      <c r="G73" s="281">
        <v>1990</v>
      </c>
      <c r="H73" s="281">
        <v>2022</v>
      </c>
      <c r="I73" s="285">
        <v>7.64</v>
      </c>
      <c r="J73" s="285">
        <v>6.83</v>
      </c>
      <c r="K73" s="278">
        <f t="shared" ref="K73:K136" si="7">(I73-J73)/$F73</f>
        <v>0.24545454545454534</v>
      </c>
      <c r="L73" s="285">
        <v>3.91</v>
      </c>
      <c r="M73" s="285">
        <v>1.35</v>
      </c>
      <c r="N73" s="279">
        <f t="shared" ref="N73:N136" si="8">(L73-M73)/$F73</f>
        <v>0.77575757575757587</v>
      </c>
      <c r="O73" s="285">
        <v>23.71</v>
      </c>
      <c r="P73" s="285">
        <v>28.91</v>
      </c>
      <c r="Q73" s="280">
        <f t="shared" ref="Q73:Q136" si="9">(O73-P73)/$F73</f>
        <v>-1.5757575757575757</v>
      </c>
    </row>
    <row r="74" spans="1:17" ht="15">
      <c r="A74" s="307" t="s">
        <v>529</v>
      </c>
      <c r="B74" s="282">
        <v>34800</v>
      </c>
      <c r="C74" s="283">
        <v>1315</v>
      </c>
      <c r="D74" s="289" t="s">
        <v>516</v>
      </c>
      <c r="E74" s="281">
        <f t="shared" si="5"/>
        <v>33</v>
      </c>
      <c r="F74" s="285">
        <f t="shared" si="6"/>
        <v>3.3</v>
      </c>
      <c r="G74" s="281">
        <v>1990</v>
      </c>
      <c r="H74" s="281">
        <v>2022</v>
      </c>
      <c r="I74" s="285">
        <v>6.55</v>
      </c>
      <c r="J74" s="285">
        <v>6.41</v>
      </c>
      <c r="K74" s="278">
        <f t="shared" si="7"/>
        <v>4.242424242424233E-2</v>
      </c>
      <c r="L74" s="285">
        <v>3.34</v>
      </c>
      <c r="M74" s="285">
        <v>1.4</v>
      </c>
      <c r="N74" s="279">
        <f t="shared" si="8"/>
        <v>0.58787878787878789</v>
      </c>
      <c r="O74" s="285">
        <v>22.16</v>
      </c>
      <c r="P74" s="285">
        <v>30.57</v>
      </c>
      <c r="Q74" s="280">
        <f t="shared" si="9"/>
        <v>-2.5484848484848488</v>
      </c>
    </row>
    <row r="75" spans="1:17" ht="15">
      <c r="A75" s="307" t="s">
        <v>134</v>
      </c>
      <c r="B75" s="282">
        <v>35200</v>
      </c>
      <c r="C75" s="283">
        <v>1215</v>
      </c>
      <c r="D75" s="286" t="s">
        <v>511</v>
      </c>
      <c r="E75" s="281">
        <f t="shared" si="5"/>
        <v>34</v>
      </c>
      <c r="F75" s="285">
        <f t="shared" si="6"/>
        <v>3.4</v>
      </c>
      <c r="G75" s="281">
        <v>1989</v>
      </c>
      <c r="H75" s="281">
        <v>2022</v>
      </c>
      <c r="I75" s="285">
        <v>5.34</v>
      </c>
      <c r="J75" s="285">
        <v>8.07</v>
      </c>
      <c r="K75" s="278">
        <f t="shared" si="7"/>
        <v>-0.80294117647058838</v>
      </c>
      <c r="L75" s="285">
        <v>2.82</v>
      </c>
      <c r="M75" s="285">
        <v>2.35</v>
      </c>
      <c r="N75" s="279">
        <f t="shared" si="8"/>
        <v>0.13823529411764698</v>
      </c>
      <c r="O75" s="285">
        <v>21.97</v>
      </c>
      <c r="P75" s="285">
        <v>31.03</v>
      </c>
      <c r="Q75" s="280">
        <f t="shared" si="9"/>
        <v>-2.6647058823529419</v>
      </c>
    </row>
    <row r="76" spans="1:17" ht="15">
      <c r="A76" s="307" t="s">
        <v>136</v>
      </c>
      <c r="B76" s="282">
        <v>36000</v>
      </c>
      <c r="C76" s="283">
        <v>1410</v>
      </c>
      <c r="D76" s="286" t="s">
        <v>511</v>
      </c>
      <c r="E76" s="281">
        <f t="shared" si="5"/>
        <v>41</v>
      </c>
      <c r="F76" s="285">
        <f t="shared" si="6"/>
        <v>4.0999999999999996</v>
      </c>
      <c r="G76" s="281">
        <v>1982</v>
      </c>
      <c r="H76" s="281">
        <v>2022</v>
      </c>
      <c r="I76" s="285">
        <v>6.74</v>
      </c>
      <c r="J76" s="285">
        <v>8.4</v>
      </c>
      <c r="K76" s="278">
        <f t="shared" si="7"/>
        <v>-0.40487804878048789</v>
      </c>
      <c r="L76" s="285">
        <v>3.05</v>
      </c>
      <c r="M76" s="285">
        <v>2.5</v>
      </c>
      <c r="N76" s="279">
        <f t="shared" si="8"/>
        <v>0.13414634146341461</v>
      </c>
      <c r="O76" s="285">
        <v>25.5</v>
      </c>
      <c r="P76" s="285">
        <v>31.26</v>
      </c>
      <c r="Q76" s="280">
        <f t="shared" si="9"/>
        <v>-1.4048780487804884</v>
      </c>
    </row>
    <row r="77" spans="1:17" ht="15">
      <c r="A77" s="307" t="s">
        <v>528</v>
      </c>
      <c r="B77" s="282">
        <v>36300</v>
      </c>
      <c r="C77" s="283">
        <v>1395</v>
      </c>
      <c r="D77" s="289" t="s">
        <v>516</v>
      </c>
      <c r="E77" s="281">
        <f t="shared" si="5"/>
        <v>30</v>
      </c>
      <c r="F77" s="285">
        <f t="shared" si="6"/>
        <v>3</v>
      </c>
      <c r="G77" s="281">
        <v>1993</v>
      </c>
      <c r="H77" s="281">
        <v>2022</v>
      </c>
      <c r="I77" s="285">
        <v>8.08</v>
      </c>
      <c r="J77" s="285">
        <v>5.46</v>
      </c>
      <c r="K77" s="278">
        <f t="shared" si="7"/>
        <v>0.87333333333333341</v>
      </c>
      <c r="L77" s="285">
        <v>3.98</v>
      </c>
      <c r="M77" s="285">
        <v>1.43</v>
      </c>
      <c r="N77" s="279">
        <f t="shared" si="8"/>
        <v>0.85</v>
      </c>
      <c r="O77" s="285">
        <v>26.17</v>
      </c>
      <c r="P77" s="285">
        <v>22.85</v>
      </c>
      <c r="Q77" s="280">
        <f t="shared" si="9"/>
        <v>1.1066666666666667</v>
      </c>
    </row>
    <row r="78" spans="1:17" ht="15">
      <c r="A78" s="307" t="s">
        <v>141</v>
      </c>
      <c r="B78" s="282">
        <v>36500</v>
      </c>
      <c r="C78" s="283">
        <v>1740</v>
      </c>
      <c r="D78" s="286" t="s">
        <v>511</v>
      </c>
      <c r="E78" s="281">
        <f t="shared" si="5"/>
        <v>30</v>
      </c>
      <c r="F78" s="285">
        <f t="shared" si="6"/>
        <v>3</v>
      </c>
      <c r="G78" s="281">
        <v>1993</v>
      </c>
      <c r="H78" s="281">
        <v>2022</v>
      </c>
      <c r="I78" s="285">
        <v>9.27</v>
      </c>
      <c r="J78" s="285">
        <v>7.58</v>
      </c>
      <c r="K78" s="278">
        <f t="shared" si="7"/>
        <v>0.56333333333333313</v>
      </c>
      <c r="L78" s="285">
        <v>3.98</v>
      </c>
      <c r="M78" s="285">
        <v>1.56</v>
      </c>
      <c r="N78" s="279">
        <f t="shared" si="8"/>
        <v>0.80666666666666664</v>
      </c>
      <c r="O78" s="285">
        <v>29.51</v>
      </c>
      <c r="P78" s="285">
        <v>28.7</v>
      </c>
      <c r="Q78" s="280">
        <f t="shared" si="9"/>
        <v>0.27000000000000074</v>
      </c>
    </row>
    <row r="79" spans="1:17" ht="15">
      <c r="A79" s="307" t="s">
        <v>142</v>
      </c>
      <c r="B79" s="282">
        <v>37000</v>
      </c>
      <c r="C79" s="283">
        <v>1580</v>
      </c>
      <c r="D79" s="286" t="s">
        <v>511</v>
      </c>
      <c r="E79" s="281">
        <f t="shared" si="5"/>
        <v>37</v>
      </c>
      <c r="F79" s="285">
        <f t="shared" si="6"/>
        <v>3.7</v>
      </c>
      <c r="G79" s="281">
        <v>1986</v>
      </c>
      <c r="H79" s="281">
        <v>2022</v>
      </c>
      <c r="I79" s="285">
        <v>7.57</v>
      </c>
      <c r="J79" s="285">
        <v>8.77</v>
      </c>
      <c r="K79" s="278">
        <f t="shared" si="7"/>
        <v>-0.32432432432432412</v>
      </c>
      <c r="L79" s="285">
        <v>3.53</v>
      </c>
      <c r="M79" s="285">
        <v>2</v>
      </c>
      <c r="N79" s="279">
        <f t="shared" si="8"/>
        <v>0.41351351351351345</v>
      </c>
      <c r="O79" s="285">
        <v>27.42</v>
      </c>
      <c r="P79" s="285">
        <v>31.82</v>
      </c>
      <c r="Q79" s="280">
        <f t="shared" si="9"/>
        <v>-1.1891891891891888</v>
      </c>
    </row>
    <row r="80" spans="1:17" ht="15">
      <c r="A80" s="307" t="s">
        <v>143</v>
      </c>
      <c r="B80" s="282">
        <v>37200</v>
      </c>
      <c r="C80" s="283">
        <v>1590</v>
      </c>
      <c r="D80" s="286" t="s">
        <v>511</v>
      </c>
      <c r="E80" s="281">
        <f t="shared" si="5"/>
        <v>34</v>
      </c>
      <c r="F80" s="285">
        <f t="shared" si="6"/>
        <v>3.4</v>
      </c>
      <c r="G80" s="281">
        <v>1989</v>
      </c>
      <c r="H80" s="281">
        <v>2022</v>
      </c>
      <c r="I80" s="285">
        <v>6.24</v>
      </c>
      <c r="J80" s="285">
        <v>8.1</v>
      </c>
      <c r="K80" s="278">
        <f t="shared" si="7"/>
        <v>-0.5470588235294116</v>
      </c>
      <c r="L80" s="285">
        <v>2.5099999999999998</v>
      </c>
      <c r="M80" s="285">
        <v>1.91</v>
      </c>
      <c r="N80" s="279">
        <f t="shared" si="8"/>
        <v>0.17647058823529407</v>
      </c>
      <c r="O80" s="285">
        <v>25.14</v>
      </c>
      <c r="P80" s="285">
        <v>30.92</v>
      </c>
      <c r="Q80" s="280">
        <f t="shared" si="9"/>
        <v>-1.7000000000000004</v>
      </c>
    </row>
    <row r="81" spans="1:17" ht="15">
      <c r="A81" s="307" t="s">
        <v>449</v>
      </c>
      <c r="B81" s="282">
        <v>37700</v>
      </c>
      <c r="C81" s="283">
        <v>1450</v>
      </c>
      <c r="D81" s="286" t="s">
        <v>511</v>
      </c>
      <c r="E81" s="281">
        <f t="shared" si="5"/>
        <v>29</v>
      </c>
      <c r="F81" s="285">
        <f t="shared" si="6"/>
        <v>2.9</v>
      </c>
      <c r="G81" s="281">
        <v>1994</v>
      </c>
      <c r="H81" s="281">
        <v>2022</v>
      </c>
      <c r="I81" s="285">
        <v>7.97</v>
      </c>
      <c r="J81" s="285">
        <v>7.08</v>
      </c>
      <c r="K81" s="278">
        <f t="shared" si="7"/>
        <v>0.30689655172413782</v>
      </c>
      <c r="L81" s="285">
        <v>3.59</v>
      </c>
      <c r="M81" s="285">
        <v>1.98</v>
      </c>
      <c r="N81" s="279">
        <f t="shared" si="8"/>
        <v>0.55517241379310345</v>
      </c>
      <c r="O81" s="285">
        <v>27.21</v>
      </c>
      <c r="P81" s="285">
        <v>25.28</v>
      </c>
      <c r="Q81" s="280">
        <f t="shared" si="9"/>
        <v>0.66551724137931023</v>
      </c>
    </row>
    <row r="82" spans="1:17" ht="15">
      <c r="A82" s="307" t="s">
        <v>145</v>
      </c>
      <c r="B82" s="282">
        <v>38500</v>
      </c>
      <c r="C82" s="283">
        <v>1840</v>
      </c>
      <c r="D82" s="286" t="s">
        <v>511</v>
      </c>
      <c r="E82" s="281">
        <f t="shared" si="5"/>
        <v>40</v>
      </c>
      <c r="F82" s="285">
        <f t="shared" si="6"/>
        <v>4</v>
      </c>
      <c r="G82" s="281">
        <v>1983</v>
      </c>
      <c r="H82" s="281">
        <v>2022</v>
      </c>
      <c r="I82" s="285">
        <v>7.88</v>
      </c>
      <c r="J82" s="285">
        <v>10.86</v>
      </c>
      <c r="K82" s="278">
        <f t="shared" si="7"/>
        <v>-0.74499999999999988</v>
      </c>
      <c r="L82" s="285">
        <v>2.92</v>
      </c>
      <c r="M82" s="285">
        <v>3.31</v>
      </c>
      <c r="N82" s="279">
        <f t="shared" si="8"/>
        <v>-9.7500000000000031E-2</v>
      </c>
      <c r="O82" s="285">
        <v>28.73</v>
      </c>
      <c r="P82" s="285">
        <v>35.61</v>
      </c>
      <c r="Q82" s="280">
        <f t="shared" si="9"/>
        <v>-1.7199999999999998</v>
      </c>
    </row>
    <row r="83" spans="1:17" ht="15">
      <c r="A83" s="307" t="s">
        <v>146</v>
      </c>
      <c r="B83" s="282">
        <v>39000</v>
      </c>
      <c r="C83" s="283">
        <v>2140</v>
      </c>
      <c r="D83" s="286" t="s">
        <v>511</v>
      </c>
      <c r="E83" s="281">
        <f t="shared" si="5"/>
        <v>41</v>
      </c>
      <c r="F83" s="285">
        <f t="shared" si="6"/>
        <v>4.0999999999999996</v>
      </c>
      <c r="G83" s="281">
        <v>1982</v>
      </c>
      <c r="H83" s="281">
        <v>2022</v>
      </c>
      <c r="I83" s="285">
        <v>8.49</v>
      </c>
      <c r="J83" s="285">
        <v>10.11</v>
      </c>
      <c r="K83" s="278">
        <f t="shared" si="7"/>
        <v>-0.39512195121951205</v>
      </c>
      <c r="L83" s="285">
        <v>3.39</v>
      </c>
      <c r="M83" s="285">
        <v>2.48</v>
      </c>
      <c r="N83" s="279">
        <f t="shared" si="8"/>
        <v>0.22195121951219518</v>
      </c>
      <c r="O83" s="285">
        <v>28.47</v>
      </c>
      <c r="P83" s="285">
        <v>35.130000000000003</v>
      </c>
      <c r="Q83" s="280">
        <f t="shared" si="9"/>
        <v>-1.62439024390244</v>
      </c>
    </row>
    <row r="84" spans="1:17" ht="15">
      <c r="A84" s="307" t="s">
        <v>216</v>
      </c>
      <c r="B84" s="282">
        <v>40300</v>
      </c>
      <c r="C84" s="283">
        <v>1160</v>
      </c>
      <c r="D84" s="286" t="s">
        <v>511</v>
      </c>
      <c r="E84" s="281">
        <f t="shared" si="5"/>
        <v>39</v>
      </c>
      <c r="F84" s="285">
        <f t="shared" si="6"/>
        <v>3.9</v>
      </c>
      <c r="G84" s="281">
        <v>1984</v>
      </c>
      <c r="H84" s="281">
        <v>2022</v>
      </c>
      <c r="I84" s="285">
        <v>5.58</v>
      </c>
      <c r="J84" s="285">
        <v>7.09</v>
      </c>
      <c r="K84" s="278">
        <f t="shared" si="7"/>
        <v>-0.38717948717948714</v>
      </c>
      <c r="L84" s="285">
        <v>2.83</v>
      </c>
      <c r="M84" s="285">
        <v>2.79</v>
      </c>
      <c r="N84" s="279">
        <f t="shared" si="8"/>
        <v>1.0256410256410265E-2</v>
      </c>
      <c r="O84" s="285">
        <v>21.83</v>
      </c>
      <c r="P84" s="285">
        <v>27.03</v>
      </c>
      <c r="Q84" s="280">
        <f t="shared" si="9"/>
        <v>-1.3333333333333341</v>
      </c>
    </row>
    <row r="85" spans="1:17" ht="15">
      <c r="A85" s="307" t="s">
        <v>156</v>
      </c>
      <c r="B85" s="282">
        <v>40500</v>
      </c>
      <c r="C85" s="283">
        <v>1200</v>
      </c>
      <c r="D85" s="286" t="s">
        <v>511</v>
      </c>
      <c r="E85" s="281">
        <f t="shared" si="5"/>
        <v>41</v>
      </c>
      <c r="F85" s="285">
        <f t="shared" si="6"/>
        <v>4.0999999999999996</v>
      </c>
      <c r="G85" s="281">
        <v>1982</v>
      </c>
      <c r="H85" s="281">
        <v>2022</v>
      </c>
      <c r="I85" s="285">
        <v>6.76</v>
      </c>
      <c r="J85" s="285">
        <v>5.78</v>
      </c>
      <c r="K85" s="278">
        <f t="shared" si="7"/>
        <v>0.23902439024390235</v>
      </c>
      <c r="L85" s="285">
        <v>3.69</v>
      </c>
      <c r="M85" s="285">
        <v>1.57</v>
      </c>
      <c r="N85" s="279">
        <f t="shared" si="8"/>
        <v>0.51707317073170744</v>
      </c>
      <c r="O85" s="285">
        <v>21.1</v>
      </c>
      <c r="P85" s="285">
        <v>28.66</v>
      </c>
      <c r="Q85" s="280">
        <f t="shared" si="9"/>
        <v>-1.8439024390243901</v>
      </c>
    </row>
    <row r="86" spans="1:17" ht="15">
      <c r="A86" s="307" t="s">
        <v>57</v>
      </c>
      <c r="B86" s="282">
        <v>40700</v>
      </c>
      <c r="C86" s="283">
        <v>1740</v>
      </c>
      <c r="D86" s="289" t="s">
        <v>516</v>
      </c>
      <c r="E86" s="281">
        <f t="shared" si="5"/>
        <v>40</v>
      </c>
      <c r="F86" s="285">
        <f t="shared" si="6"/>
        <v>4</v>
      </c>
      <c r="G86" s="281">
        <v>1983</v>
      </c>
      <c r="H86" s="281">
        <v>2022</v>
      </c>
      <c r="I86" s="285">
        <v>4.45</v>
      </c>
      <c r="J86" s="285">
        <v>7.55</v>
      </c>
      <c r="K86" s="278">
        <f t="shared" si="7"/>
        <v>-0.77499999999999991</v>
      </c>
      <c r="L86" s="285">
        <v>3.04</v>
      </c>
      <c r="M86" s="285">
        <v>2.5499999999999998</v>
      </c>
      <c r="N86" s="279">
        <f t="shared" si="8"/>
        <v>0.12250000000000005</v>
      </c>
      <c r="O86" s="285">
        <v>16.96</v>
      </c>
      <c r="P86" s="285">
        <v>26.78</v>
      </c>
      <c r="Q86" s="280">
        <f t="shared" si="9"/>
        <v>-2.4550000000000001</v>
      </c>
    </row>
    <row r="87" spans="1:17" ht="15">
      <c r="A87" s="307" t="s">
        <v>58</v>
      </c>
      <c r="B87" s="282">
        <v>41500</v>
      </c>
      <c r="C87" s="283">
        <v>1560</v>
      </c>
      <c r="D87" s="286" t="s">
        <v>511</v>
      </c>
      <c r="E87" s="281">
        <f t="shared" si="5"/>
        <v>35</v>
      </c>
      <c r="F87" s="285">
        <f t="shared" si="6"/>
        <v>3.5</v>
      </c>
      <c r="G87" s="281">
        <v>1988</v>
      </c>
      <c r="H87" s="281">
        <v>2022</v>
      </c>
      <c r="I87" s="285">
        <v>5.05</v>
      </c>
      <c r="J87" s="285">
        <v>5.45</v>
      </c>
      <c r="K87" s="278">
        <f t="shared" si="7"/>
        <v>-0.11428571428571439</v>
      </c>
      <c r="L87" s="285">
        <v>2.25</v>
      </c>
      <c r="M87" s="285">
        <v>1.52</v>
      </c>
      <c r="N87" s="279">
        <f t="shared" si="8"/>
        <v>0.20857142857142857</v>
      </c>
      <c r="O87" s="285">
        <v>18.48</v>
      </c>
      <c r="P87" s="285">
        <v>21.78</v>
      </c>
      <c r="Q87" s="280">
        <f t="shared" si="9"/>
        <v>-0.94285714285714306</v>
      </c>
    </row>
    <row r="88" spans="1:17" ht="15">
      <c r="A88" s="307" t="s">
        <v>527</v>
      </c>
      <c r="B88" s="282">
        <v>41700</v>
      </c>
      <c r="C88" s="283">
        <v>1135</v>
      </c>
      <c r="D88" s="286" t="s">
        <v>511</v>
      </c>
      <c r="E88" s="281">
        <f t="shared" si="5"/>
        <v>28</v>
      </c>
      <c r="F88" s="285">
        <f t="shared" si="6"/>
        <v>2.8</v>
      </c>
      <c r="G88" s="281">
        <v>1995</v>
      </c>
      <c r="H88" s="281">
        <v>2022</v>
      </c>
      <c r="I88" s="285">
        <v>5.76</v>
      </c>
      <c r="J88" s="285">
        <v>5.55</v>
      </c>
      <c r="K88" s="278">
        <f t="shared" si="7"/>
        <v>7.4999999999999997E-2</v>
      </c>
      <c r="L88" s="285">
        <v>2.35</v>
      </c>
      <c r="M88" s="285">
        <v>2.42</v>
      </c>
      <c r="N88" s="279">
        <f t="shared" si="8"/>
        <v>-2.4999999999999946E-2</v>
      </c>
      <c r="O88" s="285">
        <v>22.98</v>
      </c>
      <c r="P88" s="285">
        <v>22.95</v>
      </c>
      <c r="Q88" s="280">
        <f t="shared" si="9"/>
        <v>1.071428571428612E-2</v>
      </c>
    </row>
    <row r="89" spans="1:17" ht="15">
      <c r="A89" s="307" t="s">
        <v>478</v>
      </c>
      <c r="B89" s="282">
        <v>42000</v>
      </c>
      <c r="C89" s="283">
        <v>1305</v>
      </c>
      <c r="D89" s="286" t="s">
        <v>511</v>
      </c>
      <c r="E89" s="281">
        <f t="shared" si="5"/>
        <v>28</v>
      </c>
      <c r="F89" s="285">
        <f t="shared" si="6"/>
        <v>2.8</v>
      </c>
      <c r="G89" s="281">
        <v>1995</v>
      </c>
      <c r="H89" s="281">
        <v>2022</v>
      </c>
      <c r="I89" s="285">
        <v>5.73</v>
      </c>
      <c r="J89" s="285">
        <v>5.68</v>
      </c>
      <c r="K89" s="278">
        <f t="shared" si="7"/>
        <v>1.7857142857143113E-2</v>
      </c>
      <c r="L89" s="285">
        <v>2.89</v>
      </c>
      <c r="M89" s="285">
        <v>2.12</v>
      </c>
      <c r="N89" s="279">
        <f t="shared" si="8"/>
        <v>0.27500000000000002</v>
      </c>
      <c r="O89" s="285">
        <v>26.89</v>
      </c>
      <c r="P89" s="285">
        <v>25.05</v>
      </c>
      <c r="Q89" s="280">
        <f t="shared" si="9"/>
        <v>0.65714285714285714</v>
      </c>
    </row>
    <row r="90" spans="1:17" ht="15">
      <c r="A90" s="307" t="s">
        <v>144</v>
      </c>
      <c r="B90" s="282">
        <v>42300</v>
      </c>
      <c r="C90" s="283">
        <v>1605</v>
      </c>
      <c r="D90" s="286" t="s">
        <v>511</v>
      </c>
      <c r="E90" s="281">
        <f t="shared" si="5"/>
        <v>34</v>
      </c>
      <c r="F90" s="285">
        <f t="shared" si="6"/>
        <v>3.4</v>
      </c>
      <c r="G90" s="281">
        <v>1989</v>
      </c>
      <c r="H90" s="281">
        <v>2022</v>
      </c>
      <c r="I90" s="285">
        <v>6.08</v>
      </c>
      <c r="J90" s="285">
        <v>9.1999999999999993</v>
      </c>
      <c r="K90" s="278">
        <f t="shared" si="7"/>
        <v>-0.91764705882352926</v>
      </c>
      <c r="L90" s="285">
        <v>2.98</v>
      </c>
      <c r="M90" s="285">
        <v>2.2400000000000002</v>
      </c>
      <c r="N90" s="279">
        <f t="shared" si="8"/>
        <v>0.21764705882352936</v>
      </c>
      <c r="O90" s="285">
        <v>24.45</v>
      </c>
      <c r="P90" s="285">
        <v>34.29</v>
      </c>
      <c r="Q90" s="280">
        <f t="shared" si="9"/>
        <v>-2.8941176470588235</v>
      </c>
    </row>
    <row r="91" spans="1:17" ht="15">
      <c r="A91" s="307" t="s">
        <v>154</v>
      </c>
      <c r="B91" s="282">
        <v>42500</v>
      </c>
      <c r="C91" s="283">
        <v>750</v>
      </c>
      <c r="D91" s="286" t="s">
        <v>511</v>
      </c>
      <c r="E91" s="281">
        <f t="shared" si="5"/>
        <v>30</v>
      </c>
      <c r="F91" s="285">
        <f t="shared" si="6"/>
        <v>3</v>
      </c>
      <c r="G91" s="281">
        <v>1993</v>
      </c>
      <c r="H91" s="281">
        <v>2022</v>
      </c>
      <c r="I91" s="285">
        <v>5.1100000000000003</v>
      </c>
      <c r="J91" s="285">
        <v>4.41</v>
      </c>
      <c r="K91" s="278">
        <f t="shared" si="7"/>
        <v>0.23333333333333339</v>
      </c>
      <c r="L91" s="285">
        <v>2.15</v>
      </c>
      <c r="M91" s="285">
        <v>1.67</v>
      </c>
      <c r="N91" s="279">
        <f t="shared" si="8"/>
        <v>0.16</v>
      </c>
      <c r="O91" s="285">
        <v>19.86</v>
      </c>
      <c r="P91" s="285">
        <v>20.61</v>
      </c>
      <c r="Q91" s="280">
        <f t="shared" si="9"/>
        <v>-0.25</v>
      </c>
    </row>
    <row r="92" spans="1:17" ht="15">
      <c r="A92" s="307" t="s">
        <v>575</v>
      </c>
      <c r="B92" s="282">
        <v>44000</v>
      </c>
      <c r="C92" s="283">
        <v>1075</v>
      </c>
      <c r="D92" s="286" t="s">
        <v>511</v>
      </c>
      <c r="E92" s="281">
        <f t="shared" si="5"/>
        <v>38</v>
      </c>
      <c r="F92" s="285">
        <f t="shared" si="6"/>
        <v>3.8</v>
      </c>
      <c r="G92" s="281">
        <v>1985</v>
      </c>
      <c r="H92" s="281">
        <v>2022</v>
      </c>
      <c r="I92" s="285">
        <v>5.34</v>
      </c>
      <c r="J92" s="285">
        <v>6.79</v>
      </c>
      <c r="K92" s="278">
        <f t="shared" si="7"/>
        <v>-0.38157894736842113</v>
      </c>
      <c r="L92" s="285">
        <v>2.29</v>
      </c>
      <c r="M92" s="285">
        <v>2.17</v>
      </c>
      <c r="N92" s="279">
        <f t="shared" si="8"/>
        <v>3.1578947368421081E-2</v>
      </c>
      <c r="O92" s="285">
        <v>19.91</v>
      </c>
      <c r="P92" s="285">
        <v>26.22</v>
      </c>
      <c r="Q92" s="280">
        <f t="shared" si="9"/>
        <v>-1.6605263157894734</v>
      </c>
    </row>
    <row r="93" spans="1:17" ht="15">
      <c r="A93" s="307" t="s">
        <v>576</v>
      </c>
      <c r="B93" s="282">
        <v>44500</v>
      </c>
      <c r="C93" s="283">
        <v>1115</v>
      </c>
      <c r="D93" s="286" t="s">
        <v>511</v>
      </c>
      <c r="E93" s="281">
        <f t="shared" si="5"/>
        <v>30</v>
      </c>
      <c r="F93" s="285">
        <f t="shared" si="6"/>
        <v>3</v>
      </c>
      <c r="G93" s="281">
        <v>1993</v>
      </c>
      <c r="H93" s="281">
        <v>2022</v>
      </c>
      <c r="I93" s="285">
        <v>6.13</v>
      </c>
      <c r="J93" s="285">
        <v>5.74</v>
      </c>
      <c r="K93" s="278">
        <f t="shared" si="7"/>
        <v>0.12999999999999989</v>
      </c>
      <c r="L93" s="285">
        <v>2.69</v>
      </c>
      <c r="M93" s="285">
        <v>2.2200000000000002</v>
      </c>
      <c r="N93" s="279">
        <f t="shared" si="8"/>
        <v>0.15666666666666659</v>
      </c>
      <c r="O93" s="285">
        <v>20.66</v>
      </c>
      <c r="P93" s="285">
        <v>23.71</v>
      </c>
      <c r="Q93" s="280">
        <f t="shared" si="9"/>
        <v>-1.0166666666666668</v>
      </c>
    </row>
    <row r="94" spans="1:17" ht="15">
      <c r="A94" s="307" t="s">
        <v>71</v>
      </c>
      <c r="B94" s="282">
        <v>44800</v>
      </c>
      <c r="C94" s="283">
        <v>920</v>
      </c>
      <c r="D94" s="286" t="s">
        <v>511</v>
      </c>
      <c r="E94" s="281">
        <f t="shared" si="5"/>
        <v>30</v>
      </c>
      <c r="F94" s="285">
        <f t="shared" si="6"/>
        <v>3</v>
      </c>
      <c r="G94" s="281">
        <v>1993</v>
      </c>
      <c r="H94" s="281">
        <v>2022</v>
      </c>
      <c r="I94" s="285">
        <v>5.34</v>
      </c>
      <c r="J94" s="285">
        <v>5.6</v>
      </c>
      <c r="K94" s="278">
        <f t="shared" si="7"/>
        <v>-8.66666666666666E-2</v>
      </c>
      <c r="L94" s="285">
        <v>2.57</v>
      </c>
      <c r="M94" s="285">
        <v>1.52</v>
      </c>
      <c r="N94" s="279">
        <f t="shared" si="8"/>
        <v>0.34999999999999992</v>
      </c>
      <c r="O94" s="285">
        <v>20.48</v>
      </c>
      <c r="P94" s="285">
        <v>19.600000000000001</v>
      </c>
      <c r="Q94" s="280">
        <f t="shared" si="9"/>
        <v>0.293333333333333</v>
      </c>
    </row>
    <row r="95" spans="1:17" ht="15">
      <c r="A95" s="307" t="s">
        <v>72</v>
      </c>
      <c r="B95" s="282">
        <v>45000</v>
      </c>
      <c r="C95" s="283">
        <v>1725</v>
      </c>
      <c r="D95" s="286" t="s">
        <v>511</v>
      </c>
      <c r="E95" s="281">
        <f t="shared" si="5"/>
        <v>40</v>
      </c>
      <c r="F95" s="285">
        <f t="shared" si="6"/>
        <v>4</v>
      </c>
      <c r="G95" s="281">
        <v>1983</v>
      </c>
      <c r="H95" s="281">
        <v>2022</v>
      </c>
      <c r="I95" s="285">
        <v>6.95</v>
      </c>
      <c r="J95" s="285">
        <v>8.0500000000000007</v>
      </c>
      <c r="K95" s="278">
        <f t="shared" si="7"/>
        <v>-0.27500000000000013</v>
      </c>
      <c r="L95" s="285">
        <v>2.85</v>
      </c>
      <c r="M95" s="285">
        <v>2.68</v>
      </c>
      <c r="N95" s="279">
        <f t="shared" si="8"/>
        <v>4.2499999999999982E-2</v>
      </c>
      <c r="O95" s="285">
        <v>23.99</v>
      </c>
      <c r="P95" s="285">
        <v>28.2</v>
      </c>
      <c r="Q95" s="280">
        <f t="shared" si="9"/>
        <v>-1.0525000000000002</v>
      </c>
    </row>
    <row r="96" spans="1:17" ht="15">
      <c r="A96" s="307" t="s">
        <v>73</v>
      </c>
      <c r="B96" s="282">
        <v>45200</v>
      </c>
      <c r="C96" s="283">
        <v>1980</v>
      </c>
      <c r="D96" s="286" t="s">
        <v>511</v>
      </c>
      <c r="E96" s="281">
        <f t="shared" si="5"/>
        <v>31</v>
      </c>
      <c r="F96" s="285">
        <f t="shared" si="6"/>
        <v>3.1</v>
      </c>
      <c r="G96" s="281">
        <v>1992</v>
      </c>
      <c r="H96" s="281">
        <v>2022</v>
      </c>
      <c r="I96" s="285">
        <v>7.68</v>
      </c>
      <c r="J96" s="285">
        <v>9.5399999999999991</v>
      </c>
      <c r="K96" s="278">
        <f t="shared" si="7"/>
        <v>-0.59999999999999976</v>
      </c>
      <c r="L96" s="285">
        <v>3.21</v>
      </c>
      <c r="M96" s="285">
        <v>3.25</v>
      </c>
      <c r="N96" s="279">
        <f t="shared" si="8"/>
        <v>-1.2903225806451623E-2</v>
      </c>
      <c r="O96" s="285">
        <v>25.61</v>
      </c>
      <c r="P96" s="285">
        <v>31.54</v>
      </c>
      <c r="Q96" s="280">
        <f t="shared" si="9"/>
        <v>-1.9129032258064516</v>
      </c>
    </row>
    <row r="97" spans="1:17" ht="15">
      <c r="A97" s="307" t="s">
        <v>456</v>
      </c>
      <c r="B97" s="282">
        <v>45700</v>
      </c>
      <c r="C97" s="283">
        <v>2045</v>
      </c>
      <c r="D97" s="286" t="s">
        <v>511</v>
      </c>
      <c r="E97" s="281">
        <f t="shared" si="5"/>
        <v>29</v>
      </c>
      <c r="F97" s="285">
        <f t="shared" si="6"/>
        <v>2.9</v>
      </c>
      <c r="G97" s="281">
        <v>1994</v>
      </c>
      <c r="H97" s="281">
        <v>2022</v>
      </c>
      <c r="I97" s="285">
        <v>8.1</v>
      </c>
      <c r="J97" s="285">
        <v>10.07</v>
      </c>
      <c r="K97" s="278">
        <f t="shared" si="7"/>
        <v>-0.67931034482758645</v>
      </c>
      <c r="L97" s="285">
        <v>3.31</v>
      </c>
      <c r="M97" s="285">
        <v>3.8</v>
      </c>
      <c r="N97" s="279">
        <f t="shared" si="8"/>
        <v>-0.16896551724137923</v>
      </c>
      <c r="O97" s="285">
        <v>28</v>
      </c>
      <c r="P97" s="285">
        <v>30.59</v>
      </c>
      <c r="Q97" s="280">
        <f t="shared" si="9"/>
        <v>-0.89310344827586208</v>
      </c>
    </row>
    <row r="98" spans="1:17" ht="15">
      <c r="A98" s="307" t="s">
        <v>75</v>
      </c>
      <c r="B98" s="282">
        <v>46000</v>
      </c>
      <c r="C98" s="283">
        <v>2140</v>
      </c>
      <c r="D98" s="286" t="s">
        <v>511</v>
      </c>
      <c r="E98" s="281">
        <f t="shared" si="5"/>
        <v>34</v>
      </c>
      <c r="F98" s="285">
        <f t="shared" si="6"/>
        <v>3.4</v>
      </c>
      <c r="G98" s="281">
        <v>1989</v>
      </c>
      <c r="H98" s="281">
        <v>2022</v>
      </c>
      <c r="I98" s="285">
        <v>7.99</v>
      </c>
      <c r="J98" s="285">
        <v>8.68</v>
      </c>
      <c r="K98" s="278">
        <f t="shared" si="7"/>
        <v>-0.2029411764705881</v>
      </c>
      <c r="L98" s="285">
        <v>3.54</v>
      </c>
      <c r="M98" s="285">
        <v>2.89</v>
      </c>
      <c r="N98" s="279">
        <f t="shared" si="8"/>
        <v>0.19117647058823528</v>
      </c>
      <c r="O98" s="285">
        <v>25.48</v>
      </c>
      <c r="P98" s="285">
        <v>29.82</v>
      </c>
      <c r="Q98" s="280">
        <f t="shared" si="9"/>
        <v>-1.276470588235294</v>
      </c>
    </row>
    <row r="99" spans="1:17" ht="15">
      <c r="A99" s="307" t="s">
        <v>76</v>
      </c>
      <c r="B99" s="282">
        <v>46500</v>
      </c>
      <c r="C99" s="283">
        <v>2150</v>
      </c>
      <c r="D99" s="286" t="s">
        <v>511</v>
      </c>
      <c r="E99" s="281">
        <f t="shared" si="5"/>
        <v>36</v>
      </c>
      <c r="F99" s="285">
        <f t="shared" si="6"/>
        <v>3.6</v>
      </c>
      <c r="G99" s="281">
        <v>1987</v>
      </c>
      <c r="H99" s="281">
        <v>2022</v>
      </c>
      <c r="I99" s="285">
        <v>8.31</v>
      </c>
      <c r="J99" s="285">
        <v>8.2799999999999994</v>
      </c>
      <c r="K99" s="278">
        <f t="shared" si="7"/>
        <v>8.3333333333336489E-3</v>
      </c>
      <c r="L99" s="285">
        <v>3.6</v>
      </c>
      <c r="M99" s="285">
        <v>2.87</v>
      </c>
      <c r="N99" s="279">
        <f t="shared" si="8"/>
        <v>0.20277777777777778</v>
      </c>
      <c r="O99" s="285">
        <v>27.57</v>
      </c>
      <c r="P99" s="285">
        <v>28.57</v>
      </c>
      <c r="Q99" s="280">
        <f t="shared" si="9"/>
        <v>-0.27777777777777779</v>
      </c>
    </row>
    <row r="100" spans="1:17" ht="15">
      <c r="A100" s="307" t="s">
        <v>526</v>
      </c>
      <c r="B100" s="282">
        <v>47000</v>
      </c>
      <c r="C100" s="283">
        <v>2315</v>
      </c>
      <c r="D100" s="289" t="s">
        <v>516</v>
      </c>
      <c r="E100" s="281">
        <f t="shared" si="5"/>
        <v>41</v>
      </c>
      <c r="F100" s="285">
        <f t="shared" si="6"/>
        <v>4.0999999999999996</v>
      </c>
      <c r="G100" s="281">
        <v>1982</v>
      </c>
      <c r="H100" s="281">
        <v>2022</v>
      </c>
      <c r="I100" s="285">
        <v>7.86</v>
      </c>
      <c r="J100" s="285">
        <v>8.98</v>
      </c>
      <c r="K100" s="278">
        <f t="shared" si="7"/>
        <v>-0.27317073170731715</v>
      </c>
      <c r="L100" s="285">
        <v>3.46</v>
      </c>
      <c r="M100" s="285">
        <v>3.58</v>
      </c>
      <c r="N100" s="279">
        <f t="shared" si="8"/>
        <v>-2.9268292682926859E-2</v>
      </c>
      <c r="O100" s="285">
        <v>25.2</v>
      </c>
      <c r="P100" s="285">
        <v>35.01</v>
      </c>
      <c r="Q100" s="280">
        <f t="shared" si="9"/>
        <v>-2.3926829268292682</v>
      </c>
    </row>
    <row r="101" spans="1:17" ht="15">
      <c r="A101" s="307" t="s">
        <v>233</v>
      </c>
      <c r="B101" s="282">
        <v>47700</v>
      </c>
      <c r="C101" s="283">
        <v>2740</v>
      </c>
      <c r="D101" s="286" t="s">
        <v>511</v>
      </c>
      <c r="E101" s="281">
        <f t="shared" si="5"/>
        <v>41</v>
      </c>
      <c r="F101" s="285">
        <f t="shared" si="6"/>
        <v>4.0999999999999996</v>
      </c>
      <c r="G101" s="281">
        <v>1982</v>
      </c>
      <c r="H101" s="281">
        <v>2022</v>
      </c>
      <c r="I101" s="285">
        <v>9.1199999999999992</v>
      </c>
      <c r="J101" s="285">
        <v>11.76</v>
      </c>
      <c r="K101" s="278">
        <f t="shared" si="7"/>
        <v>-0.64390243902439048</v>
      </c>
      <c r="L101" s="285">
        <v>4.08</v>
      </c>
      <c r="M101" s="285">
        <v>3.45</v>
      </c>
      <c r="N101" s="279">
        <f t="shared" si="8"/>
        <v>0.15365853658536585</v>
      </c>
      <c r="O101" s="285">
        <v>27.67</v>
      </c>
      <c r="P101" s="285">
        <v>37.270000000000003</v>
      </c>
      <c r="Q101" s="280">
        <f t="shared" si="9"/>
        <v>-2.3414634146341471</v>
      </c>
    </row>
    <row r="102" spans="1:17" ht="15">
      <c r="A102" s="307" t="s">
        <v>574</v>
      </c>
      <c r="B102" s="282">
        <v>48800</v>
      </c>
      <c r="C102" s="283">
        <v>1150</v>
      </c>
      <c r="D102" s="286" t="s">
        <v>511</v>
      </c>
      <c r="E102" s="281">
        <f t="shared" si="5"/>
        <v>29</v>
      </c>
      <c r="F102" s="285">
        <f t="shared" si="6"/>
        <v>2.9</v>
      </c>
      <c r="G102" s="281">
        <v>1994</v>
      </c>
      <c r="H102" s="281">
        <v>2022</v>
      </c>
      <c r="I102" s="285">
        <v>6.08</v>
      </c>
      <c r="J102" s="285">
        <v>4.9800000000000004</v>
      </c>
      <c r="K102" s="278">
        <f t="shared" si="7"/>
        <v>0.37931034482758608</v>
      </c>
      <c r="L102" s="285">
        <v>2.82</v>
      </c>
      <c r="M102" s="285">
        <v>1.62</v>
      </c>
      <c r="N102" s="279">
        <f t="shared" si="8"/>
        <v>0.4137931034482758</v>
      </c>
      <c r="O102" s="285">
        <v>21.02</v>
      </c>
      <c r="P102" s="285">
        <v>22.91</v>
      </c>
      <c r="Q102" s="280">
        <f t="shared" si="9"/>
        <v>-0.65172413793103467</v>
      </c>
    </row>
    <row r="103" spans="1:17" ht="15">
      <c r="A103" s="307" t="s">
        <v>158</v>
      </c>
      <c r="B103" s="282">
        <v>49000</v>
      </c>
      <c r="C103" s="283">
        <v>3465</v>
      </c>
      <c r="D103" s="286" t="s">
        <v>511</v>
      </c>
      <c r="E103" s="281">
        <f t="shared" si="5"/>
        <v>29</v>
      </c>
      <c r="F103" s="285">
        <f t="shared" si="6"/>
        <v>2.9</v>
      </c>
      <c r="G103" s="281">
        <v>1994</v>
      </c>
      <c r="H103" s="281">
        <v>2022</v>
      </c>
      <c r="I103" s="285">
        <v>12.22</v>
      </c>
      <c r="J103" s="285">
        <v>11.75</v>
      </c>
      <c r="K103" s="278">
        <f t="shared" si="7"/>
        <v>0.16206896551724159</v>
      </c>
      <c r="L103" s="285">
        <v>5.34</v>
      </c>
      <c r="M103" s="285">
        <v>4.28</v>
      </c>
      <c r="N103" s="279">
        <f t="shared" si="8"/>
        <v>0.36551724137931024</v>
      </c>
      <c r="O103" s="285">
        <v>36.049999999999997</v>
      </c>
      <c r="P103" s="285">
        <v>37.79</v>
      </c>
      <c r="Q103" s="280">
        <f t="shared" si="9"/>
        <v>-0.60000000000000075</v>
      </c>
    </row>
    <row r="104" spans="1:17" ht="15">
      <c r="A104" s="307" t="s">
        <v>159</v>
      </c>
      <c r="B104" s="282">
        <v>49200</v>
      </c>
      <c r="C104" s="283">
        <v>2840</v>
      </c>
      <c r="D104" s="286" t="s">
        <v>511</v>
      </c>
      <c r="E104" s="281">
        <f t="shared" si="5"/>
        <v>28</v>
      </c>
      <c r="F104" s="285">
        <f t="shared" si="6"/>
        <v>2.8</v>
      </c>
      <c r="G104" s="281">
        <v>1995</v>
      </c>
      <c r="H104" s="281">
        <v>2022</v>
      </c>
      <c r="I104" s="285">
        <v>11.25</v>
      </c>
      <c r="J104" s="285">
        <v>9.4</v>
      </c>
      <c r="K104" s="278">
        <f t="shared" si="7"/>
        <v>0.66071428571428559</v>
      </c>
      <c r="L104" s="285">
        <v>5.01</v>
      </c>
      <c r="M104" s="285">
        <v>3.82</v>
      </c>
      <c r="N104" s="279">
        <f t="shared" si="8"/>
        <v>0.42499999999999999</v>
      </c>
      <c r="O104" s="285">
        <v>32.6</v>
      </c>
      <c r="P104" s="285">
        <v>31.71</v>
      </c>
      <c r="Q104" s="280">
        <f t="shared" si="9"/>
        <v>0.31785714285714306</v>
      </c>
    </row>
    <row r="105" spans="1:17" ht="15">
      <c r="A105" s="307" t="s">
        <v>160</v>
      </c>
      <c r="B105" s="282">
        <v>49500</v>
      </c>
      <c r="C105" s="283">
        <v>2370</v>
      </c>
      <c r="D105" s="289" t="s">
        <v>516</v>
      </c>
      <c r="E105" s="281">
        <f t="shared" si="5"/>
        <v>28</v>
      </c>
      <c r="F105" s="285">
        <f t="shared" si="6"/>
        <v>2.8</v>
      </c>
      <c r="G105" s="281">
        <v>1995</v>
      </c>
      <c r="H105" s="281">
        <v>2022</v>
      </c>
      <c r="I105" s="285">
        <v>8.9499999999999993</v>
      </c>
      <c r="J105" s="285">
        <v>8.1999999999999993</v>
      </c>
      <c r="K105" s="278">
        <f t="shared" si="7"/>
        <v>0.26785714285714285</v>
      </c>
      <c r="L105" s="285">
        <v>4.0599999999999996</v>
      </c>
      <c r="M105" s="285">
        <v>3.23</v>
      </c>
      <c r="N105" s="279">
        <f t="shared" si="8"/>
        <v>0.29642857142857132</v>
      </c>
      <c r="O105" s="285">
        <v>29.45</v>
      </c>
      <c r="P105" s="285">
        <v>28.65</v>
      </c>
      <c r="Q105" s="280">
        <f t="shared" si="9"/>
        <v>0.28571428571428598</v>
      </c>
    </row>
    <row r="106" spans="1:17" ht="15">
      <c r="A106" s="307" t="s">
        <v>161</v>
      </c>
      <c r="B106" s="282">
        <v>49700</v>
      </c>
      <c r="C106" s="283">
        <v>3040</v>
      </c>
      <c r="D106" s="286" t="s">
        <v>511</v>
      </c>
      <c r="E106" s="281">
        <f t="shared" si="5"/>
        <v>28</v>
      </c>
      <c r="F106" s="285">
        <f t="shared" si="6"/>
        <v>2.8</v>
      </c>
      <c r="G106" s="281">
        <v>1995</v>
      </c>
      <c r="H106" s="281">
        <v>2022</v>
      </c>
      <c r="I106" s="285">
        <v>9.26</v>
      </c>
      <c r="J106" s="285">
        <v>10.97</v>
      </c>
      <c r="K106" s="278">
        <f t="shared" si="7"/>
        <v>-0.6107142857142861</v>
      </c>
      <c r="L106" s="285">
        <v>3.17</v>
      </c>
      <c r="M106" s="285">
        <v>4.46</v>
      </c>
      <c r="N106" s="279">
        <f t="shared" si="8"/>
        <v>-0.46071428571428574</v>
      </c>
      <c r="O106" s="285">
        <v>31.02</v>
      </c>
      <c r="P106" s="285">
        <v>33.29</v>
      </c>
      <c r="Q106" s="280">
        <f t="shared" si="9"/>
        <v>-0.81071428571428561</v>
      </c>
    </row>
    <row r="107" spans="1:17" ht="15">
      <c r="A107" s="281" t="s">
        <v>310</v>
      </c>
      <c r="B107" s="282">
        <v>50000</v>
      </c>
      <c r="C107" s="283">
        <v>2580</v>
      </c>
      <c r="D107" s="286" t="s">
        <v>511</v>
      </c>
      <c r="E107" s="281">
        <f t="shared" si="5"/>
        <v>28</v>
      </c>
      <c r="F107" s="285">
        <f t="shared" si="6"/>
        <v>2.8</v>
      </c>
      <c r="G107" s="281">
        <v>1995</v>
      </c>
      <c r="H107" s="281">
        <v>2022</v>
      </c>
      <c r="I107" s="285">
        <v>9.1300000000000008</v>
      </c>
      <c r="J107" s="285">
        <v>9.4600000000000009</v>
      </c>
      <c r="K107" s="278">
        <f t="shared" si="7"/>
        <v>-0.1178571428571429</v>
      </c>
      <c r="L107" s="285">
        <v>4.0599999999999996</v>
      </c>
      <c r="M107" s="285">
        <v>3.67</v>
      </c>
      <c r="N107" s="279">
        <f t="shared" si="8"/>
        <v>0.13928571428571418</v>
      </c>
      <c r="O107" s="285">
        <v>30.82</v>
      </c>
      <c r="P107" s="285">
        <v>30.74</v>
      </c>
      <c r="Q107" s="280">
        <f t="shared" si="9"/>
        <v>2.8571428571429233E-2</v>
      </c>
    </row>
    <row r="108" spans="1:17" ht="15">
      <c r="A108" s="281" t="s">
        <v>162</v>
      </c>
      <c r="B108" s="282">
        <v>50300</v>
      </c>
      <c r="C108" s="283">
        <v>2595</v>
      </c>
      <c r="D108" s="286" t="s">
        <v>511</v>
      </c>
      <c r="E108" s="281">
        <f t="shared" si="5"/>
        <v>27</v>
      </c>
      <c r="F108" s="285">
        <f t="shared" si="6"/>
        <v>2.7</v>
      </c>
      <c r="G108" s="281">
        <v>1996</v>
      </c>
      <c r="H108" s="281">
        <v>2022</v>
      </c>
      <c r="I108" s="285">
        <v>9.16</v>
      </c>
      <c r="J108" s="285">
        <v>10.43</v>
      </c>
      <c r="K108" s="278">
        <f t="shared" si="7"/>
        <v>-0.47037037037037016</v>
      </c>
      <c r="L108" s="285">
        <v>3.89</v>
      </c>
      <c r="M108" s="285">
        <v>5.03</v>
      </c>
      <c r="N108" s="279">
        <f t="shared" si="8"/>
        <v>-0.42222222222222222</v>
      </c>
      <c r="O108" s="285">
        <v>30.32</v>
      </c>
      <c r="P108" s="285">
        <v>32.03</v>
      </c>
      <c r="Q108" s="280">
        <f t="shared" si="9"/>
        <v>-0.63333333333333364</v>
      </c>
    </row>
    <row r="109" spans="1:17" ht="15">
      <c r="A109" s="281" t="s">
        <v>163</v>
      </c>
      <c r="B109" s="282">
        <v>50500</v>
      </c>
      <c r="C109" s="283">
        <v>2450</v>
      </c>
      <c r="D109" s="286" t="s">
        <v>511</v>
      </c>
      <c r="E109" s="281">
        <f t="shared" si="5"/>
        <v>28</v>
      </c>
      <c r="F109" s="285">
        <f t="shared" si="6"/>
        <v>2.8</v>
      </c>
      <c r="G109" s="281">
        <v>1995</v>
      </c>
      <c r="H109" s="281">
        <v>2022</v>
      </c>
      <c r="I109" s="285">
        <v>8.11</v>
      </c>
      <c r="J109" s="285">
        <v>10.85</v>
      </c>
      <c r="K109" s="278">
        <f t="shared" si="7"/>
        <v>-0.97857142857142876</v>
      </c>
      <c r="L109" s="285">
        <v>3.45</v>
      </c>
      <c r="M109" s="285">
        <v>4.57</v>
      </c>
      <c r="N109" s="279">
        <f t="shared" si="8"/>
        <v>-0.40000000000000008</v>
      </c>
      <c r="O109" s="285">
        <v>28.7</v>
      </c>
      <c r="P109" s="285">
        <v>29.27</v>
      </c>
      <c r="Q109" s="280">
        <f t="shared" si="9"/>
        <v>-0.20357142857142868</v>
      </c>
    </row>
    <row r="110" spans="1:17" ht="15">
      <c r="A110" s="281" t="s">
        <v>205</v>
      </c>
      <c r="B110" s="282">
        <v>50800</v>
      </c>
      <c r="C110" s="283">
        <v>2245</v>
      </c>
      <c r="D110" s="286" t="s">
        <v>511</v>
      </c>
      <c r="E110" s="281">
        <f t="shared" si="5"/>
        <v>27</v>
      </c>
      <c r="F110" s="285">
        <f t="shared" si="6"/>
        <v>2.7</v>
      </c>
      <c r="G110" s="281">
        <v>1996</v>
      </c>
      <c r="H110" s="281">
        <v>2022</v>
      </c>
      <c r="I110" s="285">
        <v>7.78</v>
      </c>
      <c r="J110" s="285">
        <v>8.82</v>
      </c>
      <c r="K110" s="278">
        <f t="shared" si="7"/>
        <v>-0.38518518518518519</v>
      </c>
      <c r="L110" s="285">
        <v>3.43</v>
      </c>
      <c r="M110" s="285">
        <v>4.3600000000000003</v>
      </c>
      <c r="N110" s="279">
        <f t="shared" si="8"/>
        <v>-0.3444444444444445</v>
      </c>
      <c r="O110" s="285">
        <v>26.82</v>
      </c>
      <c r="P110" s="285">
        <v>30.25</v>
      </c>
      <c r="Q110" s="280">
        <f t="shared" si="9"/>
        <v>-1.2703703703703701</v>
      </c>
    </row>
    <row r="111" spans="1:17" ht="15">
      <c r="A111" s="281" t="s">
        <v>165</v>
      </c>
      <c r="B111" s="282">
        <v>51000</v>
      </c>
      <c r="C111" s="283">
        <v>2640</v>
      </c>
      <c r="D111" s="286" t="s">
        <v>511</v>
      </c>
      <c r="E111" s="281">
        <f t="shared" si="5"/>
        <v>28</v>
      </c>
      <c r="F111" s="285">
        <f t="shared" si="6"/>
        <v>2.8</v>
      </c>
      <c r="G111" s="281">
        <v>1995</v>
      </c>
      <c r="H111" s="281">
        <v>2022</v>
      </c>
      <c r="I111" s="285">
        <v>8.4</v>
      </c>
      <c r="J111" s="285">
        <v>9.24</v>
      </c>
      <c r="K111" s="278">
        <f t="shared" si="7"/>
        <v>-0.3</v>
      </c>
      <c r="L111" s="285">
        <v>3.85</v>
      </c>
      <c r="M111" s="285">
        <v>3.77</v>
      </c>
      <c r="N111" s="279">
        <f t="shared" si="8"/>
        <v>2.8571428571428598E-2</v>
      </c>
      <c r="O111" s="285">
        <v>28.67</v>
      </c>
      <c r="P111" s="285">
        <v>29.92</v>
      </c>
      <c r="Q111" s="280">
        <f t="shared" si="9"/>
        <v>-0.44642857142857145</v>
      </c>
    </row>
    <row r="112" spans="1:17" ht="15">
      <c r="A112" s="281" t="s">
        <v>166</v>
      </c>
      <c r="B112" s="282">
        <v>51200</v>
      </c>
      <c r="C112" s="283">
        <v>2460</v>
      </c>
      <c r="D112" s="286" t="s">
        <v>511</v>
      </c>
      <c r="E112" s="281">
        <f t="shared" si="5"/>
        <v>28</v>
      </c>
      <c r="F112" s="285">
        <f t="shared" si="6"/>
        <v>2.8</v>
      </c>
      <c r="G112" s="281">
        <v>1995</v>
      </c>
      <c r="H112" s="281">
        <v>2022</v>
      </c>
      <c r="I112" s="285">
        <v>9.34</v>
      </c>
      <c r="J112" s="285">
        <v>9.4600000000000009</v>
      </c>
      <c r="K112" s="278">
        <f t="shared" si="7"/>
        <v>-4.2857142857143218E-2</v>
      </c>
      <c r="L112" s="285">
        <v>4.32</v>
      </c>
      <c r="M112" s="285">
        <v>3.6</v>
      </c>
      <c r="N112" s="279">
        <f t="shared" si="8"/>
        <v>0.25714285714285723</v>
      </c>
      <c r="O112" s="285">
        <v>29.23</v>
      </c>
      <c r="P112" s="285">
        <v>29.82</v>
      </c>
      <c r="Q112" s="280">
        <f t="shared" si="9"/>
        <v>-0.21071428571428569</v>
      </c>
    </row>
    <row r="113" spans="1:17" ht="15">
      <c r="A113" s="281" t="s">
        <v>167</v>
      </c>
      <c r="B113" s="282">
        <v>51500</v>
      </c>
      <c r="C113" s="283">
        <v>2510</v>
      </c>
      <c r="D113" s="286" t="s">
        <v>511</v>
      </c>
      <c r="E113" s="281">
        <f t="shared" si="5"/>
        <v>28</v>
      </c>
      <c r="F113" s="285">
        <f t="shared" si="6"/>
        <v>2.8</v>
      </c>
      <c r="G113" s="281">
        <v>1995</v>
      </c>
      <c r="H113" s="281">
        <v>2022</v>
      </c>
      <c r="I113" s="285">
        <v>9.35</v>
      </c>
      <c r="J113" s="285">
        <v>9.56</v>
      </c>
      <c r="K113" s="278">
        <f t="shared" si="7"/>
        <v>-7.5000000000000303E-2</v>
      </c>
      <c r="L113" s="285">
        <v>3.55</v>
      </c>
      <c r="M113" s="285">
        <v>4.3499999999999996</v>
      </c>
      <c r="N113" s="279">
        <f t="shared" si="8"/>
        <v>-0.28571428571428564</v>
      </c>
      <c r="O113" s="285">
        <v>29.1</v>
      </c>
      <c r="P113" s="285">
        <v>27.99</v>
      </c>
      <c r="Q113" s="280">
        <f t="shared" si="9"/>
        <v>0.39642857142857252</v>
      </c>
    </row>
    <row r="114" spans="1:17" ht="15">
      <c r="A114" s="281" t="s">
        <v>168</v>
      </c>
      <c r="B114" s="282">
        <v>51700</v>
      </c>
      <c r="C114" s="283">
        <v>2305</v>
      </c>
      <c r="D114" s="286" t="s">
        <v>511</v>
      </c>
      <c r="E114" s="281">
        <f t="shared" si="5"/>
        <v>28</v>
      </c>
      <c r="F114" s="285">
        <f t="shared" si="6"/>
        <v>2.8</v>
      </c>
      <c r="G114" s="281">
        <v>1995</v>
      </c>
      <c r="H114" s="281">
        <v>2022</v>
      </c>
      <c r="I114" s="285">
        <v>8.77</v>
      </c>
      <c r="J114" s="285">
        <v>9.73</v>
      </c>
      <c r="K114" s="278">
        <f t="shared" si="7"/>
        <v>-0.34285714285714319</v>
      </c>
      <c r="L114" s="285">
        <v>3.89</v>
      </c>
      <c r="M114" s="285">
        <v>4.21</v>
      </c>
      <c r="N114" s="279">
        <f t="shared" si="8"/>
        <v>-0.11428571428571424</v>
      </c>
      <c r="O114" s="285">
        <v>27.23</v>
      </c>
      <c r="P114" s="285">
        <v>30.6</v>
      </c>
      <c r="Q114" s="280">
        <f t="shared" si="9"/>
        <v>-1.203571428571429</v>
      </c>
    </row>
    <row r="115" spans="1:17" ht="15">
      <c r="A115" s="281" t="s">
        <v>169</v>
      </c>
      <c r="B115" s="282">
        <v>52000</v>
      </c>
      <c r="C115" s="283">
        <v>2240</v>
      </c>
      <c r="D115" s="286" t="s">
        <v>511</v>
      </c>
      <c r="E115" s="281">
        <f t="shared" si="5"/>
        <v>28</v>
      </c>
      <c r="F115" s="285">
        <f t="shared" si="6"/>
        <v>2.8</v>
      </c>
      <c r="G115" s="281">
        <v>1995</v>
      </c>
      <c r="H115" s="281">
        <v>2022</v>
      </c>
      <c r="I115" s="285">
        <v>8.1999999999999993</v>
      </c>
      <c r="J115" s="285">
        <v>9.93</v>
      </c>
      <c r="K115" s="278">
        <f t="shared" si="7"/>
        <v>-0.61785714285714299</v>
      </c>
      <c r="L115" s="285">
        <v>3.52</v>
      </c>
      <c r="M115" s="285">
        <v>4.0599999999999996</v>
      </c>
      <c r="N115" s="279">
        <f t="shared" si="8"/>
        <v>-0.19285714285714273</v>
      </c>
      <c r="O115" s="285">
        <v>27.04</v>
      </c>
      <c r="P115" s="285">
        <v>30.5</v>
      </c>
      <c r="Q115" s="280">
        <f t="shared" si="9"/>
        <v>-1.235714285714286</v>
      </c>
    </row>
    <row r="116" spans="1:17" ht="15">
      <c r="A116" s="281" t="s">
        <v>170</v>
      </c>
      <c r="B116" s="282">
        <v>52300</v>
      </c>
      <c r="C116" s="283">
        <v>2260</v>
      </c>
      <c r="D116" s="286" t="s">
        <v>511</v>
      </c>
      <c r="E116" s="281">
        <f t="shared" si="5"/>
        <v>28</v>
      </c>
      <c r="F116" s="285">
        <f t="shared" si="6"/>
        <v>2.8</v>
      </c>
      <c r="G116" s="281">
        <v>1995</v>
      </c>
      <c r="H116" s="281">
        <v>2022</v>
      </c>
      <c r="I116" s="285">
        <v>9.68</v>
      </c>
      <c r="J116" s="285">
        <v>8.0399999999999991</v>
      </c>
      <c r="K116" s="278">
        <f t="shared" si="7"/>
        <v>0.58571428571428596</v>
      </c>
      <c r="L116" s="285">
        <v>4.4800000000000004</v>
      </c>
      <c r="M116" s="285">
        <v>2.98</v>
      </c>
      <c r="N116" s="279">
        <f t="shared" si="8"/>
        <v>0.53571428571428592</v>
      </c>
      <c r="O116" s="285">
        <v>2.948</v>
      </c>
      <c r="P116" s="285">
        <v>28.83</v>
      </c>
      <c r="Q116" s="280">
        <f t="shared" si="9"/>
        <v>-9.2435714285714283</v>
      </c>
    </row>
    <row r="117" spans="1:17" ht="15">
      <c r="A117" s="281" t="s">
        <v>171</v>
      </c>
      <c r="B117" s="282">
        <v>52500</v>
      </c>
      <c r="C117" s="283">
        <v>2150</v>
      </c>
      <c r="D117" s="284" t="s">
        <v>510</v>
      </c>
      <c r="E117" s="281">
        <f t="shared" si="5"/>
        <v>27</v>
      </c>
      <c r="F117" s="285">
        <f t="shared" si="6"/>
        <v>2.7</v>
      </c>
      <c r="G117" s="281">
        <v>1996</v>
      </c>
      <c r="H117" s="281">
        <v>2022</v>
      </c>
      <c r="I117" s="285">
        <v>8.4499999999999993</v>
      </c>
      <c r="J117" s="285">
        <v>8.15</v>
      </c>
      <c r="K117" s="278">
        <f t="shared" si="7"/>
        <v>0.1111111111111107</v>
      </c>
      <c r="L117" s="285">
        <v>3.61</v>
      </c>
      <c r="M117" s="285">
        <v>3.65</v>
      </c>
      <c r="N117" s="279">
        <f t="shared" si="8"/>
        <v>-1.4814814814814828E-2</v>
      </c>
      <c r="O117" s="285">
        <v>27.22</v>
      </c>
      <c r="P117" s="285">
        <v>30.04</v>
      </c>
      <c r="Q117" s="280">
        <f t="shared" si="9"/>
        <v>-1.0444444444444445</v>
      </c>
    </row>
    <row r="118" spans="1:17" ht="15">
      <c r="A118" s="281" t="s">
        <v>172</v>
      </c>
      <c r="B118" s="282">
        <v>52800</v>
      </c>
      <c r="C118" s="283">
        <v>2385</v>
      </c>
      <c r="D118" s="286" t="s">
        <v>511</v>
      </c>
      <c r="E118" s="281">
        <f t="shared" si="5"/>
        <v>28</v>
      </c>
      <c r="F118" s="285">
        <f t="shared" si="6"/>
        <v>2.8</v>
      </c>
      <c r="G118" s="281">
        <v>1995</v>
      </c>
      <c r="H118" s="281">
        <v>2022</v>
      </c>
      <c r="I118" s="285">
        <v>8.89</v>
      </c>
      <c r="J118" s="285">
        <v>9.49</v>
      </c>
      <c r="K118" s="278">
        <f t="shared" si="7"/>
        <v>-0.21428571428571416</v>
      </c>
      <c r="L118" s="285">
        <v>4.1399999999999997</v>
      </c>
      <c r="M118" s="285">
        <v>3.82</v>
      </c>
      <c r="N118" s="279">
        <f t="shared" si="8"/>
        <v>0.11428571428571424</v>
      </c>
      <c r="O118" s="285">
        <v>27.34</v>
      </c>
      <c r="P118" s="285">
        <v>29.3</v>
      </c>
      <c r="Q118" s="280">
        <f t="shared" si="9"/>
        <v>-0.7000000000000004</v>
      </c>
    </row>
    <row r="119" spans="1:17" ht="15">
      <c r="A119" s="281" t="s">
        <v>173</v>
      </c>
      <c r="B119" s="282">
        <v>53000</v>
      </c>
      <c r="C119" s="283">
        <v>2165</v>
      </c>
      <c r="D119" s="286" t="s">
        <v>511</v>
      </c>
      <c r="E119" s="281">
        <f t="shared" si="5"/>
        <v>26</v>
      </c>
      <c r="F119" s="285">
        <f t="shared" si="6"/>
        <v>2.6</v>
      </c>
      <c r="G119" s="281">
        <v>1997</v>
      </c>
      <c r="H119" s="281">
        <v>2022</v>
      </c>
      <c r="I119" s="285">
        <v>8</v>
      </c>
      <c r="J119" s="285">
        <v>8.75</v>
      </c>
      <c r="K119" s="278">
        <f t="shared" si="7"/>
        <v>-0.28846153846153844</v>
      </c>
      <c r="L119" s="285">
        <v>3.33</v>
      </c>
      <c r="M119" s="285">
        <v>3.64</v>
      </c>
      <c r="N119" s="279">
        <f t="shared" si="8"/>
        <v>-0.11923076923076925</v>
      </c>
      <c r="O119" s="285">
        <v>27.67</v>
      </c>
      <c r="P119" s="285">
        <v>28.14</v>
      </c>
      <c r="Q119" s="280">
        <f t="shared" si="9"/>
        <v>-0.18076923076923032</v>
      </c>
    </row>
    <row r="120" spans="1:17" ht="15">
      <c r="A120" s="281" t="s">
        <v>525</v>
      </c>
      <c r="B120" s="282">
        <v>53500</v>
      </c>
      <c r="C120" s="283">
        <v>2245</v>
      </c>
      <c r="D120" s="284" t="s">
        <v>510</v>
      </c>
      <c r="E120" s="281">
        <f t="shared" si="5"/>
        <v>32</v>
      </c>
      <c r="F120" s="285">
        <f t="shared" si="6"/>
        <v>3.2</v>
      </c>
      <c r="G120" s="281">
        <v>1991</v>
      </c>
      <c r="H120" s="281">
        <v>2022</v>
      </c>
      <c r="I120" s="285">
        <v>7.53</v>
      </c>
      <c r="J120" s="285">
        <v>11.46</v>
      </c>
      <c r="K120" s="278">
        <f t="shared" si="7"/>
        <v>-1.2281250000000001</v>
      </c>
      <c r="L120" s="285">
        <v>4.08</v>
      </c>
      <c r="M120" s="285">
        <v>3.85</v>
      </c>
      <c r="N120" s="279">
        <f t="shared" si="8"/>
        <v>7.1874999999999994E-2</v>
      </c>
      <c r="O120" s="285">
        <v>27.32</v>
      </c>
      <c r="P120" s="285">
        <v>36.020000000000003</v>
      </c>
      <c r="Q120" s="280">
        <f t="shared" si="9"/>
        <v>-2.7187500000000009</v>
      </c>
    </row>
    <row r="121" spans="1:17" ht="15">
      <c r="A121" s="281" t="s">
        <v>189</v>
      </c>
      <c r="B121" s="282">
        <v>53700</v>
      </c>
      <c r="C121" s="283">
        <v>2975</v>
      </c>
      <c r="D121" s="288" t="s">
        <v>516</v>
      </c>
      <c r="E121" s="281">
        <f t="shared" si="5"/>
        <v>40</v>
      </c>
      <c r="F121" s="285">
        <f t="shared" si="6"/>
        <v>4</v>
      </c>
      <c r="G121" s="281">
        <v>1983</v>
      </c>
      <c r="H121" s="281">
        <v>2022</v>
      </c>
      <c r="I121" s="285">
        <v>11.13</v>
      </c>
      <c r="J121" s="285">
        <v>14.28</v>
      </c>
      <c r="K121" s="278">
        <f t="shared" si="7"/>
        <v>-0.78749999999999964</v>
      </c>
      <c r="L121" s="285">
        <v>4.5999999999999996</v>
      </c>
      <c r="M121" s="285">
        <v>4.68</v>
      </c>
      <c r="N121" s="279">
        <f t="shared" si="8"/>
        <v>-2.0000000000000018E-2</v>
      </c>
      <c r="O121" s="285">
        <v>31.78</v>
      </c>
      <c r="P121" s="285">
        <v>43.5</v>
      </c>
      <c r="Q121" s="280">
        <f t="shared" si="9"/>
        <v>-2.9299999999999997</v>
      </c>
    </row>
    <row r="122" spans="1:17" ht="15">
      <c r="A122" s="281" t="s">
        <v>77</v>
      </c>
      <c r="B122" s="282">
        <v>54000</v>
      </c>
      <c r="C122" s="283">
        <v>5610</v>
      </c>
      <c r="D122" s="284" t="s">
        <v>510</v>
      </c>
      <c r="E122" s="281">
        <f t="shared" si="5"/>
        <v>39</v>
      </c>
      <c r="F122" s="285">
        <f t="shared" si="6"/>
        <v>3.9</v>
      </c>
      <c r="G122" s="281">
        <v>1984</v>
      </c>
      <c r="H122" s="281">
        <v>2022</v>
      </c>
      <c r="I122" s="285">
        <v>17.670000000000002</v>
      </c>
      <c r="J122" s="285">
        <v>17.68</v>
      </c>
      <c r="K122" s="278">
        <f t="shared" si="7"/>
        <v>-2.5641025641020541E-3</v>
      </c>
      <c r="L122" s="285">
        <v>8.61</v>
      </c>
      <c r="M122" s="285">
        <v>7.02</v>
      </c>
      <c r="N122" s="279">
        <f t="shared" si="8"/>
        <v>0.40769230769230769</v>
      </c>
      <c r="O122" s="285">
        <v>44.44</v>
      </c>
      <c r="P122" s="285">
        <v>55.94</v>
      </c>
      <c r="Q122" s="280">
        <f t="shared" si="9"/>
        <v>-2.9487179487179489</v>
      </c>
    </row>
    <row r="123" spans="1:17" ht="15">
      <c r="A123" s="281" t="s">
        <v>524</v>
      </c>
      <c r="B123" s="282">
        <v>54300</v>
      </c>
      <c r="C123" s="283">
        <v>3760</v>
      </c>
      <c r="D123" s="288" t="s">
        <v>516</v>
      </c>
      <c r="E123" s="281">
        <f t="shared" si="5"/>
        <v>33</v>
      </c>
      <c r="F123" s="285">
        <f t="shared" si="6"/>
        <v>3.3</v>
      </c>
      <c r="G123" s="281">
        <v>1990</v>
      </c>
      <c r="H123" s="281">
        <v>2022</v>
      </c>
      <c r="I123" s="285">
        <v>12.91</v>
      </c>
      <c r="J123" s="285">
        <v>15.83</v>
      </c>
      <c r="K123" s="278">
        <f t="shared" si="7"/>
        <v>-0.88484848484848488</v>
      </c>
      <c r="L123" s="285">
        <v>6.24</v>
      </c>
      <c r="M123" s="285">
        <v>5.4</v>
      </c>
      <c r="N123" s="279">
        <f t="shared" si="8"/>
        <v>0.25454545454545452</v>
      </c>
      <c r="O123" s="285">
        <v>45.01</v>
      </c>
      <c r="P123" s="285">
        <v>46.23</v>
      </c>
      <c r="Q123" s="280">
        <f t="shared" si="9"/>
        <v>-0.36969696969696936</v>
      </c>
    </row>
    <row r="124" spans="1:17" ht="15">
      <c r="A124" s="281" t="s">
        <v>80</v>
      </c>
      <c r="B124" s="282">
        <v>54500</v>
      </c>
      <c r="C124" s="283">
        <v>5055</v>
      </c>
      <c r="D124" s="286" t="s">
        <v>511</v>
      </c>
      <c r="E124" s="281">
        <f t="shared" si="5"/>
        <v>41</v>
      </c>
      <c r="F124" s="285">
        <f t="shared" si="6"/>
        <v>4.0999999999999996</v>
      </c>
      <c r="G124" s="281">
        <v>1982</v>
      </c>
      <c r="H124" s="281">
        <v>2022</v>
      </c>
      <c r="I124" s="285">
        <v>14.44</v>
      </c>
      <c r="J124" s="285">
        <v>14.59</v>
      </c>
      <c r="K124" s="278">
        <f t="shared" si="7"/>
        <v>-3.6585365853658625E-2</v>
      </c>
      <c r="L124" s="285">
        <v>6.86</v>
      </c>
      <c r="M124" s="285">
        <v>5.97</v>
      </c>
      <c r="N124" s="279">
        <f t="shared" si="8"/>
        <v>0.21707317073170748</v>
      </c>
      <c r="O124" s="285">
        <v>46.91</v>
      </c>
      <c r="P124" s="285">
        <v>52.01</v>
      </c>
      <c r="Q124" s="280">
        <f t="shared" si="9"/>
        <v>-1.2439024390243907</v>
      </c>
    </row>
    <row r="125" spans="1:17" ht="15">
      <c r="A125" s="281" t="s">
        <v>22</v>
      </c>
      <c r="B125" s="282">
        <v>55700</v>
      </c>
      <c r="C125" s="283">
        <v>1190</v>
      </c>
      <c r="D125" s="288" t="s">
        <v>516</v>
      </c>
      <c r="E125" s="281">
        <f t="shared" si="5"/>
        <v>38</v>
      </c>
      <c r="F125" s="285">
        <f t="shared" si="6"/>
        <v>3.8</v>
      </c>
      <c r="G125" s="281">
        <v>1985</v>
      </c>
      <c r="H125" s="281">
        <v>2022</v>
      </c>
      <c r="I125" s="285">
        <v>6.46</v>
      </c>
      <c r="J125" s="285">
        <v>8.17</v>
      </c>
      <c r="K125" s="278">
        <f t="shared" si="7"/>
        <v>-0.45</v>
      </c>
      <c r="L125" s="285">
        <v>2.9</v>
      </c>
      <c r="M125" s="285">
        <v>2.19</v>
      </c>
      <c r="N125" s="279">
        <f t="shared" si="8"/>
        <v>0.18684210526315789</v>
      </c>
      <c r="O125" s="285">
        <v>26.32</v>
      </c>
      <c r="P125" s="285">
        <v>25.88</v>
      </c>
      <c r="Q125" s="280">
        <f t="shared" si="9"/>
        <v>0.11578947368421087</v>
      </c>
    </row>
    <row r="126" spans="1:17" ht="15">
      <c r="A126" s="281" t="s">
        <v>23</v>
      </c>
      <c r="B126" s="282">
        <v>56300</v>
      </c>
      <c r="C126" s="283">
        <v>1285</v>
      </c>
      <c r="D126" s="288" t="s">
        <v>516</v>
      </c>
      <c r="E126" s="281">
        <f t="shared" si="5"/>
        <v>30</v>
      </c>
      <c r="F126" s="285">
        <f t="shared" si="6"/>
        <v>3</v>
      </c>
      <c r="G126" s="281">
        <v>1993</v>
      </c>
      <c r="H126" s="281">
        <v>2022</v>
      </c>
      <c r="I126" s="285">
        <v>8.08</v>
      </c>
      <c r="J126" s="285">
        <v>8.2200000000000006</v>
      </c>
      <c r="K126" s="278">
        <f t="shared" si="7"/>
        <v>-4.6666666666666856E-2</v>
      </c>
      <c r="L126" s="285">
        <v>3.44</v>
      </c>
      <c r="M126" s="285">
        <v>1.91</v>
      </c>
      <c r="N126" s="279">
        <f t="shared" si="8"/>
        <v>0.51</v>
      </c>
      <c r="O126" s="285">
        <v>28.07</v>
      </c>
      <c r="P126" s="285">
        <v>28.13</v>
      </c>
      <c r="Q126" s="280">
        <f t="shared" si="9"/>
        <v>-1.9999999999999574E-2</v>
      </c>
    </row>
    <row r="127" spans="1:17" ht="15">
      <c r="A127" s="281" t="s">
        <v>313</v>
      </c>
      <c r="B127" s="282">
        <v>56800</v>
      </c>
      <c r="C127" s="283">
        <v>1280</v>
      </c>
      <c r="D127" s="286" t="s">
        <v>511</v>
      </c>
      <c r="E127" s="281">
        <f t="shared" si="5"/>
        <v>33</v>
      </c>
      <c r="F127" s="285">
        <f t="shared" si="6"/>
        <v>3.3</v>
      </c>
      <c r="G127" s="281">
        <v>1990</v>
      </c>
      <c r="H127" s="281">
        <v>2022</v>
      </c>
      <c r="I127" s="285">
        <v>7.51</v>
      </c>
      <c r="J127" s="285">
        <v>8.0299999999999994</v>
      </c>
      <c r="K127" s="278">
        <f t="shared" si="7"/>
        <v>-0.15757575757575745</v>
      </c>
      <c r="L127" s="285">
        <v>3.39</v>
      </c>
      <c r="M127" s="285">
        <v>1.99</v>
      </c>
      <c r="N127" s="279">
        <f t="shared" si="8"/>
        <v>0.42424242424242431</v>
      </c>
      <c r="O127" s="285">
        <v>26.96</v>
      </c>
      <c r="P127" s="285">
        <v>28.96</v>
      </c>
      <c r="Q127" s="280">
        <f t="shared" si="9"/>
        <v>-0.60606060606060608</v>
      </c>
    </row>
    <row r="128" spans="1:17" ht="15">
      <c r="A128" s="281" t="s">
        <v>25</v>
      </c>
      <c r="B128" s="282">
        <v>57700</v>
      </c>
      <c r="C128" s="283">
        <v>1430</v>
      </c>
      <c r="D128" s="286" t="s">
        <v>511</v>
      </c>
      <c r="E128" s="281">
        <f t="shared" si="5"/>
        <v>41</v>
      </c>
      <c r="F128" s="285">
        <f t="shared" si="6"/>
        <v>4.0999999999999996</v>
      </c>
      <c r="G128" s="281">
        <v>1982</v>
      </c>
      <c r="H128" s="281">
        <v>2022</v>
      </c>
      <c r="I128" s="285">
        <v>6.84</v>
      </c>
      <c r="J128" s="285">
        <v>8.1999999999999993</v>
      </c>
      <c r="K128" s="278">
        <f t="shared" si="7"/>
        <v>-0.33170731707317064</v>
      </c>
      <c r="L128" s="285">
        <v>2.64</v>
      </c>
      <c r="M128" s="285">
        <v>2.42</v>
      </c>
      <c r="N128" s="279">
        <f t="shared" si="8"/>
        <v>5.3658536585365908E-2</v>
      </c>
      <c r="O128" s="285">
        <v>23.77</v>
      </c>
      <c r="P128" s="285">
        <v>32.520000000000003</v>
      </c>
      <c r="Q128" s="280">
        <f t="shared" si="9"/>
        <v>-2.1341463414634156</v>
      </c>
    </row>
    <row r="129" spans="1:17" ht="15">
      <c r="A129" s="281" t="s">
        <v>460</v>
      </c>
      <c r="B129" s="282">
        <v>58000</v>
      </c>
      <c r="C129" s="283">
        <v>1405</v>
      </c>
      <c r="D129" s="286" t="s">
        <v>511</v>
      </c>
      <c r="E129" s="281">
        <f t="shared" si="5"/>
        <v>29</v>
      </c>
      <c r="F129" s="285">
        <f t="shared" si="6"/>
        <v>2.9</v>
      </c>
      <c r="G129" s="281">
        <v>1994</v>
      </c>
      <c r="H129" s="281">
        <v>2022</v>
      </c>
      <c r="I129" s="285">
        <v>7.63</v>
      </c>
      <c r="J129" s="285">
        <v>6.18</v>
      </c>
      <c r="K129" s="278">
        <f t="shared" si="7"/>
        <v>0.50000000000000011</v>
      </c>
      <c r="L129" s="285">
        <v>3.13</v>
      </c>
      <c r="M129" s="285">
        <v>1.29</v>
      </c>
      <c r="N129" s="279">
        <f t="shared" si="8"/>
        <v>0.63448275862068959</v>
      </c>
      <c r="O129" s="285">
        <v>24.14</v>
      </c>
      <c r="P129" s="285">
        <v>26.61</v>
      </c>
      <c r="Q129" s="280">
        <f t="shared" si="9"/>
        <v>-0.85172413793103408</v>
      </c>
    </row>
    <row r="130" spans="1:17" ht="15">
      <c r="A130" s="281" t="s">
        <v>523</v>
      </c>
      <c r="B130" s="282">
        <v>58300</v>
      </c>
      <c r="C130" s="283">
        <v>1395</v>
      </c>
      <c r="D130" s="284" t="s">
        <v>510</v>
      </c>
      <c r="E130" s="281">
        <f t="shared" si="5"/>
        <v>32</v>
      </c>
      <c r="F130" s="285">
        <f t="shared" si="6"/>
        <v>3.2</v>
      </c>
      <c r="G130" s="281">
        <v>1991</v>
      </c>
      <c r="H130" s="281">
        <v>2022</v>
      </c>
      <c r="I130" s="285">
        <v>6.21</v>
      </c>
      <c r="J130" s="285">
        <v>9.43</v>
      </c>
      <c r="K130" s="278">
        <f t="shared" si="7"/>
        <v>-1.0062499999999999</v>
      </c>
      <c r="L130" s="285">
        <v>2.5</v>
      </c>
      <c r="M130" s="285">
        <v>2.0099999999999998</v>
      </c>
      <c r="N130" s="279">
        <f t="shared" si="8"/>
        <v>0.15312500000000007</v>
      </c>
      <c r="O130" s="285">
        <v>22.1</v>
      </c>
      <c r="P130" s="285">
        <v>33.08</v>
      </c>
      <c r="Q130" s="280">
        <f t="shared" si="9"/>
        <v>-3.431249999999999</v>
      </c>
    </row>
    <row r="131" spans="1:17" ht="15">
      <c r="A131" s="281" t="s">
        <v>29</v>
      </c>
      <c r="B131" s="282">
        <v>58800</v>
      </c>
      <c r="C131" s="283">
        <v>1640</v>
      </c>
      <c r="D131" s="286" t="s">
        <v>511</v>
      </c>
      <c r="E131" s="281">
        <f t="shared" si="5"/>
        <v>32</v>
      </c>
      <c r="F131" s="285">
        <f t="shared" si="6"/>
        <v>3.2</v>
      </c>
      <c r="G131" s="281">
        <v>1991</v>
      </c>
      <c r="H131" s="281">
        <v>2022</v>
      </c>
      <c r="I131" s="285">
        <v>6.79</v>
      </c>
      <c r="J131" s="285">
        <v>8.84</v>
      </c>
      <c r="K131" s="278">
        <f t="shared" si="7"/>
        <v>-0.64062499999999989</v>
      </c>
      <c r="L131" s="285">
        <v>3</v>
      </c>
      <c r="M131" s="285">
        <v>2.2000000000000002</v>
      </c>
      <c r="N131" s="279">
        <f t="shared" si="8"/>
        <v>0.24999999999999994</v>
      </c>
      <c r="O131" s="285">
        <v>23.59</v>
      </c>
      <c r="P131" s="285">
        <v>33.82</v>
      </c>
      <c r="Q131" s="280">
        <f t="shared" si="9"/>
        <v>-3.1968749999999999</v>
      </c>
    </row>
    <row r="132" spans="1:17" ht="15">
      <c r="A132" s="281" t="s">
        <v>472</v>
      </c>
      <c r="B132" s="282">
        <v>60800</v>
      </c>
      <c r="C132" s="283">
        <v>2010</v>
      </c>
      <c r="D132" s="286" t="s">
        <v>511</v>
      </c>
      <c r="E132" s="281">
        <f t="shared" si="5"/>
        <v>30</v>
      </c>
      <c r="F132" s="285">
        <f t="shared" si="6"/>
        <v>3</v>
      </c>
      <c r="G132" s="281">
        <v>1993</v>
      </c>
      <c r="H132" s="281">
        <v>2022</v>
      </c>
      <c r="I132" s="285">
        <v>9.09</v>
      </c>
      <c r="J132" s="285">
        <v>9.58</v>
      </c>
      <c r="K132" s="278">
        <f t="shared" si="7"/>
        <v>-0.16333333333333341</v>
      </c>
      <c r="L132" s="285">
        <v>3.38</v>
      </c>
      <c r="M132" s="285">
        <v>2.2799999999999998</v>
      </c>
      <c r="N132" s="279">
        <f t="shared" si="8"/>
        <v>0.3666666666666667</v>
      </c>
      <c r="O132" s="285">
        <v>30.34</v>
      </c>
      <c r="P132" s="285">
        <v>30.65</v>
      </c>
      <c r="Q132" s="280">
        <f t="shared" si="9"/>
        <v>-0.1033333333333329</v>
      </c>
    </row>
    <row r="133" spans="1:17" ht="15">
      <c r="A133" s="281" t="s">
        <v>54</v>
      </c>
      <c r="B133" s="282">
        <v>61200</v>
      </c>
      <c r="C133" s="283">
        <v>2600</v>
      </c>
      <c r="D133" s="286" t="s">
        <v>511</v>
      </c>
      <c r="E133" s="281">
        <f t="shared" si="5"/>
        <v>29</v>
      </c>
      <c r="F133" s="285">
        <f t="shared" si="6"/>
        <v>2.9</v>
      </c>
      <c r="G133" s="281">
        <v>1994</v>
      </c>
      <c r="H133" s="281">
        <v>2022</v>
      </c>
      <c r="I133" s="285">
        <v>9.49</v>
      </c>
      <c r="J133" s="285">
        <v>10.64</v>
      </c>
      <c r="K133" s="278">
        <f t="shared" si="7"/>
        <v>-0.39655172413793116</v>
      </c>
      <c r="L133" s="285">
        <v>3.42</v>
      </c>
      <c r="M133" s="285">
        <v>2.74</v>
      </c>
      <c r="N133" s="279">
        <f t="shared" si="8"/>
        <v>0.23448275862068957</v>
      </c>
      <c r="O133" s="285">
        <v>30.05</v>
      </c>
      <c r="P133" s="285">
        <v>34.18</v>
      </c>
      <c r="Q133" s="280">
        <f t="shared" si="9"/>
        <v>-1.4241379310344824</v>
      </c>
    </row>
    <row r="134" spans="1:17" ht="15">
      <c r="A134" s="281" t="s">
        <v>522</v>
      </c>
      <c r="B134" s="282">
        <v>61500</v>
      </c>
      <c r="C134" s="283">
        <v>1060</v>
      </c>
      <c r="D134" s="284" t="s">
        <v>510</v>
      </c>
      <c r="E134" s="281">
        <f t="shared" si="5"/>
        <v>33</v>
      </c>
      <c r="F134" s="285">
        <f t="shared" si="6"/>
        <v>3.3</v>
      </c>
      <c r="G134" s="281">
        <v>1990</v>
      </c>
      <c r="H134" s="281">
        <v>2022</v>
      </c>
      <c r="I134" s="285">
        <v>6.1</v>
      </c>
      <c r="J134" s="285">
        <v>7.82</v>
      </c>
      <c r="K134" s="278">
        <f t="shared" si="7"/>
        <v>-0.52121212121212146</v>
      </c>
      <c r="L134" s="285">
        <v>2.48</v>
      </c>
      <c r="M134" s="285">
        <v>1.9</v>
      </c>
      <c r="N134" s="279">
        <f t="shared" si="8"/>
        <v>0.17575757575757578</v>
      </c>
      <c r="O134" s="285">
        <v>20.16</v>
      </c>
      <c r="P134" s="285">
        <v>35.6</v>
      </c>
      <c r="Q134" s="280">
        <f t="shared" si="9"/>
        <v>-4.6787878787878796</v>
      </c>
    </row>
    <row r="135" spans="1:17" ht="15">
      <c r="A135" s="281" t="s">
        <v>100</v>
      </c>
      <c r="B135" s="282">
        <v>61700</v>
      </c>
      <c r="C135" s="283">
        <v>1205</v>
      </c>
      <c r="D135" s="286" t="s">
        <v>511</v>
      </c>
      <c r="E135" s="281">
        <f t="shared" si="5"/>
        <v>33</v>
      </c>
      <c r="F135" s="285">
        <f t="shared" si="6"/>
        <v>3.3</v>
      </c>
      <c r="G135" s="281">
        <v>1990</v>
      </c>
      <c r="H135" s="281">
        <v>2022</v>
      </c>
      <c r="I135" s="285">
        <v>5.99</v>
      </c>
      <c r="J135" s="285">
        <v>7.94</v>
      </c>
      <c r="K135" s="278">
        <f t="shared" si="7"/>
        <v>-0.59090909090909094</v>
      </c>
      <c r="L135" s="285">
        <v>2.09</v>
      </c>
      <c r="M135" s="285">
        <v>2.72</v>
      </c>
      <c r="N135" s="279">
        <f t="shared" si="8"/>
        <v>-0.19090909090909103</v>
      </c>
      <c r="O135" s="285">
        <v>23.25</v>
      </c>
      <c r="P135" s="285">
        <v>27.99</v>
      </c>
      <c r="Q135" s="280">
        <f t="shared" si="9"/>
        <v>-1.4363636363636361</v>
      </c>
    </row>
    <row r="136" spans="1:17" ht="15">
      <c r="A136" s="281" t="s">
        <v>101</v>
      </c>
      <c r="B136" s="282">
        <v>62000</v>
      </c>
      <c r="C136" s="283">
        <v>1485</v>
      </c>
      <c r="D136" s="288" t="s">
        <v>516</v>
      </c>
      <c r="E136" s="281">
        <f t="shared" si="5"/>
        <v>34</v>
      </c>
      <c r="F136" s="285">
        <f t="shared" si="6"/>
        <v>3.4</v>
      </c>
      <c r="G136" s="281">
        <v>1989</v>
      </c>
      <c r="H136" s="281">
        <v>2022</v>
      </c>
      <c r="I136" s="285">
        <v>5.88</v>
      </c>
      <c r="J136" s="285">
        <v>9.34</v>
      </c>
      <c r="K136" s="278">
        <f t="shared" si="7"/>
        <v>-1.0176470588235293</v>
      </c>
      <c r="L136" s="285">
        <v>2.17</v>
      </c>
      <c r="M136" s="285">
        <v>2.95</v>
      </c>
      <c r="N136" s="279">
        <f t="shared" si="8"/>
        <v>-0.22941176470588243</v>
      </c>
      <c r="O136" s="285">
        <v>25.49</v>
      </c>
      <c r="P136" s="285">
        <v>27.39</v>
      </c>
      <c r="Q136" s="280">
        <f t="shared" si="9"/>
        <v>-0.55882352941176539</v>
      </c>
    </row>
    <row r="137" spans="1:17" ht="15">
      <c r="A137" s="281" t="s">
        <v>102</v>
      </c>
      <c r="B137" s="282">
        <v>62300</v>
      </c>
      <c r="C137" s="283">
        <v>1940</v>
      </c>
      <c r="D137" s="286" t="s">
        <v>511</v>
      </c>
      <c r="E137" s="281">
        <f t="shared" ref="E137:E189" si="10">(H137-G137)+1</f>
        <v>40</v>
      </c>
      <c r="F137" s="285">
        <f t="shared" ref="F137:F189" si="11">E137/10</f>
        <v>4</v>
      </c>
      <c r="G137" s="281">
        <v>1983</v>
      </c>
      <c r="H137" s="281">
        <v>2022</v>
      </c>
      <c r="I137" s="285">
        <v>7.46</v>
      </c>
      <c r="J137" s="285">
        <v>12.39</v>
      </c>
      <c r="K137" s="278">
        <f t="shared" ref="K137:K189" si="12">(I137-J137)/$F137</f>
        <v>-1.2325000000000002</v>
      </c>
      <c r="L137" s="285">
        <v>2.2200000000000002</v>
      </c>
      <c r="M137" s="285">
        <v>3.75</v>
      </c>
      <c r="N137" s="279">
        <f t="shared" ref="N137:N189" si="13">(L137-M137)/$F137</f>
        <v>-0.38249999999999995</v>
      </c>
      <c r="O137" s="285">
        <v>24.66</v>
      </c>
      <c r="P137" s="285">
        <v>38.07</v>
      </c>
      <c r="Q137" s="280">
        <f t="shared" ref="Q137:Q189" si="14">(O137-P137)/$F137</f>
        <v>-3.3525</v>
      </c>
    </row>
    <row r="138" spans="1:17" ht="15">
      <c r="A138" s="281" t="s">
        <v>103</v>
      </c>
      <c r="B138" s="282">
        <v>62500</v>
      </c>
      <c r="C138" s="283">
        <v>1810</v>
      </c>
      <c r="D138" s="286" t="s">
        <v>511</v>
      </c>
      <c r="E138" s="281">
        <f t="shared" si="10"/>
        <v>30</v>
      </c>
      <c r="F138" s="285">
        <f t="shared" si="11"/>
        <v>3</v>
      </c>
      <c r="G138" s="281">
        <v>1993</v>
      </c>
      <c r="H138" s="281">
        <v>2022</v>
      </c>
      <c r="I138" s="285">
        <v>8.24</v>
      </c>
      <c r="J138" s="285">
        <v>7.72</v>
      </c>
      <c r="K138" s="278">
        <f t="shared" si="12"/>
        <v>0.17333333333333348</v>
      </c>
      <c r="L138" s="285">
        <v>2.67</v>
      </c>
      <c r="M138" s="285">
        <v>2.13</v>
      </c>
      <c r="N138" s="279">
        <f t="shared" si="13"/>
        <v>0.18000000000000002</v>
      </c>
      <c r="O138" s="285">
        <v>25.32</v>
      </c>
      <c r="P138" s="285">
        <v>29.68</v>
      </c>
      <c r="Q138" s="280">
        <f t="shared" si="14"/>
        <v>-1.4533333333333331</v>
      </c>
    </row>
    <row r="139" spans="1:17" ht="15">
      <c r="A139" s="281" t="s">
        <v>104</v>
      </c>
      <c r="B139" s="282">
        <v>63000</v>
      </c>
      <c r="C139" s="283">
        <v>4570</v>
      </c>
      <c r="D139" s="284" t="s">
        <v>510</v>
      </c>
      <c r="E139" s="281">
        <f t="shared" si="10"/>
        <v>33</v>
      </c>
      <c r="F139" s="285">
        <f t="shared" si="11"/>
        <v>3.3</v>
      </c>
      <c r="G139" s="281">
        <v>1990</v>
      </c>
      <c r="H139" s="281">
        <v>2022</v>
      </c>
      <c r="I139" s="285">
        <v>14.28</v>
      </c>
      <c r="J139" s="285">
        <v>20.71</v>
      </c>
      <c r="K139" s="278">
        <f t="shared" si="12"/>
        <v>-1.9484848484848492</v>
      </c>
      <c r="L139" s="285">
        <v>5.14</v>
      </c>
      <c r="M139" s="285">
        <v>5.55</v>
      </c>
      <c r="N139" s="279">
        <f t="shared" si="13"/>
        <v>-0.12424242424242429</v>
      </c>
      <c r="O139" s="285">
        <v>42.42</v>
      </c>
      <c r="P139" s="285">
        <v>46.42</v>
      </c>
      <c r="Q139" s="280">
        <f t="shared" si="14"/>
        <v>-1.2121212121212122</v>
      </c>
    </row>
    <row r="140" spans="1:17" ht="15">
      <c r="A140" s="281" t="s">
        <v>521</v>
      </c>
      <c r="B140" s="282">
        <v>63800</v>
      </c>
      <c r="C140" s="283">
        <v>1350</v>
      </c>
      <c r="D140" s="286" t="s">
        <v>511</v>
      </c>
      <c r="E140" s="281">
        <f t="shared" si="10"/>
        <v>29</v>
      </c>
      <c r="F140" s="285">
        <f t="shared" si="11"/>
        <v>2.9</v>
      </c>
      <c r="G140" s="281">
        <v>1994</v>
      </c>
      <c r="H140" s="281">
        <v>2022</v>
      </c>
      <c r="I140" s="285">
        <v>5.16</v>
      </c>
      <c r="J140" s="285">
        <v>5.74</v>
      </c>
      <c r="K140" s="278">
        <f t="shared" si="12"/>
        <v>-0.20000000000000004</v>
      </c>
      <c r="L140" s="285">
        <v>2.17</v>
      </c>
      <c r="M140" s="285">
        <v>2.08</v>
      </c>
      <c r="N140" s="279">
        <f t="shared" si="13"/>
        <v>3.1034482758620641E-2</v>
      </c>
      <c r="O140" s="285">
        <v>24.76</v>
      </c>
      <c r="P140" s="285">
        <v>25.2</v>
      </c>
      <c r="Q140" s="280">
        <f t="shared" si="14"/>
        <v>-0.1517241379310337</v>
      </c>
    </row>
    <row r="141" spans="1:17" ht="15">
      <c r="A141" s="281" t="s">
        <v>409</v>
      </c>
      <c r="B141" s="282">
        <v>64000</v>
      </c>
      <c r="C141" s="283">
        <v>1310</v>
      </c>
      <c r="D141" s="286" t="s">
        <v>511</v>
      </c>
      <c r="E141" s="281">
        <f t="shared" si="10"/>
        <v>29</v>
      </c>
      <c r="F141" s="285">
        <f t="shared" si="11"/>
        <v>2.9</v>
      </c>
      <c r="G141" s="281">
        <v>1994</v>
      </c>
      <c r="H141" s="281">
        <v>2022</v>
      </c>
      <c r="I141" s="285">
        <v>5.6</v>
      </c>
      <c r="J141" s="285">
        <v>5.26</v>
      </c>
      <c r="K141" s="278">
        <f t="shared" si="12"/>
        <v>0.11724137931034478</v>
      </c>
      <c r="L141" s="285">
        <v>2.34</v>
      </c>
      <c r="M141" s="285">
        <v>2.64</v>
      </c>
      <c r="N141" s="279">
        <f t="shared" si="13"/>
        <v>-0.10344827586206906</v>
      </c>
      <c r="O141" s="285">
        <v>21.37</v>
      </c>
      <c r="P141" s="285">
        <v>27.06</v>
      </c>
      <c r="Q141" s="280">
        <f t="shared" si="14"/>
        <v>-1.9620689655172407</v>
      </c>
    </row>
    <row r="142" spans="1:17" ht="15">
      <c r="A142" s="281" t="s">
        <v>97</v>
      </c>
      <c r="B142" s="282">
        <v>65000</v>
      </c>
      <c r="C142" s="283">
        <v>1405</v>
      </c>
      <c r="D142" s="286" t="s">
        <v>511</v>
      </c>
      <c r="E142" s="281">
        <f t="shared" si="10"/>
        <v>40</v>
      </c>
      <c r="F142" s="285">
        <f t="shared" si="11"/>
        <v>4</v>
      </c>
      <c r="G142" s="281">
        <v>1983</v>
      </c>
      <c r="H142" s="281">
        <v>2022</v>
      </c>
      <c r="I142" s="285">
        <v>6.36</v>
      </c>
      <c r="J142" s="285">
        <v>8.1300000000000008</v>
      </c>
      <c r="K142" s="278">
        <f t="shared" si="12"/>
        <v>-0.44250000000000012</v>
      </c>
      <c r="L142" s="285">
        <v>2.15</v>
      </c>
      <c r="M142" s="285">
        <v>3.37</v>
      </c>
      <c r="N142" s="279">
        <f t="shared" si="13"/>
        <v>-0.30500000000000005</v>
      </c>
      <c r="O142" s="285">
        <v>23.5</v>
      </c>
      <c r="P142" s="285">
        <v>28.3</v>
      </c>
      <c r="Q142" s="280">
        <f t="shared" si="14"/>
        <v>-1.2000000000000002</v>
      </c>
    </row>
    <row r="143" spans="1:17" ht="15">
      <c r="A143" s="281" t="s">
        <v>520</v>
      </c>
      <c r="B143" s="282">
        <v>65800</v>
      </c>
      <c r="C143" s="283">
        <v>1475</v>
      </c>
      <c r="D143" s="286" t="s">
        <v>511</v>
      </c>
      <c r="E143" s="281">
        <f t="shared" si="10"/>
        <v>33</v>
      </c>
      <c r="F143" s="285">
        <f t="shared" si="11"/>
        <v>3.3</v>
      </c>
      <c r="G143" s="281">
        <v>1990</v>
      </c>
      <c r="H143" s="281">
        <v>2022</v>
      </c>
      <c r="I143" s="285">
        <v>6.23</v>
      </c>
      <c r="J143" s="285">
        <v>9.06</v>
      </c>
      <c r="K143" s="278">
        <f t="shared" si="12"/>
        <v>-0.85757575757575766</v>
      </c>
      <c r="L143" s="285">
        <v>2.2400000000000002</v>
      </c>
      <c r="M143" s="285">
        <v>2.5299999999999998</v>
      </c>
      <c r="N143" s="279">
        <f t="shared" si="13"/>
        <v>-8.7878787878787765E-2</v>
      </c>
      <c r="O143" s="285">
        <v>22.46</v>
      </c>
      <c r="P143" s="285">
        <v>32.57</v>
      </c>
      <c r="Q143" s="280">
        <f t="shared" si="14"/>
        <v>-3.0636363636363635</v>
      </c>
    </row>
    <row r="144" spans="1:17" ht="15">
      <c r="A144" s="281" t="s">
        <v>234</v>
      </c>
      <c r="B144" s="282">
        <v>66000</v>
      </c>
      <c r="C144" s="283">
        <v>2170</v>
      </c>
      <c r="D144" s="286" t="s">
        <v>511</v>
      </c>
      <c r="E144" s="281">
        <f t="shared" si="10"/>
        <v>27</v>
      </c>
      <c r="F144" s="285">
        <f t="shared" si="11"/>
        <v>2.7</v>
      </c>
      <c r="G144" s="281">
        <v>1996</v>
      </c>
      <c r="H144" s="281">
        <v>2022</v>
      </c>
      <c r="I144" s="285">
        <v>11.07</v>
      </c>
      <c r="J144" s="285">
        <v>9.5500000000000007</v>
      </c>
      <c r="K144" s="278">
        <f t="shared" si="12"/>
        <v>0.56296296296296278</v>
      </c>
      <c r="L144" s="285">
        <v>3.99</v>
      </c>
      <c r="M144" s="285">
        <v>2.77</v>
      </c>
      <c r="N144" s="279">
        <f t="shared" si="13"/>
        <v>0.45185185185185189</v>
      </c>
      <c r="O144" s="285">
        <v>30.86</v>
      </c>
      <c r="P144" s="285">
        <v>34.130000000000003</v>
      </c>
      <c r="Q144" s="280">
        <f t="shared" si="14"/>
        <v>-1.2111111111111121</v>
      </c>
    </row>
    <row r="145" spans="1:17" ht="15">
      <c r="A145" s="281" t="s">
        <v>12</v>
      </c>
      <c r="B145" s="282">
        <v>66500</v>
      </c>
      <c r="C145" s="283">
        <v>1065</v>
      </c>
      <c r="D145" s="286" t="s">
        <v>511</v>
      </c>
      <c r="E145" s="281">
        <f t="shared" si="10"/>
        <v>32</v>
      </c>
      <c r="F145" s="285">
        <f t="shared" si="11"/>
        <v>3.2</v>
      </c>
      <c r="G145" s="281">
        <v>1991</v>
      </c>
      <c r="H145" s="281">
        <v>2022</v>
      </c>
      <c r="I145" s="285">
        <v>5.48</v>
      </c>
      <c r="J145" s="285">
        <v>6.54</v>
      </c>
      <c r="K145" s="278">
        <f t="shared" si="12"/>
        <v>-0.33124999999999988</v>
      </c>
      <c r="L145" s="285">
        <v>2.73</v>
      </c>
      <c r="M145" s="285">
        <v>1.34</v>
      </c>
      <c r="N145" s="279">
        <f t="shared" si="13"/>
        <v>0.43437499999999996</v>
      </c>
      <c r="O145" s="285">
        <v>20.39</v>
      </c>
      <c r="P145" s="285">
        <v>28.91</v>
      </c>
      <c r="Q145" s="280">
        <f t="shared" si="14"/>
        <v>-2.6624999999999996</v>
      </c>
    </row>
    <row r="146" spans="1:17" ht="15">
      <c r="A146" s="281" t="s">
        <v>490</v>
      </c>
      <c r="B146" s="282">
        <v>66700</v>
      </c>
      <c r="C146" s="283">
        <v>1090</v>
      </c>
      <c r="D146" s="284" t="s">
        <v>510</v>
      </c>
      <c r="E146" s="281">
        <f t="shared" si="10"/>
        <v>32</v>
      </c>
      <c r="F146" s="285">
        <f t="shared" si="11"/>
        <v>3.2</v>
      </c>
      <c r="G146" s="281">
        <v>1991</v>
      </c>
      <c r="H146" s="281">
        <v>2022</v>
      </c>
      <c r="I146" s="285">
        <v>5.73</v>
      </c>
      <c r="J146" s="285">
        <v>6.95</v>
      </c>
      <c r="K146" s="278">
        <f t="shared" si="12"/>
        <v>-0.38124999999999992</v>
      </c>
      <c r="L146" s="285">
        <v>2.78</v>
      </c>
      <c r="M146" s="285">
        <v>1.6</v>
      </c>
      <c r="N146" s="279">
        <f t="shared" si="13"/>
        <v>0.36874999999999991</v>
      </c>
      <c r="O146" s="285">
        <v>21.51</v>
      </c>
      <c r="P146" s="285">
        <v>28.08</v>
      </c>
      <c r="Q146" s="280">
        <f t="shared" si="14"/>
        <v>-2.0531249999999988</v>
      </c>
    </row>
    <row r="147" spans="1:17" ht="15">
      <c r="A147" s="281" t="s">
        <v>14</v>
      </c>
      <c r="B147" s="282">
        <v>67000</v>
      </c>
      <c r="C147" s="283">
        <v>1120</v>
      </c>
      <c r="D147" s="286" t="s">
        <v>511</v>
      </c>
      <c r="E147" s="281">
        <f t="shared" si="10"/>
        <v>27</v>
      </c>
      <c r="F147" s="285">
        <f t="shared" si="11"/>
        <v>2.7</v>
      </c>
      <c r="G147" s="281">
        <v>1996</v>
      </c>
      <c r="H147" s="281">
        <v>2022</v>
      </c>
      <c r="I147" s="285">
        <v>5.94</v>
      </c>
      <c r="J147" s="285">
        <v>4.96</v>
      </c>
      <c r="K147" s="278">
        <f t="shared" si="12"/>
        <v>0.3629629629629631</v>
      </c>
      <c r="L147" s="285">
        <v>2.41</v>
      </c>
      <c r="M147" s="285">
        <v>1.78</v>
      </c>
      <c r="N147" s="279">
        <f t="shared" si="13"/>
        <v>0.23333333333333336</v>
      </c>
      <c r="O147" s="285">
        <v>23.05</v>
      </c>
      <c r="P147" s="285">
        <v>22.95</v>
      </c>
      <c r="Q147" s="280">
        <f t="shared" si="14"/>
        <v>3.7037037037037562E-2</v>
      </c>
    </row>
    <row r="148" spans="1:17" ht="15">
      <c r="A148" s="281" t="s">
        <v>15</v>
      </c>
      <c r="B148" s="282">
        <v>67300</v>
      </c>
      <c r="C148" s="283">
        <v>1140</v>
      </c>
      <c r="D148" s="286" t="s">
        <v>511</v>
      </c>
      <c r="E148" s="281">
        <f t="shared" si="10"/>
        <v>27</v>
      </c>
      <c r="F148" s="285">
        <f t="shared" si="11"/>
        <v>2.7</v>
      </c>
      <c r="G148" s="281">
        <v>1996</v>
      </c>
      <c r="H148" s="281">
        <v>2022</v>
      </c>
      <c r="I148" s="285">
        <v>6.75</v>
      </c>
      <c r="J148" s="285">
        <v>5.97</v>
      </c>
      <c r="K148" s="278">
        <f t="shared" si="12"/>
        <v>0.28888888888888897</v>
      </c>
      <c r="L148" s="285">
        <v>2.84</v>
      </c>
      <c r="M148" s="285">
        <v>2.35</v>
      </c>
      <c r="N148" s="279">
        <f t="shared" si="13"/>
        <v>0.18148148148148138</v>
      </c>
      <c r="O148" s="285">
        <v>23.76</v>
      </c>
      <c r="P148" s="285">
        <v>25.73</v>
      </c>
      <c r="Q148" s="280">
        <f t="shared" si="14"/>
        <v>-0.72962962962962918</v>
      </c>
    </row>
    <row r="149" spans="1:17" ht="15">
      <c r="A149" s="281" t="s">
        <v>16</v>
      </c>
      <c r="B149" s="282">
        <v>67500</v>
      </c>
      <c r="C149" s="283">
        <v>1165</v>
      </c>
      <c r="D149" s="286" t="s">
        <v>511</v>
      </c>
      <c r="E149" s="281">
        <f t="shared" si="10"/>
        <v>27</v>
      </c>
      <c r="F149" s="285">
        <f t="shared" si="11"/>
        <v>2.7</v>
      </c>
      <c r="G149" s="281">
        <v>1996</v>
      </c>
      <c r="H149" s="281">
        <v>2022</v>
      </c>
      <c r="I149" s="285">
        <v>7.15</v>
      </c>
      <c r="J149" s="285">
        <v>7.08</v>
      </c>
      <c r="K149" s="278">
        <f t="shared" si="12"/>
        <v>2.5925925925926029E-2</v>
      </c>
      <c r="L149" s="285">
        <v>3.12</v>
      </c>
      <c r="M149" s="285">
        <v>2.72</v>
      </c>
      <c r="N149" s="279">
        <f t="shared" si="13"/>
        <v>0.14814814814814811</v>
      </c>
      <c r="O149" s="285">
        <v>25.45</v>
      </c>
      <c r="P149" s="285">
        <v>27.28</v>
      </c>
      <c r="Q149" s="280">
        <f t="shared" si="14"/>
        <v>-0.67777777777777837</v>
      </c>
    </row>
    <row r="150" spans="1:17" ht="15">
      <c r="A150" s="281" t="s">
        <v>126</v>
      </c>
      <c r="B150" s="282">
        <v>68200</v>
      </c>
      <c r="C150" s="283">
        <v>1285</v>
      </c>
      <c r="D150" s="288" t="s">
        <v>516</v>
      </c>
      <c r="E150" s="281">
        <f t="shared" si="10"/>
        <v>34</v>
      </c>
      <c r="F150" s="285">
        <f t="shared" si="11"/>
        <v>3.4</v>
      </c>
      <c r="G150" s="281">
        <v>1989</v>
      </c>
      <c r="H150" s="281">
        <v>2022</v>
      </c>
      <c r="I150" s="285">
        <v>5.63</v>
      </c>
      <c r="J150" s="285">
        <v>6.76</v>
      </c>
      <c r="K150" s="278">
        <f t="shared" si="12"/>
        <v>-0.33235294117647057</v>
      </c>
      <c r="L150" s="285">
        <v>2.58</v>
      </c>
      <c r="M150" s="285">
        <v>1.78</v>
      </c>
      <c r="N150" s="279">
        <f t="shared" si="13"/>
        <v>0.23529411764705885</v>
      </c>
      <c r="O150" s="285">
        <v>23.83</v>
      </c>
      <c r="P150" s="285">
        <v>29.81</v>
      </c>
      <c r="Q150" s="280">
        <f t="shared" si="14"/>
        <v>-1.7588235294117649</v>
      </c>
    </row>
    <row r="151" spans="1:17" ht="15">
      <c r="A151" s="281" t="s">
        <v>127</v>
      </c>
      <c r="B151" s="282">
        <v>68500</v>
      </c>
      <c r="C151" s="283">
        <v>2350</v>
      </c>
      <c r="D151" s="286" t="s">
        <v>511</v>
      </c>
      <c r="E151" s="281">
        <f t="shared" si="10"/>
        <v>40</v>
      </c>
      <c r="F151" s="285">
        <f t="shared" si="11"/>
        <v>4</v>
      </c>
      <c r="G151" s="281">
        <v>1983</v>
      </c>
      <c r="H151" s="281">
        <v>2022</v>
      </c>
      <c r="I151" s="285">
        <v>6.57</v>
      </c>
      <c r="J151" s="285">
        <v>7.1</v>
      </c>
      <c r="K151" s="278">
        <f t="shared" si="12"/>
        <v>-0.13249999999999984</v>
      </c>
      <c r="L151" s="285">
        <v>2.4900000000000002</v>
      </c>
      <c r="M151" s="285">
        <v>2.5499999999999998</v>
      </c>
      <c r="N151" s="279">
        <f t="shared" si="13"/>
        <v>-1.4999999999999902E-2</v>
      </c>
      <c r="O151" s="285">
        <v>21.71</v>
      </c>
      <c r="P151" s="285">
        <v>30.68</v>
      </c>
      <c r="Q151" s="280">
        <f t="shared" si="14"/>
        <v>-2.2424999999999997</v>
      </c>
    </row>
    <row r="152" spans="1:17" ht="15">
      <c r="A152" s="281" t="s">
        <v>130</v>
      </c>
      <c r="B152" s="282">
        <v>70200</v>
      </c>
      <c r="C152" s="283">
        <v>1280</v>
      </c>
      <c r="D152" s="286" t="s">
        <v>511</v>
      </c>
      <c r="E152" s="281">
        <f t="shared" si="10"/>
        <v>27</v>
      </c>
      <c r="F152" s="285">
        <f t="shared" si="11"/>
        <v>2.7</v>
      </c>
      <c r="G152" s="281">
        <v>1996</v>
      </c>
      <c r="H152" s="281">
        <v>2022</v>
      </c>
      <c r="I152" s="285">
        <v>6.63</v>
      </c>
      <c r="J152" s="285">
        <v>6.43</v>
      </c>
      <c r="K152" s="278">
        <f t="shared" si="12"/>
        <v>7.4074074074074139E-2</v>
      </c>
      <c r="L152" s="285">
        <v>2.87</v>
      </c>
      <c r="M152" s="285">
        <v>2.11</v>
      </c>
      <c r="N152" s="279">
        <f t="shared" si="13"/>
        <v>0.28148148148148155</v>
      </c>
      <c r="O152" s="285">
        <v>22.7</v>
      </c>
      <c r="P152" s="285">
        <v>28.19</v>
      </c>
      <c r="Q152" s="280">
        <f t="shared" si="14"/>
        <v>-2.0333333333333341</v>
      </c>
    </row>
    <row r="153" spans="1:17" ht="15">
      <c r="A153" s="281" t="s">
        <v>131</v>
      </c>
      <c r="B153" s="282">
        <v>70500</v>
      </c>
      <c r="C153" s="283">
        <v>1270</v>
      </c>
      <c r="D153" s="286" t="s">
        <v>511</v>
      </c>
      <c r="E153" s="281">
        <f t="shared" si="10"/>
        <v>30</v>
      </c>
      <c r="F153" s="285">
        <f t="shared" si="11"/>
        <v>3</v>
      </c>
      <c r="G153" s="281">
        <v>1993</v>
      </c>
      <c r="H153" s="281">
        <v>2022</v>
      </c>
      <c r="I153" s="285">
        <v>6.69</v>
      </c>
      <c r="J153" s="285">
        <v>6.26</v>
      </c>
      <c r="K153" s="278">
        <f t="shared" si="12"/>
        <v>0.14333333333333353</v>
      </c>
      <c r="L153" s="285">
        <v>3.71</v>
      </c>
      <c r="M153" s="285">
        <v>1.34</v>
      </c>
      <c r="N153" s="279">
        <f t="shared" si="13"/>
        <v>0.79</v>
      </c>
      <c r="O153" s="285">
        <v>22.36</v>
      </c>
      <c r="P153" s="285">
        <v>23.95</v>
      </c>
      <c r="Q153" s="280">
        <f t="shared" si="14"/>
        <v>-0.52999999999999992</v>
      </c>
    </row>
    <row r="154" spans="1:17" ht="15">
      <c r="A154" s="281" t="s">
        <v>213</v>
      </c>
      <c r="B154" s="282">
        <v>70700</v>
      </c>
      <c r="C154" s="283">
        <v>955</v>
      </c>
      <c r="D154" s="286" t="s">
        <v>511</v>
      </c>
      <c r="E154" s="281">
        <f t="shared" si="10"/>
        <v>34</v>
      </c>
      <c r="F154" s="285">
        <f t="shared" si="11"/>
        <v>3.4</v>
      </c>
      <c r="G154" s="281">
        <v>1989</v>
      </c>
      <c r="H154" s="281">
        <v>2022</v>
      </c>
      <c r="I154" s="285">
        <v>5.98</v>
      </c>
      <c r="J154" s="285">
        <v>7.49</v>
      </c>
      <c r="K154" s="278">
        <f t="shared" si="12"/>
        <v>-0.44411764705882351</v>
      </c>
      <c r="L154" s="285">
        <v>2.62</v>
      </c>
      <c r="M154" s="285">
        <v>2.69</v>
      </c>
      <c r="N154" s="279">
        <f t="shared" si="13"/>
        <v>-2.0588235294117602E-2</v>
      </c>
      <c r="O154" s="285">
        <v>20.52</v>
      </c>
      <c r="P154" s="285">
        <v>31.37</v>
      </c>
      <c r="Q154" s="280">
        <f t="shared" si="14"/>
        <v>-3.1911764705882359</v>
      </c>
    </row>
    <row r="155" spans="1:17" ht="15">
      <c r="A155" s="281" t="s">
        <v>155</v>
      </c>
      <c r="B155" s="282">
        <v>71000</v>
      </c>
      <c r="C155" s="283">
        <v>850</v>
      </c>
      <c r="D155" s="286" t="s">
        <v>511</v>
      </c>
      <c r="E155" s="281">
        <f t="shared" si="10"/>
        <v>33</v>
      </c>
      <c r="F155" s="285">
        <f t="shared" si="11"/>
        <v>3.3</v>
      </c>
      <c r="G155" s="281">
        <v>1990</v>
      </c>
      <c r="H155" s="281">
        <v>2022</v>
      </c>
      <c r="I155" s="285">
        <v>5.03</v>
      </c>
      <c r="J155" s="285">
        <v>5.23</v>
      </c>
      <c r="K155" s="278">
        <f t="shared" si="12"/>
        <v>-6.0606060606060663E-2</v>
      </c>
      <c r="L155" s="285">
        <v>2.23</v>
      </c>
      <c r="M155" s="285">
        <v>1.49</v>
      </c>
      <c r="N155" s="279">
        <f t="shared" si="13"/>
        <v>0.22424242424242424</v>
      </c>
      <c r="O155" s="285">
        <v>20.54</v>
      </c>
      <c r="P155" s="285">
        <v>24.39</v>
      </c>
      <c r="Q155" s="280">
        <f t="shared" si="14"/>
        <v>-1.1666666666666672</v>
      </c>
    </row>
    <row r="156" spans="1:17" ht="15">
      <c r="A156" s="281" t="s">
        <v>85</v>
      </c>
      <c r="B156" s="282">
        <v>71300</v>
      </c>
      <c r="C156" s="283">
        <v>1335</v>
      </c>
      <c r="D156" s="286" t="s">
        <v>511</v>
      </c>
      <c r="E156" s="281">
        <f t="shared" si="10"/>
        <v>31</v>
      </c>
      <c r="F156" s="285">
        <f t="shared" si="11"/>
        <v>3.1</v>
      </c>
      <c r="G156" s="281">
        <v>1992</v>
      </c>
      <c r="H156" s="281">
        <v>2022</v>
      </c>
      <c r="I156" s="285">
        <v>5.67</v>
      </c>
      <c r="J156" s="285">
        <v>6.89</v>
      </c>
      <c r="K156" s="278">
        <f t="shared" si="12"/>
        <v>-0.39354838709677409</v>
      </c>
      <c r="L156" s="285">
        <v>2.2799999999999998</v>
      </c>
      <c r="M156" s="285">
        <v>2.04</v>
      </c>
      <c r="N156" s="279">
        <f t="shared" si="13"/>
        <v>7.7419354838709598E-2</v>
      </c>
      <c r="O156" s="285">
        <v>21.03</v>
      </c>
      <c r="P156" s="285">
        <v>24.9</v>
      </c>
      <c r="Q156" s="280">
        <f t="shared" si="14"/>
        <v>-1.2483870967741928</v>
      </c>
    </row>
    <row r="157" spans="1:17" ht="15">
      <c r="A157" s="281" t="s">
        <v>86</v>
      </c>
      <c r="B157" s="282">
        <v>71700</v>
      </c>
      <c r="C157" s="283">
        <v>1350</v>
      </c>
      <c r="D157" s="286" t="s">
        <v>511</v>
      </c>
      <c r="E157" s="281">
        <f t="shared" si="10"/>
        <v>34</v>
      </c>
      <c r="F157" s="285">
        <f t="shared" si="11"/>
        <v>3.4</v>
      </c>
      <c r="G157" s="281">
        <v>1989</v>
      </c>
      <c r="H157" s="281">
        <v>2022</v>
      </c>
      <c r="I157" s="285">
        <v>6.04</v>
      </c>
      <c r="J157" s="285">
        <v>6.09</v>
      </c>
      <c r="K157" s="278">
        <f t="shared" si="12"/>
        <v>-1.4705882352941124E-2</v>
      </c>
      <c r="L157" s="285">
        <v>2.48</v>
      </c>
      <c r="M157" s="285">
        <v>1.6</v>
      </c>
      <c r="N157" s="279">
        <f t="shared" si="13"/>
        <v>0.25882352941176467</v>
      </c>
      <c r="O157" s="285">
        <v>20.49</v>
      </c>
      <c r="P157" s="285">
        <v>24.04</v>
      </c>
      <c r="Q157" s="280">
        <f t="shared" si="14"/>
        <v>-1.0441176470588238</v>
      </c>
    </row>
    <row r="158" spans="1:17" ht="15">
      <c r="A158" s="281" t="s">
        <v>519</v>
      </c>
      <c r="B158" s="282">
        <v>72000</v>
      </c>
      <c r="C158" s="283">
        <v>1620</v>
      </c>
      <c r="D158" s="286" t="s">
        <v>511</v>
      </c>
      <c r="E158" s="281">
        <f t="shared" si="10"/>
        <v>31</v>
      </c>
      <c r="F158" s="285">
        <f t="shared" si="11"/>
        <v>3.1</v>
      </c>
      <c r="G158" s="281">
        <v>1992</v>
      </c>
      <c r="H158" s="281">
        <v>2022</v>
      </c>
      <c r="I158" s="285">
        <v>7.09</v>
      </c>
      <c r="J158" s="285">
        <v>7.76</v>
      </c>
      <c r="K158" s="278">
        <f t="shared" si="12"/>
        <v>-0.21612903225806449</v>
      </c>
      <c r="L158" s="285">
        <v>1.99</v>
      </c>
      <c r="M158" s="285">
        <v>2.4</v>
      </c>
      <c r="N158" s="279">
        <f t="shared" si="13"/>
        <v>-0.13225806451612901</v>
      </c>
      <c r="O158" s="285">
        <v>24.14</v>
      </c>
      <c r="P158" s="285">
        <v>27.35</v>
      </c>
      <c r="Q158" s="280">
        <f t="shared" si="14"/>
        <v>-1.0354838709677421</v>
      </c>
    </row>
    <row r="159" spans="1:17" ht="15">
      <c r="A159" s="281" t="s">
        <v>88</v>
      </c>
      <c r="B159" s="282">
        <v>72500</v>
      </c>
      <c r="C159" s="283">
        <v>1655</v>
      </c>
      <c r="D159" s="286" t="s">
        <v>511</v>
      </c>
      <c r="E159" s="281">
        <f t="shared" si="10"/>
        <v>31</v>
      </c>
      <c r="F159" s="285">
        <f t="shared" si="11"/>
        <v>3.1</v>
      </c>
      <c r="G159" s="281">
        <v>1992</v>
      </c>
      <c r="H159" s="281">
        <v>2022</v>
      </c>
      <c r="I159" s="285">
        <v>7.38</v>
      </c>
      <c r="J159" s="285">
        <v>7.82</v>
      </c>
      <c r="K159" s="278">
        <f t="shared" si="12"/>
        <v>-0.14193548387096785</v>
      </c>
      <c r="L159" s="285">
        <v>2.65</v>
      </c>
      <c r="M159" s="285">
        <v>2.72</v>
      </c>
      <c r="N159" s="279">
        <f t="shared" si="13"/>
        <v>-2.2580645161290415E-2</v>
      </c>
      <c r="O159" s="285">
        <v>24.36</v>
      </c>
      <c r="P159" s="285">
        <v>29.67</v>
      </c>
      <c r="Q159" s="280">
        <f t="shared" si="14"/>
        <v>-1.7129032258064523</v>
      </c>
    </row>
    <row r="160" spans="1:17" ht="15">
      <c r="A160" s="281" t="s">
        <v>518</v>
      </c>
      <c r="B160" s="282">
        <v>73000</v>
      </c>
      <c r="C160" s="283">
        <v>1410</v>
      </c>
      <c r="D160" s="286" t="s">
        <v>511</v>
      </c>
      <c r="E160" s="281">
        <f t="shared" si="10"/>
        <v>30</v>
      </c>
      <c r="F160" s="285">
        <f t="shared" si="11"/>
        <v>3</v>
      </c>
      <c r="G160" s="281">
        <v>1993</v>
      </c>
      <c r="H160" s="281">
        <v>2022</v>
      </c>
      <c r="I160" s="285">
        <v>6.53</v>
      </c>
      <c r="J160" s="285">
        <v>7.24</v>
      </c>
      <c r="K160" s="278">
        <f t="shared" si="12"/>
        <v>-0.23666666666666666</v>
      </c>
      <c r="L160" s="285">
        <v>2.52</v>
      </c>
      <c r="M160" s="285">
        <v>2.3199999999999998</v>
      </c>
      <c r="N160" s="279">
        <f t="shared" si="13"/>
        <v>6.6666666666666721E-2</v>
      </c>
      <c r="O160" s="285">
        <v>23.26</v>
      </c>
      <c r="P160" s="285">
        <v>24.79</v>
      </c>
      <c r="Q160" s="280">
        <f t="shared" si="14"/>
        <v>-0.50999999999999923</v>
      </c>
    </row>
    <row r="161" spans="1:17" ht="15">
      <c r="A161" s="281" t="s">
        <v>90</v>
      </c>
      <c r="B161" s="282">
        <v>73500</v>
      </c>
      <c r="C161" s="283">
        <v>1890</v>
      </c>
      <c r="D161" s="288" t="s">
        <v>516</v>
      </c>
      <c r="E161" s="281">
        <f t="shared" si="10"/>
        <v>34</v>
      </c>
      <c r="F161" s="285">
        <f t="shared" si="11"/>
        <v>3.4</v>
      </c>
      <c r="G161" s="281">
        <v>1989</v>
      </c>
      <c r="H161" s="281">
        <v>2022</v>
      </c>
      <c r="I161" s="285">
        <v>7.89</v>
      </c>
      <c r="J161" s="285">
        <v>9.2200000000000006</v>
      </c>
      <c r="K161" s="278">
        <f t="shared" si="12"/>
        <v>-0.39117647058823557</v>
      </c>
      <c r="L161" s="285">
        <v>3.22</v>
      </c>
      <c r="M161" s="285">
        <v>2.95</v>
      </c>
      <c r="N161" s="279">
        <f t="shared" si="13"/>
        <v>7.9411764705882362E-2</v>
      </c>
      <c r="O161" s="285">
        <v>24.08</v>
      </c>
      <c r="P161" s="285">
        <v>31.05</v>
      </c>
      <c r="Q161" s="280">
        <f t="shared" si="14"/>
        <v>-2.0500000000000007</v>
      </c>
    </row>
    <row r="162" spans="1:17" ht="15">
      <c r="A162" s="281" t="s">
        <v>21</v>
      </c>
      <c r="B162" s="282">
        <v>74700</v>
      </c>
      <c r="C162" s="283">
        <v>1580</v>
      </c>
      <c r="D162" s="286" t="s">
        <v>511</v>
      </c>
      <c r="E162" s="281">
        <f t="shared" si="10"/>
        <v>38</v>
      </c>
      <c r="F162" s="285">
        <f t="shared" si="11"/>
        <v>3.8</v>
      </c>
      <c r="G162" s="281">
        <v>1985</v>
      </c>
      <c r="H162" s="281">
        <v>2022</v>
      </c>
      <c r="I162" s="285">
        <v>8.14</v>
      </c>
      <c r="J162" s="285">
        <v>7.08</v>
      </c>
      <c r="K162" s="278">
        <f t="shared" si="12"/>
        <v>0.27894736842105278</v>
      </c>
      <c r="L162" s="285">
        <v>3.62</v>
      </c>
      <c r="M162" s="285">
        <v>1.58</v>
      </c>
      <c r="N162" s="279">
        <f t="shared" si="13"/>
        <v>0.5368421052631579</v>
      </c>
      <c r="O162" s="285">
        <v>26.61</v>
      </c>
      <c r="P162" s="285">
        <v>28</v>
      </c>
      <c r="Q162" s="280">
        <f t="shared" si="14"/>
        <v>-0.36578947368421072</v>
      </c>
    </row>
    <row r="163" spans="1:17" ht="15">
      <c r="A163" s="281" t="s">
        <v>113</v>
      </c>
      <c r="B163" s="282">
        <v>75500</v>
      </c>
      <c r="C163" s="283">
        <v>1660</v>
      </c>
      <c r="D163" s="286" t="s">
        <v>511</v>
      </c>
      <c r="E163" s="281">
        <f t="shared" si="10"/>
        <v>32</v>
      </c>
      <c r="F163" s="285">
        <f t="shared" si="11"/>
        <v>3.2</v>
      </c>
      <c r="G163" s="281">
        <v>1991</v>
      </c>
      <c r="H163" s="281">
        <v>2022</v>
      </c>
      <c r="I163" s="285">
        <v>8.8699999999999992</v>
      </c>
      <c r="J163" s="285">
        <v>10.45</v>
      </c>
      <c r="K163" s="278">
        <f t="shared" si="12"/>
        <v>-0.49375000000000002</v>
      </c>
      <c r="L163" s="285">
        <v>3.86</v>
      </c>
      <c r="M163" s="285">
        <v>2</v>
      </c>
      <c r="N163" s="279">
        <f t="shared" si="13"/>
        <v>0.58124999999999993</v>
      </c>
      <c r="O163" s="285">
        <v>27.05</v>
      </c>
      <c r="P163" s="285">
        <v>36.03</v>
      </c>
      <c r="Q163" s="280">
        <f t="shared" si="14"/>
        <v>-2.8062499999999999</v>
      </c>
    </row>
    <row r="164" spans="1:17" ht="15">
      <c r="A164" s="281" t="s">
        <v>427</v>
      </c>
      <c r="B164" s="282">
        <v>76200</v>
      </c>
      <c r="C164" s="283">
        <v>2700</v>
      </c>
      <c r="D164" s="286" t="s">
        <v>511</v>
      </c>
      <c r="E164" s="281">
        <f t="shared" si="10"/>
        <v>33</v>
      </c>
      <c r="F164" s="285">
        <f t="shared" si="11"/>
        <v>3.3</v>
      </c>
      <c r="G164" s="281">
        <v>1990</v>
      </c>
      <c r="H164" s="281">
        <v>2022</v>
      </c>
      <c r="I164" s="285">
        <v>10.37</v>
      </c>
      <c r="J164" s="285">
        <v>13.56</v>
      </c>
      <c r="K164" s="278">
        <f t="shared" si="12"/>
        <v>-0.96666666666666712</v>
      </c>
      <c r="L164" s="285">
        <v>3.86</v>
      </c>
      <c r="M164" s="285">
        <v>3.58</v>
      </c>
      <c r="N164" s="279">
        <f t="shared" si="13"/>
        <v>8.4848484848484798E-2</v>
      </c>
      <c r="O164" s="285">
        <v>31.37</v>
      </c>
      <c r="P164" s="285">
        <v>40.22</v>
      </c>
      <c r="Q164" s="280">
        <f t="shared" si="14"/>
        <v>-2.6818181818181812</v>
      </c>
    </row>
    <row r="165" spans="1:17" ht="15">
      <c r="A165" s="281" t="s">
        <v>365</v>
      </c>
      <c r="B165" s="282">
        <v>76700</v>
      </c>
      <c r="C165" s="283">
        <v>1665</v>
      </c>
      <c r="D165" s="286" t="s">
        <v>511</v>
      </c>
      <c r="E165" s="281">
        <f t="shared" si="10"/>
        <v>29</v>
      </c>
      <c r="F165" s="285">
        <f t="shared" si="11"/>
        <v>2.9</v>
      </c>
      <c r="G165" s="281">
        <v>1994</v>
      </c>
      <c r="H165" s="281">
        <v>2022</v>
      </c>
      <c r="I165" s="285">
        <v>9.14</v>
      </c>
      <c r="J165" s="285">
        <v>9.15</v>
      </c>
      <c r="K165" s="278">
        <f t="shared" si="12"/>
        <v>-3.4482758620688922E-3</v>
      </c>
      <c r="L165" s="285">
        <v>3.82</v>
      </c>
      <c r="M165" s="285">
        <v>2.0499999999999998</v>
      </c>
      <c r="N165" s="279">
        <f t="shared" si="13"/>
        <v>0.6103448275862069</v>
      </c>
      <c r="O165" s="285">
        <v>28.57</v>
      </c>
      <c r="P165" s="285">
        <v>31.05</v>
      </c>
      <c r="Q165" s="280">
        <f t="shared" si="14"/>
        <v>-0.8551724137931036</v>
      </c>
    </row>
    <row r="166" spans="1:17" ht="15">
      <c r="A166" s="281" t="s">
        <v>428</v>
      </c>
      <c r="B166" s="282">
        <v>77300</v>
      </c>
      <c r="C166" s="283">
        <v>1710</v>
      </c>
      <c r="D166" s="286" t="s">
        <v>511</v>
      </c>
      <c r="E166" s="281">
        <f t="shared" si="10"/>
        <v>26</v>
      </c>
      <c r="F166" s="285">
        <f t="shared" si="11"/>
        <v>2.6</v>
      </c>
      <c r="G166" s="281">
        <v>1997</v>
      </c>
      <c r="H166" s="281">
        <v>2022</v>
      </c>
      <c r="I166" s="285">
        <v>9.74</v>
      </c>
      <c r="J166" s="285">
        <v>8.42</v>
      </c>
      <c r="K166" s="278">
        <f t="shared" si="12"/>
        <v>0.50769230769230778</v>
      </c>
      <c r="L166" s="285">
        <v>4.59</v>
      </c>
      <c r="M166" s="285">
        <v>1.55</v>
      </c>
      <c r="N166" s="279">
        <f t="shared" si="13"/>
        <v>1.1692307692307693</v>
      </c>
      <c r="O166" s="285">
        <v>25.85</v>
      </c>
      <c r="P166" s="285">
        <v>30.8</v>
      </c>
      <c r="Q166" s="280">
        <f t="shared" si="14"/>
        <v>-1.9038461538461535</v>
      </c>
    </row>
    <row r="167" spans="1:17" ht="15">
      <c r="A167" s="281" t="s">
        <v>429</v>
      </c>
      <c r="B167" s="282">
        <v>77500</v>
      </c>
      <c r="C167" s="283">
        <v>1890</v>
      </c>
      <c r="D167" s="286" t="s">
        <v>511</v>
      </c>
      <c r="E167" s="281">
        <f t="shared" si="10"/>
        <v>26</v>
      </c>
      <c r="F167" s="285">
        <f t="shared" si="11"/>
        <v>2.6</v>
      </c>
      <c r="G167" s="281">
        <v>1997</v>
      </c>
      <c r="H167" s="281">
        <v>2022</v>
      </c>
      <c r="I167" s="285">
        <v>10.119999999999999</v>
      </c>
      <c r="J167" s="285">
        <v>9.26</v>
      </c>
      <c r="K167" s="278">
        <f t="shared" si="12"/>
        <v>0.33076923076923054</v>
      </c>
      <c r="L167" s="285">
        <v>4.47</v>
      </c>
      <c r="M167" s="285">
        <v>1.92</v>
      </c>
      <c r="N167" s="279">
        <f t="shared" si="13"/>
        <v>0.98076923076923062</v>
      </c>
      <c r="O167" s="285">
        <v>27.86</v>
      </c>
      <c r="P167" s="285">
        <v>31.57</v>
      </c>
      <c r="Q167" s="280">
        <f t="shared" si="14"/>
        <v>-1.4269230769230772</v>
      </c>
    </row>
    <row r="168" spans="1:17" ht="15">
      <c r="A168" s="281" t="s">
        <v>121</v>
      </c>
      <c r="B168" s="282">
        <v>77800</v>
      </c>
      <c r="C168" s="283">
        <v>2580</v>
      </c>
      <c r="D168" s="286" t="s">
        <v>511</v>
      </c>
      <c r="E168" s="281">
        <f t="shared" si="10"/>
        <v>26</v>
      </c>
      <c r="F168" s="285">
        <f t="shared" si="11"/>
        <v>2.6</v>
      </c>
      <c r="G168" s="281">
        <v>1997</v>
      </c>
      <c r="H168" s="281">
        <v>2022</v>
      </c>
      <c r="I168" s="285">
        <v>10.44</v>
      </c>
      <c r="J168" s="285">
        <v>9.68</v>
      </c>
      <c r="K168" s="278">
        <f t="shared" si="12"/>
        <v>0.29230769230769221</v>
      </c>
      <c r="L168" s="285">
        <v>4.53</v>
      </c>
      <c r="M168" s="285">
        <v>1.93</v>
      </c>
      <c r="N168" s="279">
        <f t="shared" si="13"/>
        <v>1.0000000000000002</v>
      </c>
      <c r="O168" s="285">
        <v>28.93</v>
      </c>
      <c r="P168" s="285">
        <v>33.53</v>
      </c>
      <c r="Q168" s="280">
        <f t="shared" si="14"/>
        <v>-1.7692307692307696</v>
      </c>
    </row>
    <row r="169" spans="1:17" ht="15">
      <c r="A169" s="281" t="s">
        <v>122</v>
      </c>
      <c r="B169" s="282">
        <v>78200</v>
      </c>
      <c r="C169" s="283">
        <v>1825</v>
      </c>
      <c r="D169" s="288" t="s">
        <v>516</v>
      </c>
      <c r="E169" s="281">
        <f t="shared" si="10"/>
        <v>26</v>
      </c>
      <c r="F169" s="285">
        <f t="shared" si="11"/>
        <v>2.6</v>
      </c>
      <c r="G169" s="281">
        <v>1997</v>
      </c>
      <c r="H169" s="281">
        <v>2022</v>
      </c>
      <c r="I169" s="285">
        <v>10.27</v>
      </c>
      <c r="J169" s="285">
        <v>8.15</v>
      </c>
      <c r="K169" s="278">
        <f t="shared" si="12"/>
        <v>0.81538461538461504</v>
      </c>
      <c r="L169" s="285">
        <v>4.4800000000000004</v>
      </c>
      <c r="M169" s="285">
        <v>1.64</v>
      </c>
      <c r="N169" s="279">
        <f t="shared" si="13"/>
        <v>1.0923076923076926</v>
      </c>
      <c r="O169" s="285">
        <v>27.14</v>
      </c>
      <c r="P169" s="285">
        <v>29.21</v>
      </c>
      <c r="Q169" s="280">
        <f t="shared" si="14"/>
        <v>-0.79615384615384621</v>
      </c>
    </row>
    <row r="170" spans="1:17" ht="15">
      <c r="A170" s="281" t="s">
        <v>123</v>
      </c>
      <c r="B170" s="282">
        <v>78500</v>
      </c>
      <c r="C170" s="283">
        <v>2180</v>
      </c>
      <c r="D170" s="288" t="s">
        <v>516</v>
      </c>
      <c r="E170" s="281">
        <f t="shared" si="10"/>
        <v>26</v>
      </c>
      <c r="F170" s="285">
        <f t="shared" si="11"/>
        <v>2.6</v>
      </c>
      <c r="G170" s="281">
        <v>1997</v>
      </c>
      <c r="H170" s="281">
        <v>2022</v>
      </c>
      <c r="I170" s="285">
        <v>10.199999999999999</v>
      </c>
      <c r="J170" s="285">
        <v>9.92</v>
      </c>
      <c r="K170" s="278">
        <f t="shared" si="12"/>
        <v>0.10769230769230745</v>
      </c>
      <c r="L170" s="285">
        <v>3.85</v>
      </c>
      <c r="M170" s="285">
        <v>1.96</v>
      </c>
      <c r="N170" s="279">
        <f t="shared" si="13"/>
        <v>0.72692307692307689</v>
      </c>
      <c r="O170" s="285">
        <v>28.44</v>
      </c>
      <c r="P170" s="285">
        <v>31.62</v>
      </c>
      <c r="Q170" s="280">
        <f t="shared" si="14"/>
        <v>-1.223076923076923</v>
      </c>
    </row>
    <row r="171" spans="1:17" ht="15">
      <c r="A171" s="281" t="s">
        <v>124</v>
      </c>
      <c r="B171" s="282">
        <v>79000</v>
      </c>
      <c r="C171" s="283">
        <v>1895</v>
      </c>
      <c r="D171" s="286" t="s">
        <v>511</v>
      </c>
      <c r="E171" s="281">
        <f t="shared" si="10"/>
        <v>26</v>
      </c>
      <c r="F171" s="285">
        <f t="shared" si="11"/>
        <v>2.6</v>
      </c>
      <c r="G171" s="281">
        <v>1997</v>
      </c>
      <c r="H171" s="281">
        <v>2022</v>
      </c>
      <c r="I171" s="285">
        <v>9.4600000000000009</v>
      </c>
      <c r="J171" s="285">
        <v>7.5</v>
      </c>
      <c r="K171" s="278">
        <f t="shared" si="12"/>
        <v>0.75384615384615417</v>
      </c>
      <c r="L171" s="285">
        <v>4.3</v>
      </c>
      <c r="M171" s="285">
        <v>1.3</v>
      </c>
      <c r="N171" s="279">
        <f t="shared" si="13"/>
        <v>1.1538461538461537</v>
      </c>
      <c r="O171" s="285">
        <v>28.37</v>
      </c>
      <c r="P171" s="285">
        <v>27.63</v>
      </c>
      <c r="Q171" s="280">
        <f t="shared" si="14"/>
        <v>0.28461538461538538</v>
      </c>
    </row>
    <row r="172" spans="1:17" ht="15">
      <c r="A172" s="281" t="s">
        <v>125</v>
      </c>
      <c r="B172" s="282">
        <v>79300</v>
      </c>
      <c r="C172" s="283">
        <v>2305</v>
      </c>
      <c r="D172" s="286" t="s">
        <v>511</v>
      </c>
      <c r="E172" s="281">
        <f t="shared" si="10"/>
        <v>26</v>
      </c>
      <c r="F172" s="285">
        <f t="shared" si="11"/>
        <v>2.6</v>
      </c>
      <c r="G172" s="281">
        <v>1997</v>
      </c>
      <c r="H172" s="281">
        <v>2022</v>
      </c>
      <c r="I172" s="285">
        <v>10.89</v>
      </c>
      <c r="J172" s="285">
        <v>10.54</v>
      </c>
      <c r="K172" s="278">
        <f t="shared" si="12"/>
        <v>0.13461538461538516</v>
      </c>
      <c r="L172" s="285">
        <v>4.13</v>
      </c>
      <c r="M172" s="285">
        <v>2.0299999999999998</v>
      </c>
      <c r="N172" s="279">
        <f t="shared" si="13"/>
        <v>0.80769230769230771</v>
      </c>
      <c r="O172" s="285">
        <v>30.46</v>
      </c>
      <c r="P172" s="285">
        <v>34</v>
      </c>
      <c r="Q172" s="280">
        <f t="shared" si="14"/>
        <v>-1.3615384615384611</v>
      </c>
    </row>
    <row r="173" spans="1:17" ht="15">
      <c r="A173" s="281" t="s">
        <v>190</v>
      </c>
      <c r="B173" s="282">
        <v>79500</v>
      </c>
      <c r="C173" s="283">
        <v>1710</v>
      </c>
      <c r="D173" s="286" t="s">
        <v>511</v>
      </c>
      <c r="E173" s="281">
        <f t="shared" si="10"/>
        <v>34</v>
      </c>
      <c r="F173" s="285">
        <f t="shared" si="11"/>
        <v>3.4</v>
      </c>
      <c r="G173" s="281">
        <v>1989</v>
      </c>
      <c r="H173" s="281">
        <v>2022</v>
      </c>
      <c r="I173" s="285">
        <v>6.94</v>
      </c>
      <c r="J173" s="285">
        <v>8.4700000000000006</v>
      </c>
      <c r="K173" s="278">
        <f t="shared" si="12"/>
        <v>-0.45000000000000007</v>
      </c>
      <c r="L173" s="285">
        <v>3.52</v>
      </c>
      <c r="M173" s="285">
        <v>1.48</v>
      </c>
      <c r="N173" s="279">
        <f t="shared" si="13"/>
        <v>0.6</v>
      </c>
      <c r="O173" s="285">
        <v>26.27</v>
      </c>
      <c r="P173" s="285">
        <v>30.13</v>
      </c>
      <c r="Q173" s="280">
        <f t="shared" si="14"/>
        <v>-1.1352941176470588</v>
      </c>
    </row>
    <row r="174" spans="1:17" ht="15">
      <c r="A174" s="281" t="s">
        <v>517</v>
      </c>
      <c r="B174" s="282">
        <v>80200</v>
      </c>
      <c r="C174" s="283">
        <v>1880</v>
      </c>
      <c r="D174" s="286" t="s">
        <v>511</v>
      </c>
      <c r="E174" s="281">
        <f t="shared" si="10"/>
        <v>38</v>
      </c>
      <c r="F174" s="285">
        <f t="shared" si="11"/>
        <v>3.8</v>
      </c>
      <c r="G174" s="281">
        <v>1985</v>
      </c>
      <c r="H174" s="281">
        <v>2022</v>
      </c>
      <c r="I174" s="285">
        <v>7.57</v>
      </c>
      <c r="J174" s="285">
        <v>9.77</v>
      </c>
      <c r="K174" s="278">
        <f t="shared" si="12"/>
        <v>-0.57894736842105243</v>
      </c>
      <c r="L174" s="285">
        <v>3.52</v>
      </c>
      <c r="M174" s="285">
        <v>2.2000000000000002</v>
      </c>
      <c r="N174" s="279">
        <f t="shared" si="13"/>
        <v>0.34736842105263155</v>
      </c>
      <c r="O174" s="285">
        <v>26.73</v>
      </c>
      <c r="P174" s="285">
        <v>32.06</v>
      </c>
      <c r="Q174" s="280">
        <f t="shared" si="14"/>
        <v>-1.4026315789473689</v>
      </c>
    </row>
    <row r="175" spans="1:17" ht="15">
      <c r="A175" s="281" t="s">
        <v>139</v>
      </c>
      <c r="B175" s="282">
        <v>80700</v>
      </c>
      <c r="C175" s="283">
        <v>2065</v>
      </c>
      <c r="D175" s="286" t="s">
        <v>511</v>
      </c>
      <c r="E175" s="281">
        <f t="shared" si="10"/>
        <v>29</v>
      </c>
      <c r="F175" s="285">
        <f t="shared" si="11"/>
        <v>2.9</v>
      </c>
      <c r="G175" s="281">
        <v>1994</v>
      </c>
      <c r="H175" s="281">
        <v>2022</v>
      </c>
      <c r="I175" s="285">
        <v>8.66</v>
      </c>
      <c r="J175" s="285">
        <v>8</v>
      </c>
      <c r="K175" s="278">
        <f t="shared" si="12"/>
        <v>0.22758620689655179</v>
      </c>
      <c r="L175" s="285">
        <v>4.26</v>
      </c>
      <c r="M175" s="285">
        <v>1.4</v>
      </c>
      <c r="N175" s="279">
        <f t="shared" si="13"/>
        <v>0.98620689655172411</v>
      </c>
      <c r="O175" s="285">
        <v>28.56</v>
      </c>
      <c r="P175" s="285">
        <v>29.05</v>
      </c>
      <c r="Q175" s="280">
        <f t="shared" si="14"/>
        <v>-0.16896551724138001</v>
      </c>
    </row>
    <row r="176" spans="1:17" ht="15">
      <c r="A176" s="281" t="s">
        <v>280</v>
      </c>
      <c r="B176" s="282">
        <v>81000</v>
      </c>
      <c r="C176" s="283">
        <v>2550</v>
      </c>
      <c r="D176" s="284" t="s">
        <v>510</v>
      </c>
      <c r="E176" s="281">
        <f t="shared" si="10"/>
        <v>40</v>
      </c>
      <c r="F176" s="285">
        <f t="shared" si="11"/>
        <v>4</v>
      </c>
      <c r="G176" s="281">
        <v>1983</v>
      </c>
      <c r="H176" s="281">
        <v>2022</v>
      </c>
      <c r="I176" s="285">
        <v>6.95</v>
      </c>
      <c r="J176" s="285">
        <v>8.27</v>
      </c>
      <c r="K176" s="278">
        <f t="shared" si="12"/>
        <v>-0.32999999999999985</v>
      </c>
      <c r="L176" s="285">
        <v>3.06</v>
      </c>
      <c r="M176" s="285">
        <v>2.08</v>
      </c>
      <c r="N176" s="279">
        <f t="shared" si="13"/>
        <v>0.245</v>
      </c>
      <c r="O176" s="285">
        <v>24.56</v>
      </c>
      <c r="P176" s="285">
        <v>30.32</v>
      </c>
      <c r="Q176" s="280">
        <f t="shared" si="14"/>
        <v>-1.4400000000000004</v>
      </c>
    </row>
    <row r="177" spans="1:17" ht="15">
      <c r="A177" s="281" t="s">
        <v>140</v>
      </c>
      <c r="B177" s="282">
        <v>81300</v>
      </c>
      <c r="C177" s="283">
        <v>1810</v>
      </c>
      <c r="D177" s="288" t="s">
        <v>516</v>
      </c>
      <c r="E177" s="281">
        <f t="shared" si="10"/>
        <v>38</v>
      </c>
      <c r="F177" s="285">
        <f t="shared" si="11"/>
        <v>3.8</v>
      </c>
      <c r="G177" s="281">
        <v>1985</v>
      </c>
      <c r="H177" s="281">
        <v>2022</v>
      </c>
      <c r="I177" s="285">
        <v>8.06</v>
      </c>
      <c r="J177" s="285">
        <v>8.3699999999999992</v>
      </c>
      <c r="K177" s="278">
        <f t="shared" si="12"/>
        <v>-8.1578947368420723E-2</v>
      </c>
      <c r="L177" s="285">
        <v>3.28</v>
      </c>
      <c r="M177" s="285">
        <v>1.85</v>
      </c>
      <c r="N177" s="279">
        <f t="shared" si="13"/>
        <v>0.37631578947368416</v>
      </c>
      <c r="O177" s="285">
        <v>27.28</v>
      </c>
      <c r="P177" s="285">
        <v>31.8</v>
      </c>
      <c r="Q177" s="280">
        <f t="shared" si="14"/>
        <v>-1.1894736842105262</v>
      </c>
    </row>
    <row r="178" spans="1:17" ht="15">
      <c r="A178" s="281" t="s">
        <v>515</v>
      </c>
      <c r="B178" s="282">
        <v>83500</v>
      </c>
      <c r="C178" s="283">
        <v>950</v>
      </c>
      <c r="D178" s="286" t="s">
        <v>511</v>
      </c>
      <c r="E178" s="281">
        <f t="shared" si="10"/>
        <v>28</v>
      </c>
      <c r="F178" s="285">
        <f t="shared" si="11"/>
        <v>2.8</v>
      </c>
      <c r="G178" s="281">
        <v>1995</v>
      </c>
      <c r="H178" s="281">
        <v>2022</v>
      </c>
      <c r="I178" s="285">
        <v>5.81</v>
      </c>
      <c r="J178" s="285">
        <v>4.66</v>
      </c>
      <c r="K178" s="278">
        <f t="shared" si="12"/>
        <v>0.41071428571428553</v>
      </c>
      <c r="L178" s="285">
        <v>2.44</v>
      </c>
      <c r="M178" s="285">
        <v>1.68</v>
      </c>
      <c r="N178" s="279">
        <f t="shared" si="13"/>
        <v>0.27142857142857146</v>
      </c>
      <c r="O178" s="285">
        <v>23.15</v>
      </c>
      <c r="P178" s="285">
        <v>20.02</v>
      </c>
      <c r="Q178" s="280">
        <f t="shared" si="14"/>
        <v>1.1178571428571427</v>
      </c>
    </row>
    <row r="179" spans="1:17" ht="15">
      <c r="A179" s="281" t="s">
        <v>430</v>
      </c>
      <c r="B179" s="282">
        <v>83800</v>
      </c>
      <c r="C179" s="283">
        <v>920</v>
      </c>
      <c r="D179" s="284" t="s">
        <v>510</v>
      </c>
      <c r="E179" s="281">
        <f t="shared" si="10"/>
        <v>33</v>
      </c>
      <c r="F179" s="285">
        <f t="shared" si="11"/>
        <v>3.3</v>
      </c>
      <c r="G179" s="281">
        <v>1990</v>
      </c>
      <c r="H179" s="281">
        <v>2022</v>
      </c>
      <c r="I179" s="285">
        <v>3.86</v>
      </c>
      <c r="J179" s="285">
        <v>7.23</v>
      </c>
      <c r="K179" s="278">
        <f t="shared" si="12"/>
        <v>-1.0212121212121215</v>
      </c>
      <c r="L179" s="285">
        <v>1.79</v>
      </c>
      <c r="M179" s="285">
        <v>2</v>
      </c>
      <c r="N179" s="279">
        <f t="shared" si="13"/>
        <v>-6.363636363636363E-2</v>
      </c>
      <c r="O179" s="285">
        <v>19.59</v>
      </c>
      <c r="P179" s="285">
        <v>27.5</v>
      </c>
      <c r="Q179" s="280">
        <f t="shared" si="14"/>
        <v>-2.396969696969697</v>
      </c>
    </row>
    <row r="180" spans="1:17" ht="15">
      <c r="A180" s="281" t="s">
        <v>150</v>
      </c>
      <c r="B180" s="282">
        <v>84000</v>
      </c>
      <c r="C180" s="283">
        <v>1315</v>
      </c>
      <c r="D180" s="284" t="s">
        <v>510</v>
      </c>
      <c r="E180" s="281">
        <f t="shared" si="10"/>
        <v>40</v>
      </c>
      <c r="F180" s="285">
        <f t="shared" si="11"/>
        <v>4</v>
      </c>
      <c r="G180" s="281">
        <v>1983</v>
      </c>
      <c r="H180" s="281">
        <v>2022</v>
      </c>
      <c r="I180" s="285">
        <v>6.34</v>
      </c>
      <c r="J180" s="285">
        <v>6.94</v>
      </c>
      <c r="K180" s="278">
        <f t="shared" si="12"/>
        <v>-0.15000000000000013</v>
      </c>
      <c r="L180" s="285">
        <v>2.71</v>
      </c>
      <c r="M180" s="285">
        <v>2.42</v>
      </c>
      <c r="N180" s="279">
        <f t="shared" si="13"/>
        <v>7.2500000000000009E-2</v>
      </c>
      <c r="O180" s="285">
        <v>21.51</v>
      </c>
      <c r="P180" s="285">
        <v>26.79</v>
      </c>
      <c r="Q180" s="280">
        <f t="shared" si="14"/>
        <v>-1.3199999999999994</v>
      </c>
    </row>
    <row r="181" spans="1:17" ht="15">
      <c r="A181" s="281" t="s">
        <v>151</v>
      </c>
      <c r="B181" s="282">
        <v>84200</v>
      </c>
      <c r="C181" s="283">
        <v>1455</v>
      </c>
      <c r="D181" s="286" t="s">
        <v>511</v>
      </c>
      <c r="E181" s="281">
        <f t="shared" si="10"/>
        <v>30</v>
      </c>
      <c r="F181" s="285">
        <f t="shared" si="11"/>
        <v>3</v>
      </c>
      <c r="G181" s="281">
        <v>1993</v>
      </c>
      <c r="H181" s="281">
        <v>2022</v>
      </c>
      <c r="I181" s="285">
        <v>6.52</v>
      </c>
      <c r="J181" s="285">
        <v>6.82</v>
      </c>
      <c r="K181" s="278">
        <f t="shared" si="12"/>
        <v>-0.10000000000000024</v>
      </c>
      <c r="L181" s="285">
        <v>3.4</v>
      </c>
      <c r="M181" s="285">
        <v>2.06</v>
      </c>
      <c r="N181" s="279">
        <f t="shared" si="13"/>
        <v>0.4466666666666666</v>
      </c>
      <c r="O181" s="285">
        <v>22.66</v>
      </c>
      <c r="P181" s="285">
        <v>26.47</v>
      </c>
      <c r="Q181" s="280">
        <f t="shared" si="14"/>
        <v>-1.2699999999999996</v>
      </c>
    </row>
    <row r="182" spans="1:17" ht="15">
      <c r="A182" s="281" t="s">
        <v>152</v>
      </c>
      <c r="B182" s="282">
        <v>84500</v>
      </c>
      <c r="C182" s="283">
        <v>1575</v>
      </c>
      <c r="D182" s="286" t="s">
        <v>511</v>
      </c>
      <c r="E182" s="281">
        <f t="shared" si="10"/>
        <v>35</v>
      </c>
      <c r="F182" s="285">
        <f t="shared" si="11"/>
        <v>3.5</v>
      </c>
      <c r="G182" s="281">
        <v>1988</v>
      </c>
      <c r="H182" s="281">
        <v>2022</v>
      </c>
      <c r="I182" s="285">
        <v>5.5</v>
      </c>
      <c r="J182" s="285">
        <v>5.97</v>
      </c>
      <c r="K182" s="278">
        <f t="shared" si="12"/>
        <v>-0.1342857142857142</v>
      </c>
      <c r="L182" s="285">
        <v>2.67</v>
      </c>
      <c r="M182" s="285">
        <v>1.58</v>
      </c>
      <c r="N182" s="279">
        <f t="shared" si="13"/>
        <v>0.31142857142857139</v>
      </c>
      <c r="O182" s="285">
        <v>20.23</v>
      </c>
      <c r="P182" s="285">
        <v>26.07</v>
      </c>
      <c r="Q182" s="280">
        <f t="shared" si="14"/>
        <v>-1.6685714285714286</v>
      </c>
    </row>
    <row r="183" spans="1:17" ht="15">
      <c r="A183" s="281" t="s">
        <v>514</v>
      </c>
      <c r="B183" s="282">
        <v>85000</v>
      </c>
      <c r="C183" s="283">
        <v>970</v>
      </c>
      <c r="D183" s="286" t="s">
        <v>511</v>
      </c>
      <c r="E183" s="281">
        <f t="shared" si="10"/>
        <v>34</v>
      </c>
      <c r="F183" s="285">
        <f t="shared" si="11"/>
        <v>3.4</v>
      </c>
      <c r="G183" s="281">
        <v>1989</v>
      </c>
      <c r="H183" s="281">
        <v>2022</v>
      </c>
      <c r="I183" s="285">
        <v>5.47</v>
      </c>
      <c r="J183" s="285">
        <v>7.85</v>
      </c>
      <c r="K183" s="278">
        <f t="shared" si="12"/>
        <v>-0.7</v>
      </c>
      <c r="L183" s="285">
        <v>2.12</v>
      </c>
      <c r="M183" s="285">
        <v>2.34</v>
      </c>
      <c r="N183" s="279">
        <f t="shared" si="13"/>
        <v>-6.4705882352941099E-2</v>
      </c>
      <c r="O183" s="285">
        <v>20.88</v>
      </c>
      <c r="P183" s="285">
        <v>29.03</v>
      </c>
      <c r="Q183" s="280">
        <f t="shared" si="14"/>
        <v>-2.3970588235294126</v>
      </c>
    </row>
    <row r="184" spans="1:17" ht="15">
      <c r="A184" s="281" t="s">
        <v>475</v>
      </c>
      <c r="B184" s="282">
        <v>85500</v>
      </c>
      <c r="C184" s="283">
        <v>1030</v>
      </c>
      <c r="D184" s="286" t="s">
        <v>511</v>
      </c>
      <c r="E184" s="281">
        <f t="shared" si="10"/>
        <v>29</v>
      </c>
      <c r="F184" s="285">
        <f t="shared" si="11"/>
        <v>2.9</v>
      </c>
      <c r="G184" s="281">
        <v>1994</v>
      </c>
      <c r="H184" s="281">
        <v>2022</v>
      </c>
      <c r="I184" s="285">
        <v>6.77</v>
      </c>
      <c r="J184" s="285">
        <v>4.9800000000000004</v>
      </c>
      <c r="K184" s="278">
        <f t="shared" si="12"/>
        <v>0.61724137931034451</v>
      </c>
      <c r="L184" s="285">
        <v>2.79</v>
      </c>
      <c r="M184" s="285">
        <v>1.28</v>
      </c>
      <c r="N184" s="279">
        <f t="shared" si="13"/>
        <v>0.52068965517241383</v>
      </c>
      <c r="O184" s="285">
        <v>23.79</v>
      </c>
      <c r="P184" s="285">
        <v>22.87</v>
      </c>
      <c r="Q184" s="280">
        <f t="shared" si="14"/>
        <v>0.31724137931034418</v>
      </c>
    </row>
    <row r="185" spans="1:17" ht="15">
      <c r="A185" s="281" t="s">
        <v>513</v>
      </c>
      <c r="B185" s="282">
        <v>85800</v>
      </c>
      <c r="C185" s="283">
        <v>1075</v>
      </c>
      <c r="D185" s="286" t="s">
        <v>511</v>
      </c>
      <c r="E185" s="281">
        <f t="shared" si="10"/>
        <v>26</v>
      </c>
      <c r="F185" s="285">
        <f t="shared" si="11"/>
        <v>2.6</v>
      </c>
      <c r="G185" s="281">
        <v>1997</v>
      </c>
      <c r="H185" s="281">
        <v>2022</v>
      </c>
      <c r="I185" s="285">
        <v>6.91</v>
      </c>
      <c r="J185" s="285">
        <v>5.49</v>
      </c>
      <c r="K185" s="278">
        <f t="shared" si="12"/>
        <v>0.5461538461538461</v>
      </c>
      <c r="L185" s="285">
        <v>3.22</v>
      </c>
      <c r="M185" s="285">
        <v>1.02</v>
      </c>
      <c r="N185" s="279">
        <f t="shared" si="13"/>
        <v>0.84615384615384615</v>
      </c>
      <c r="O185" s="285">
        <v>24.94</v>
      </c>
      <c r="P185" s="285">
        <v>23.4</v>
      </c>
      <c r="Q185" s="280">
        <f t="shared" si="14"/>
        <v>0.59230769230769331</v>
      </c>
    </row>
    <row r="186" spans="1:17" ht="15">
      <c r="A186" s="281" t="s">
        <v>512</v>
      </c>
      <c r="B186" s="282">
        <v>86700</v>
      </c>
      <c r="C186" s="283">
        <v>1190</v>
      </c>
      <c r="D186" s="286" t="s">
        <v>511</v>
      </c>
      <c r="E186" s="281">
        <f t="shared" si="10"/>
        <v>30</v>
      </c>
      <c r="F186" s="285">
        <f t="shared" si="11"/>
        <v>3</v>
      </c>
      <c r="G186" s="281">
        <v>1993</v>
      </c>
      <c r="H186" s="281">
        <v>2022</v>
      </c>
      <c r="I186" s="285">
        <v>6.56</v>
      </c>
      <c r="J186" s="285">
        <v>6.17</v>
      </c>
      <c r="K186" s="278">
        <f t="shared" si="12"/>
        <v>0.12999999999999989</v>
      </c>
      <c r="L186" s="285">
        <v>2.68</v>
      </c>
      <c r="M186" s="285">
        <v>1.62</v>
      </c>
      <c r="N186" s="279">
        <f t="shared" si="13"/>
        <v>0.35333333333333333</v>
      </c>
      <c r="O186" s="285">
        <v>23.18</v>
      </c>
      <c r="P186" s="285">
        <v>25.4</v>
      </c>
      <c r="Q186" s="280">
        <f t="shared" si="14"/>
        <v>-0.73999999999999966</v>
      </c>
    </row>
    <row r="187" spans="1:17" ht="15">
      <c r="A187" s="281" t="s">
        <v>94</v>
      </c>
      <c r="B187" s="282">
        <v>87000</v>
      </c>
      <c r="C187" s="283">
        <v>1240</v>
      </c>
      <c r="D187" s="286" t="s">
        <v>511</v>
      </c>
      <c r="E187" s="281">
        <f t="shared" si="10"/>
        <v>28</v>
      </c>
      <c r="F187" s="285">
        <f t="shared" si="11"/>
        <v>2.8</v>
      </c>
      <c r="G187" s="281">
        <v>1995</v>
      </c>
      <c r="H187" s="281">
        <v>2022</v>
      </c>
      <c r="I187" s="285">
        <v>6.42</v>
      </c>
      <c r="J187" s="285">
        <v>6.09</v>
      </c>
      <c r="K187" s="278">
        <f t="shared" si="12"/>
        <v>0.1178571428571429</v>
      </c>
      <c r="L187" s="285">
        <v>2.81</v>
      </c>
      <c r="M187" s="285">
        <v>1.82</v>
      </c>
      <c r="N187" s="279">
        <f t="shared" si="13"/>
        <v>0.35357142857142859</v>
      </c>
      <c r="O187" s="285">
        <v>25.23</v>
      </c>
      <c r="P187" s="285">
        <v>23.12</v>
      </c>
      <c r="Q187" s="280">
        <f t="shared" si="14"/>
        <v>0.75357142857142845</v>
      </c>
    </row>
    <row r="188" spans="1:17" ht="15">
      <c r="A188" s="281" t="s">
        <v>212</v>
      </c>
      <c r="B188" s="282">
        <v>87300</v>
      </c>
      <c r="C188" s="283">
        <v>1215</v>
      </c>
      <c r="D188" s="286" t="s">
        <v>511</v>
      </c>
      <c r="E188" s="281">
        <f t="shared" si="10"/>
        <v>32</v>
      </c>
      <c r="F188" s="285">
        <f t="shared" si="11"/>
        <v>3.2</v>
      </c>
      <c r="G188" s="281">
        <v>1991</v>
      </c>
      <c r="H188" s="281">
        <v>2022</v>
      </c>
      <c r="I188" s="285">
        <v>5.92</v>
      </c>
      <c r="J188" s="285">
        <v>7.18</v>
      </c>
      <c r="K188" s="278">
        <f t="shared" si="12"/>
        <v>-0.39374999999999993</v>
      </c>
      <c r="L188" s="285">
        <v>2.88</v>
      </c>
      <c r="M188" s="285">
        <v>1.0900000000000001</v>
      </c>
      <c r="N188" s="279">
        <f t="shared" si="13"/>
        <v>0.55937499999999996</v>
      </c>
      <c r="O188" s="285">
        <v>20.6</v>
      </c>
      <c r="P188" s="285">
        <v>27.99</v>
      </c>
      <c r="Q188" s="280">
        <f t="shared" si="14"/>
        <v>-2.3093749999999988</v>
      </c>
    </row>
    <row r="189" spans="1:17" ht="15">
      <c r="A189" s="290" t="s">
        <v>217</v>
      </c>
      <c r="B189" s="291">
        <v>87800</v>
      </c>
      <c r="C189" s="292">
        <v>1035</v>
      </c>
      <c r="D189" s="293" t="s">
        <v>510</v>
      </c>
      <c r="E189" s="290">
        <f t="shared" si="10"/>
        <v>34</v>
      </c>
      <c r="F189" s="294">
        <f t="shared" si="11"/>
        <v>3.4</v>
      </c>
      <c r="G189" s="290">
        <v>1989</v>
      </c>
      <c r="H189" s="290">
        <v>2022</v>
      </c>
      <c r="I189" s="294">
        <v>5.84</v>
      </c>
      <c r="J189" s="294">
        <v>5.18</v>
      </c>
      <c r="K189" s="295">
        <f t="shared" si="12"/>
        <v>0.19411764705882359</v>
      </c>
      <c r="L189" s="294">
        <v>2.94</v>
      </c>
      <c r="M189" s="294">
        <v>1.01</v>
      </c>
      <c r="N189" s="296">
        <f t="shared" si="13"/>
        <v>0.56764705882352939</v>
      </c>
      <c r="O189" s="294">
        <v>21.1</v>
      </c>
      <c r="P189" s="294">
        <v>21.24</v>
      </c>
      <c r="Q189" s="297">
        <f t="shared" si="14"/>
        <v>-4.1176470588234419E-2</v>
      </c>
    </row>
    <row r="190" spans="1:17" ht="15">
      <c r="A190" s="281"/>
      <c r="B190" s="282"/>
      <c r="C190" s="283"/>
      <c r="D190" s="286"/>
      <c r="E190" s="281"/>
      <c r="F190" s="285"/>
      <c r="G190" s="281"/>
      <c r="H190" s="281"/>
      <c r="I190" s="285"/>
      <c r="J190" s="285"/>
      <c r="K190" s="278"/>
      <c r="L190" s="285"/>
      <c r="M190" s="285"/>
      <c r="N190" s="279"/>
      <c r="O190" s="287"/>
      <c r="P190" s="287"/>
      <c r="Q190" s="280"/>
    </row>
    <row r="191" spans="1:17" ht="15">
      <c r="A191" s="281"/>
      <c r="B191" s="282">
        <f>COUNT(B5:B189)</f>
        <v>185</v>
      </c>
      <c r="C191" s="298">
        <f>AVERAGE(C5:C189)</f>
        <v>1882.4594594594594</v>
      </c>
      <c r="D191" s="286"/>
      <c r="E191" s="299">
        <f>AVERAGE(E5:E189)</f>
        <v>32.135135135135137</v>
      </c>
      <c r="F191" s="299"/>
      <c r="G191" s="300">
        <f>MEDIAN(G5:G189)</f>
        <v>1991</v>
      </c>
      <c r="H191" s="282"/>
      <c r="I191" s="299"/>
      <c r="J191" s="299"/>
      <c r="K191" s="301">
        <f>AVERAGE(K5:K189)</f>
        <v>-0.23670564138387978</v>
      </c>
      <c r="L191" s="299"/>
      <c r="M191" s="299"/>
      <c r="N191" s="302">
        <f>AVERAGE(N5:N189)</f>
        <v>0.22585255755702746</v>
      </c>
      <c r="O191" s="300"/>
      <c r="P191" s="300"/>
      <c r="Q191" s="303">
        <f>AVERAGE(Q5:Q189)</f>
        <v>-1.4165971202544048</v>
      </c>
    </row>
    <row r="192" spans="1:17" ht="15">
      <c r="A192" s="282"/>
      <c r="B192" s="282" t="s">
        <v>551</v>
      </c>
      <c r="C192" s="298" t="s">
        <v>552</v>
      </c>
      <c r="D192" s="286"/>
      <c r="E192" s="282" t="s">
        <v>552</v>
      </c>
      <c r="F192" s="299"/>
      <c r="G192" s="282" t="s">
        <v>307</v>
      </c>
      <c r="H192" s="282"/>
      <c r="I192" s="299"/>
      <c r="J192" s="299"/>
      <c r="K192" s="282" t="s">
        <v>552</v>
      </c>
      <c r="L192" s="299"/>
      <c r="M192" s="299"/>
      <c r="N192" s="282" t="s">
        <v>552</v>
      </c>
      <c r="O192" s="300"/>
      <c r="P192" s="300"/>
      <c r="Q192" s="282" t="s">
        <v>552</v>
      </c>
    </row>
    <row r="193" spans="1:17" ht="15">
      <c r="A193" s="281"/>
      <c r="B193" s="282"/>
      <c r="C193" s="283"/>
      <c r="D193" s="286"/>
      <c r="E193" s="281"/>
      <c r="F193" s="285"/>
      <c r="G193" s="281"/>
      <c r="H193" s="281"/>
      <c r="I193" s="285"/>
      <c r="J193" s="285"/>
      <c r="K193" s="278"/>
      <c r="L193" s="285"/>
      <c r="M193" s="285"/>
      <c r="N193" s="279"/>
      <c r="O193" s="287"/>
      <c r="P193" s="287"/>
      <c r="Q193" s="280"/>
    </row>
    <row r="194" spans="1:17" ht="15">
      <c r="A194" s="281"/>
      <c r="B194" s="282"/>
      <c r="C194" s="283"/>
      <c r="D194" s="286"/>
      <c r="E194" s="281"/>
      <c r="F194" s="285"/>
      <c r="G194" s="281"/>
      <c r="H194" s="281"/>
      <c r="I194" s="285"/>
      <c r="J194" s="285"/>
      <c r="K194" s="278"/>
      <c r="L194" s="285"/>
      <c r="M194" s="285"/>
      <c r="N194" s="279"/>
      <c r="O194" s="287"/>
      <c r="P194" s="287"/>
      <c r="Q194" s="280"/>
    </row>
    <row r="195" spans="1:17" ht="15">
      <c r="A195" s="281"/>
      <c r="B195" s="282"/>
      <c r="C195" s="283"/>
      <c r="D195" s="286"/>
      <c r="E195" s="281"/>
      <c r="F195" s="285"/>
      <c r="G195" s="281"/>
      <c r="H195" s="281"/>
      <c r="I195" s="285"/>
      <c r="J195" s="285"/>
      <c r="K195" s="278"/>
      <c r="L195" s="285"/>
      <c r="M195" s="285"/>
      <c r="N195" s="279"/>
      <c r="O195" s="287"/>
      <c r="P195" s="287"/>
      <c r="Q195" s="280"/>
    </row>
    <row r="196" spans="1:17" ht="15">
      <c r="A196" s="281"/>
      <c r="B196" s="282"/>
      <c r="C196" s="283"/>
      <c r="D196" s="286"/>
      <c r="E196" s="281"/>
      <c r="F196" s="285"/>
      <c r="G196" s="281"/>
      <c r="H196" s="281"/>
      <c r="I196" s="285"/>
      <c r="J196" s="285"/>
      <c r="K196" s="278"/>
      <c r="L196" s="285"/>
      <c r="M196" s="285"/>
      <c r="N196" s="279"/>
      <c r="O196" s="287"/>
      <c r="P196" s="287"/>
      <c r="Q196" s="280"/>
    </row>
  </sheetData>
  <mergeCells count="1">
    <mergeCell ref="A1:Q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10</vt:i4>
      </vt:variant>
      <vt:variant>
        <vt:lpstr>Charts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19" baseType="lpstr">
      <vt:lpstr>StormStats</vt:lpstr>
      <vt:lpstr>Annual_Stats_All</vt:lpstr>
      <vt:lpstr>Annual_Stats_15+yrs</vt:lpstr>
      <vt:lpstr>Max_Periods</vt:lpstr>
      <vt:lpstr>Tr_Stats</vt:lpstr>
      <vt:lpstr>%_Annual_mean</vt:lpstr>
      <vt:lpstr>Monsoon</vt:lpstr>
      <vt:lpstr>Trends_23</vt:lpstr>
      <vt:lpstr>Trends_22</vt:lpstr>
      <vt:lpstr>MEANvsELEV</vt:lpstr>
      <vt:lpstr>Ave_Mon_Rain</vt:lpstr>
      <vt:lpstr>15m_vs_El</vt:lpstr>
      <vt:lpstr>1hr_vs_El</vt:lpstr>
      <vt:lpstr>3hr_vs_El</vt:lpstr>
      <vt:lpstr>6hr_vs_El</vt:lpstr>
      <vt:lpstr>24hr_vs_El</vt:lpstr>
      <vt:lpstr>72hr_vs_El</vt:lpstr>
      <vt:lpstr>StormStats!Print_Titles</vt:lpstr>
      <vt:lpstr>Tr_Stats!Print_Titles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Storms Database</dc:title>
  <dc:creator>sdw@mail.maricopa.gov</dc:creator>
  <cp:lastModifiedBy>Steve Waters (FCD)</cp:lastModifiedBy>
  <cp:lastPrinted>2012-01-27T15:39:00Z</cp:lastPrinted>
  <dcterms:created xsi:type="dcterms:W3CDTF">1998-04-24T22:20:42Z</dcterms:created>
  <dcterms:modified xsi:type="dcterms:W3CDTF">2023-12-22T21:58:58Z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